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ROZPOČTY\Rozpočty 2025\TO Mladá Boleslav\26 - Prostá rekonstrukce trati Chotětov (včetně) - Všetaty (mimo)\podepsáno Praha\"/>
    </mc:Choice>
  </mc:AlternateContent>
  <xr:revisionPtr revIDLastSave="0" documentId="13_ncr:1_{37214EBC-4897-44BA-81C7-E2EFA6CEF4C7}" xr6:coauthVersionLast="47" xr6:coauthVersionMax="47" xr10:uidLastSave="{00000000-0000-0000-0000-000000000000}"/>
  <bookViews>
    <workbookView xWindow="-120" yWindow="-120" windowWidth="29040" windowHeight="15840" firstSheet="6" activeTab="6" xr2:uid="{00000000-000D-0000-FFFF-FFFF00000000}"/>
  </bookViews>
  <sheets>
    <sheet name="Rekapitulace stavby" sheetId="1" r:id="rId1"/>
    <sheet name="SO 01 - Rekonstrukce trat..." sheetId="2" r:id="rId2"/>
    <sheet name="SO 02 - Rekonstrukce žst...." sheetId="3" r:id="rId3"/>
    <sheet name="SO 03 - Rekontrukce trati..." sheetId="4" r:id="rId4"/>
    <sheet name="SO 04 - Rekontrukce žst. ..." sheetId="5" r:id="rId5"/>
    <sheet name="SO 05 - Rekonstrukce trat..." sheetId="6" r:id="rId6"/>
    <sheet name="SO 06 - Rekonstrukce žst...." sheetId="7" r:id="rId7"/>
    <sheet name="PS 01 - Rekonstrukce most..." sheetId="8" r:id="rId8"/>
    <sheet name="PS 02 - Rekonstrukce most..." sheetId="9" r:id="rId9"/>
    <sheet name="SO 08 - Přeprava mechanizace" sheetId="10" r:id="rId10"/>
    <sheet name="SO 09 - DSPS" sheetId="11" r:id="rId11"/>
    <sheet name="VON - VON" sheetId="12" r:id="rId12"/>
    <sheet name="Pokyny pro vyplnění" sheetId="13" r:id="rId13"/>
  </sheets>
  <definedNames>
    <definedName name="_xlnm._FilterDatabase" localSheetId="7" hidden="1">'PS 01 - Rekonstrukce most...'!$C$99:$K$410</definedName>
    <definedName name="_xlnm._FilterDatabase" localSheetId="8" hidden="1">'PS 02 - Rekonstrukce most...'!$C$87:$K$137</definedName>
    <definedName name="_xlnm._FilterDatabase" localSheetId="1" hidden="1">'SO 01 - Rekonstrukce trat...'!$C$83:$K$503</definedName>
    <definedName name="_xlnm._FilterDatabase" localSheetId="2" hidden="1">'SO 02 - Rekonstrukce žst....'!$C$83:$K$1683</definedName>
    <definedName name="_xlnm._FilterDatabase" localSheetId="3" hidden="1">'SO 03 - Rekontrukce trati...'!$C$83:$K$670</definedName>
    <definedName name="_xlnm._FilterDatabase" localSheetId="4" hidden="1">'SO 04 - Rekontrukce žst. ...'!$C$83:$K$680</definedName>
    <definedName name="_xlnm._FilterDatabase" localSheetId="5" hidden="1">'SO 05 - Rekonstrukce trat...'!$C$83:$K$593</definedName>
    <definedName name="_xlnm._FilterDatabase" localSheetId="6" hidden="1">'SO 06 - Rekonstrukce žst....'!$C$83:$K$990</definedName>
    <definedName name="_xlnm._FilterDatabase" localSheetId="9" hidden="1">'SO 08 - Přeprava mechanizace'!$C$79:$K$107</definedName>
    <definedName name="_xlnm._FilterDatabase" localSheetId="10" hidden="1">'SO 09 - DSPS'!$C$79:$K$89</definedName>
    <definedName name="_xlnm._FilterDatabase" localSheetId="11" hidden="1">'VON - VON'!$C$79:$K$125</definedName>
    <definedName name="_xlnm.Print_Titles" localSheetId="7">'PS 01 - Rekonstrukce most...'!$99:$99</definedName>
    <definedName name="_xlnm.Print_Titles" localSheetId="8">'PS 02 - Rekonstrukce most...'!$87:$87</definedName>
    <definedName name="_xlnm.Print_Titles" localSheetId="0">'Rekapitulace stavby'!$52:$52</definedName>
    <definedName name="_xlnm.Print_Titles" localSheetId="1">'SO 01 - Rekonstrukce trat...'!$83:$83</definedName>
    <definedName name="_xlnm.Print_Titles" localSheetId="2">'SO 02 - Rekonstrukce žst....'!$83:$83</definedName>
    <definedName name="_xlnm.Print_Titles" localSheetId="3">'SO 03 - Rekontrukce trati...'!$83:$83</definedName>
    <definedName name="_xlnm.Print_Titles" localSheetId="4">'SO 04 - Rekontrukce žst. ...'!$83:$83</definedName>
    <definedName name="_xlnm.Print_Titles" localSheetId="5">'SO 05 - Rekonstrukce trat...'!$83:$83</definedName>
    <definedName name="_xlnm.Print_Titles" localSheetId="6">'SO 06 - Rekonstrukce žst....'!$83:$83</definedName>
    <definedName name="_xlnm.Print_Titles" localSheetId="9">'SO 08 - Přeprava mechanizace'!$79:$79</definedName>
    <definedName name="_xlnm.Print_Titles" localSheetId="10">'SO 09 - DSPS'!$79:$79</definedName>
    <definedName name="_xlnm.Print_Titles" localSheetId="11">'VON - VON'!$79:$79</definedName>
    <definedName name="_xlnm.Print_Area" localSheetId="12">'Pokyny pro vyplnění'!$B$2:$K$71,'Pokyny pro vyplnění'!$B$74:$K$118,'Pokyny pro vyplnění'!$B$121:$K$161,'Pokyny pro vyplnění'!$B$164:$K$219</definedName>
    <definedName name="_xlnm.Print_Area" localSheetId="7">'PS 01 - Rekonstrukce most...'!$C$4:$J$41,'PS 01 - Rekonstrukce most...'!$C$47:$J$79,'PS 01 - Rekonstrukce most...'!$C$85:$K$410</definedName>
    <definedName name="_xlnm.Print_Area" localSheetId="8">'PS 02 - Rekonstrukce most...'!$C$4:$J$41,'PS 02 - Rekonstrukce most...'!$C$47:$J$67,'PS 02 - Rekonstrukce most...'!$C$73:$K$137</definedName>
    <definedName name="_xlnm.Print_Area" localSheetId="0">'Rekapitulace stavby'!$D$4:$AO$36,'Rekapitulace stavby'!$C$42:$AQ$67</definedName>
    <definedName name="_xlnm.Print_Area" localSheetId="1">'SO 01 - Rekonstrukce trat...'!$C$4:$J$39,'SO 01 - Rekonstrukce trat...'!$C$45:$J$65,'SO 01 - Rekonstrukce trat...'!$C$71:$K$503</definedName>
    <definedName name="_xlnm.Print_Area" localSheetId="2">'SO 02 - Rekonstrukce žst....'!$C$4:$J$39,'SO 02 - Rekonstrukce žst....'!$C$45:$J$65,'SO 02 - Rekonstrukce žst....'!$C$71:$K$1683</definedName>
    <definedName name="_xlnm.Print_Area" localSheetId="3">'SO 03 - Rekontrukce trati...'!$C$4:$J$39,'SO 03 - Rekontrukce trati...'!$C$45:$J$65,'SO 03 - Rekontrukce trati...'!$C$71:$K$670</definedName>
    <definedName name="_xlnm.Print_Area" localSheetId="4">'SO 04 - Rekontrukce žst. ...'!$C$4:$J$39,'SO 04 - Rekontrukce žst. ...'!$C$45:$J$65,'SO 04 - Rekontrukce žst. ...'!$C$71:$K$680</definedName>
    <definedName name="_xlnm.Print_Area" localSheetId="5">'SO 05 - Rekonstrukce trat...'!$C$4:$J$39,'SO 05 - Rekonstrukce trat...'!$C$45:$J$65,'SO 05 - Rekonstrukce trat...'!$C$71:$K$593</definedName>
    <definedName name="_xlnm.Print_Area" localSheetId="6">'SO 06 - Rekonstrukce žst....'!$C$4:$J$39,'SO 06 - Rekonstrukce žst....'!$C$45:$J$65,'SO 06 - Rekonstrukce žst....'!$C$71:$K$990</definedName>
    <definedName name="_xlnm.Print_Area" localSheetId="9">'SO 08 - Přeprava mechanizace'!$C$4:$J$39,'SO 08 - Přeprava mechanizace'!$C$45:$J$61,'SO 08 - Přeprava mechanizace'!$C$67:$K$107</definedName>
    <definedName name="_xlnm.Print_Area" localSheetId="10">'SO 09 - DSPS'!$C$4:$J$39,'SO 09 - DSPS'!$C$45:$J$61,'SO 09 - DSPS'!$C$67:$K$89</definedName>
    <definedName name="_xlnm.Print_Area" localSheetId="11">'VON - VON'!$C$4:$J$39,'VON - VON'!$C$45:$J$61,'VON - VON'!$C$67:$K$125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12" l="1"/>
  <c r="J36" i="12"/>
  <c r="AY66" i="1" s="1"/>
  <c r="J35" i="12"/>
  <c r="AX66" i="1" s="1"/>
  <c r="BI119" i="12"/>
  <c r="BH119" i="12"/>
  <c r="BG119" i="12"/>
  <c r="BF119" i="12"/>
  <c r="T119" i="12"/>
  <c r="R119" i="12"/>
  <c r="P119" i="12"/>
  <c r="BI111" i="12"/>
  <c r="BH111" i="12"/>
  <c r="BG111" i="12"/>
  <c r="BF111" i="12"/>
  <c r="T111" i="12"/>
  <c r="R111" i="12"/>
  <c r="P111" i="12"/>
  <c r="BI107" i="12"/>
  <c r="BH107" i="12"/>
  <c r="BG107" i="12"/>
  <c r="BF107" i="12"/>
  <c r="T107" i="12"/>
  <c r="R107" i="12"/>
  <c r="P107" i="12"/>
  <c r="BI101" i="12"/>
  <c r="BH101" i="12"/>
  <c r="BG101" i="12"/>
  <c r="BF101" i="12"/>
  <c r="T101" i="12"/>
  <c r="R101" i="12"/>
  <c r="P101" i="12"/>
  <c r="BI97" i="12"/>
  <c r="BH97" i="12"/>
  <c r="BG97" i="12"/>
  <c r="BF97" i="12"/>
  <c r="T97" i="12"/>
  <c r="R97" i="12"/>
  <c r="P97" i="12"/>
  <c r="BI94" i="12"/>
  <c r="BH94" i="12"/>
  <c r="BG94" i="12"/>
  <c r="BF94" i="12"/>
  <c r="T94" i="12"/>
  <c r="R94" i="12"/>
  <c r="P94" i="12"/>
  <c r="BI91" i="12"/>
  <c r="BH91" i="12"/>
  <c r="BG91" i="12"/>
  <c r="BF91" i="12"/>
  <c r="T91" i="12"/>
  <c r="R91" i="12"/>
  <c r="P91" i="12"/>
  <c r="BI88" i="12"/>
  <c r="BH88" i="12"/>
  <c r="BG88" i="12"/>
  <c r="BF88" i="12"/>
  <c r="T88" i="12"/>
  <c r="R88" i="12"/>
  <c r="P88" i="12"/>
  <c r="BI85" i="12"/>
  <c r="BH85" i="12"/>
  <c r="BG85" i="12"/>
  <c r="BF85" i="12"/>
  <c r="T85" i="12"/>
  <c r="R85" i="12"/>
  <c r="P85" i="12"/>
  <c r="BI82" i="12"/>
  <c r="BH82" i="12"/>
  <c r="BG82" i="12"/>
  <c r="BF82" i="12"/>
  <c r="T82" i="12"/>
  <c r="R82" i="12"/>
  <c r="P82" i="12"/>
  <c r="J77" i="12"/>
  <c r="F76" i="12"/>
  <c r="F74" i="12"/>
  <c r="E72" i="12"/>
  <c r="J55" i="12"/>
  <c r="F54" i="12"/>
  <c r="F52" i="12"/>
  <c r="E50" i="12"/>
  <c r="J21" i="12"/>
  <c r="E21" i="12"/>
  <c r="J76" i="12" s="1"/>
  <c r="J20" i="12"/>
  <c r="J18" i="12"/>
  <c r="E18" i="12"/>
  <c r="F77" i="12" s="1"/>
  <c r="J17" i="12"/>
  <c r="J12" i="12"/>
  <c r="J74" i="12" s="1"/>
  <c r="E7" i="12"/>
  <c r="E48" i="12"/>
  <c r="J37" i="11"/>
  <c r="J36" i="11"/>
  <c r="AY65" i="1" s="1"/>
  <c r="J35" i="11"/>
  <c r="AX65" i="1" s="1"/>
  <c r="BI87" i="11"/>
  <c r="BH87" i="11"/>
  <c r="BG87" i="11"/>
  <c r="BF87" i="11"/>
  <c r="T87" i="11"/>
  <c r="R87" i="11"/>
  <c r="P87" i="11"/>
  <c r="BI82" i="11"/>
  <c r="BH82" i="11"/>
  <c r="BG82" i="11"/>
  <c r="BF82" i="11"/>
  <c r="T82" i="11"/>
  <c r="T81" i="11"/>
  <c r="T80" i="11" s="1"/>
  <c r="R82" i="11"/>
  <c r="P82" i="11"/>
  <c r="J77" i="11"/>
  <c r="F76" i="11"/>
  <c r="F74" i="11"/>
  <c r="E72" i="11"/>
  <c r="J55" i="11"/>
  <c r="F54" i="11"/>
  <c r="F52" i="11"/>
  <c r="E50" i="11"/>
  <c r="J21" i="11"/>
  <c r="E21" i="11"/>
  <c r="J76" i="11" s="1"/>
  <c r="J20" i="11"/>
  <c r="J18" i="11"/>
  <c r="E18" i="11"/>
  <c r="F77" i="11"/>
  <c r="J17" i="11"/>
  <c r="J12" i="11"/>
  <c r="J74" i="11" s="1"/>
  <c r="E7" i="11"/>
  <c r="E70" i="11"/>
  <c r="T81" i="10"/>
  <c r="T80" i="10" s="1"/>
  <c r="J37" i="10"/>
  <c r="J36" i="10"/>
  <c r="AY64" i="1" s="1"/>
  <c r="J35" i="10"/>
  <c r="AX64" i="1" s="1"/>
  <c r="BI90" i="10"/>
  <c r="BH90" i="10"/>
  <c r="BG90" i="10"/>
  <c r="BF90" i="10"/>
  <c r="T90" i="10"/>
  <c r="R90" i="10"/>
  <c r="R81" i="10"/>
  <c r="R80" i="10" s="1"/>
  <c r="P90" i="10"/>
  <c r="P81" i="10" s="1"/>
  <c r="P80" i="10" s="1"/>
  <c r="AU64" i="1" s="1"/>
  <c r="BI82" i="10"/>
  <c r="BH82" i="10"/>
  <c r="BG82" i="10"/>
  <c r="BF82" i="10"/>
  <c r="T82" i="10"/>
  <c r="R82" i="10"/>
  <c r="P82" i="10"/>
  <c r="J77" i="10"/>
  <c r="F76" i="10"/>
  <c r="F74" i="10"/>
  <c r="E72" i="10"/>
  <c r="J55" i="10"/>
  <c r="F54" i="10"/>
  <c r="F52" i="10"/>
  <c r="E50" i="10"/>
  <c r="J21" i="10"/>
  <c r="E21" i="10"/>
  <c r="J76" i="10"/>
  <c r="J20" i="10"/>
  <c r="J18" i="10"/>
  <c r="E18" i="10"/>
  <c r="F77" i="10"/>
  <c r="J17" i="10"/>
  <c r="J12" i="10"/>
  <c r="J74" i="10" s="1"/>
  <c r="E7" i="10"/>
  <c r="E48" i="10" s="1"/>
  <c r="J39" i="9"/>
  <c r="J38" i="9"/>
  <c r="AY63" i="1"/>
  <c r="J37" i="9"/>
  <c r="AX63" i="1"/>
  <c r="BI137" i="9"/>
  <c r="BH137" i="9"/>
  <c r="BG137" i="9"/>
  <c r="BF137" i="9"/>
  <c r="T137" i="9"/>
  <c r="R137" i="9"/>
  <c r="P137" i="9"/>
  <c r="BI136" i="9"/>
  <c r="BH136" i="9"/>
  <c r="BG136" i="9"/>
  <c r="BF136" i="9"/>
  <c r="T136" i="9"/>
  <c r="R136" i="9"/>
  <c r="P136" i="9"/>
  <c r="BI135" i="9"/>
  <c r="BH135" i="9"/>
  <c r="BG135" i="9"/>
  <c r="BF135" i="9"/>
  <c r="T135" i="9"/>
  <c r="R135" i="9"/>
  <c r="P135" i="9"/>
  <c r="BI132" i="9"/>
  <c r="BH132" i="9"/>
  <c r="BG132" i="9"/>
  <c r="BF132" i="9"/>
  <c r="T132" i="9"/>
  <c r="R132" i="9"/>
  <c r="P132" i="9"/>
  <c r="BI128" i="9"/>
  <c r="BH128" i="9"/>
  <c r="BG128" i="9"/>
  <c r="BF128" i="9"/>
  <c r="T128" i="9"/>
  <c r="R128" i="9"/>
  <c r="P128" i="9"/>
  <c r="BI127" i="9"/>
  <c r="BH127" i="9"/>
  <c r="BG127" i="9"/>
  <c r="BF127" i="9"/>
  <c r="T127" i="9"/>
  <c r="R127" i="9"/>
  <c r="P127" i="9"/>
  <c r="BI126" i="9"/>
  <c r="BH126" i="9"/>
  <c r="BG126" i="9"/>
  <c r="BF126" i="9"/>
  <c r="T126" i="9"/>
  <c r="R126" i="9"/>
  <c r="P126" i="9"/>
  <c r="BI124" i="9"/>
  <c r="BH124" i="9"/>
  <c r="BG124" i="9"/>
  <c r="BF124" i="9"/>
  <c r="T124" i="9"/>
  <c r="R124" i="9"/>
  <c r="P124" i="9"/>
  <c r="BI121" i="9"/>
  <c r="BH121" i="9"/>
  <c r="BG121" i="9"/>
  <c r="BF121" i="9"/>
  <c r="T121" i="9"/>
  <c r="R121" i="9"/>
  <c r="P121" i="9"/>
  <c r="BI118" i="9"/>
  <c r="BH118" i="9"/>
  <c r="BG118" i="9"/>
  <c r="BF118" i="9"/>
  <c r="T118" i="9"/>
  <c r="R118" i="9"/>
  <c r="P118" i="9"/>
  <c r="BI117" i="9"/>
  <c r="BH117" i="9"/>
  <c r="BG117" i="9"/>
  <c r="BF117" i="9"/>
  <c r="T117" i="9"/>
  <c r="R117" i="9"/>
  <c r="P117" i="9"/>
  <c r="BI116" i="9"/>
  <c r="BH116" i="9"/>
  <c r="BG116" i="9"/>
  <c r="BF116" i="9"/>
  <c r="T116" i="9"/>
  <c r="R116" i="9"/>
  <c r="P116" i="9"/>
  <c r="BI115" i="9"/>
  <c r="BH115" i="9"/>
  <c r="BG115" i="9"/>
  <c r="BF115" i="9"/>
  <c r="T115" i="9"/>
  <c r="R115" i="9"/>
  <c r="P115" i="9"/>
  <c r="BI114" i="9"/>
  <c r="BH114" i="9"/>
  <c r="BG114" i="9"/>
  <c r="BF114" i="9"/>
  <c r="T114" i="9"/>
  <c r="R114" i="9"/>
  <c r="P114" i="9"/>
  <c r="BI113" i="9"/>
  <c r="BH113" i="9"/>
  <c r="BG113" i="9"/>
  <c r="BF113" i="9"/>
  <c r="T113" i="9"/>
  <c r="R113" i="9"/>
  <c r="P113" i="9"/>
  <c r="BI112" i="9"/>
  <c r="BH112" i="9"/>
  <c r="BG112" i="9"/>
  <c r="BF112" i="9"/>
  <c r="T112" i="9"/>
  <c r="R112" i="9"/>
  <c r="P112" i="9"/>
  <c r="BI111" i="9"/>
  <c r="BH111" i="9"/>
  <c r="BG111" i="9"/>
  <c r="BF111" i="9"/>
  <c r="T111" i="9"/>
  <c r="R111" i="9"/>
  <c r="P111" i="9"/>
  <c r="BI108" i="9"/>
  <c r="BH108" i="9"/>
  <c r="BG108" i="9"/>
  <c r="BF108" i="9"/>
  <c r="T108" i="9"/>
  <c r="R108" i="9"/>
  <c r="P108" i="9"/>
  <c r="BI105" i="9"/>
  <c r="BH105" i="9"/>
  <c r="BG105" i="9"/>
  <c r="BF105" i="9"/>
  <c r="T105" i="9"/>
  <c r="R105" i="9"/>
  <c r="P105" i="9"/>
  <c r="BI102" i="9"/>
  <c r="BH102" i="9"/>
  <c r="BG102" i="9"/>
  <c r="BF102" i="9"/>
  <c r="T102" i="9"/>
  <c r="R102" i="9"/>
  <c r="P102" i="9"/>
  <c r="BI96" i="9"/>
  <c r="BH96" i="9"/>
  <c r="BG96" i="9"/>
  <c r="BF96" i="9"/>
  <c r="T96" i="9"/>
  <c r="R96" i="9"/>
  <c r="P96" i="9"/>
  <c r="BI95" i="9"/>
  <c r="BH95" i="9"/>
  <c r="BG95" i="9"/>
  <c r="BF95" i="9"/>
  <c r="T95" i="9"/>
  <c r="R95" i="9"/>
  <c r="P95" i="9"/>
  <c r="BI92" i="9"/>
  <c r="BH92" i="9"/>
  <c r="BG92" i="9"/>
  <c r="BF92" i="9"/>
  <c r="T92" i="9"/>
  <c r="R92" i="9"/>
  <c r="P92" i="9"/>
  <c r="BI91" i="9"/>
  <c r="BH91" i="9"/>
  <c r="BG91" i="9"/>
  <c r="BF91" i="9"/>
  <c r="T91" i="9"/>
  <c r="R91" i="9"/>
  <c r="P91" i="9"/>
  <c r="J85" i="9"/>
  <c r="F84" i="9"/>
  <c r="F82" i="9"/>
  <c r="E80" i="9"/>
  <c r="J59" i="9"/>
  <c r="F58" i="9"/>
  <c r="F56" i="9"/>
  <c r="E54" i="9"/>
  <c r="J23" i="9"/>
  <c r="E23" i="9"/>
  <c r="J58" i="9" s="1"/>
  <c r="J22" i="9"/>
  <c r="J20" i="9"/>
  <c r="E20" i="9"/>
  <c r="F85" i="9" s="1"/>
  <c r="J19" i="9"/>
  <c r="J14" i="9"/>
  <c r="J82" i="9" s="1"/>
  <c r="E7" i="9"/>
  <c r="E76" i="9"/>
  <c r="J39" i="8"/>
  <c r="J38" i="8"/>
  <c r="AY62" i="1" s="1"/>
  <c r="J37" i="8"/>
  <c r="AX62" i="1" s="1"/>
  <c r="BI409" i="8"/>
  <c r="BH409" i="8"/>
  <c r="BG409" i="8"/>
  <c r="BF409" i="8"/>
  <c r="T409" i="8"/>
  <c r="R409" i="8"/>
  <c r="P409" i="8"/>
  <c r="BI405" i="8"/>
  <c r="BH405" i="8"/>
  <c r="BG405" i="8"/>
  <c r="BF405" i="8"/>
  <c r="T405" i="8"/>
  <c r="R405" i="8"/>
  <c r="P405" i="8"/>
  <c r="BI403" i="8"/>
  <c r="BH403" i="8"/>
  <c r="BG403" i="8"/>
  <c r="BF403" i="8"/>
  <c r="T403" i="8"/>
  <c r="R403" i="8"/>
  <c r="P403" i="8"/>
  <c r="BI400" i="8"/>
  <c r="BH400" i="8"/>
  <c r="BG400" i="8"/>
  <c r="BF400" i="8"/>
  <c r="T400" i="8"/>
  <c r="R400" i="8"/>
  <c r="P400" i="8"/>
  <c r="BI396" i="8"/>
  <c r="BH396" i="8"/>
  <c r="BG396" i="8"/>
  <c r="BF396" i="8"/>
  <c r="T396" i="8"/>
  <c r="R396" i="8"/>
  <c r="P396" i="8"/>
  <c r="BI391" i="8"/>
  <c r="BH391" i="8"/>
  <c r="BG391" i="8"/>
  <c r="BF391" i="8"/>
  <c r="T391" i="8"/>
  <c r="R391" i="8"/>
  <c r="P391" i="8"/>
  <c r="BI387" i="8"/>
  <c r="BH387" i="8"/>
  <c r="BG387" i="8"/>
  <c r="BF387" i="8"/>
  <c r="T387" i="8"/>
  <c r="R387" i="8"/>
  <c r="P387" i="8"/>
  <c r="BI386" i="8"/>
  <c r="BH386" i="8"/>
  <c r="BG386" i="8"/>
  <c r="BF386" i="8"/>
  <c r="T386" i="8"/>
  <c r="R386" i="8"/>
  <c r="P386" i="8"/>
  <c r="BI384" i="8"/>
  <c r="BH384" i="8"/>
  <c r="BG384" i="8"/>
  <c r="BF384" i="8"/>
  <c r="T384" i="8"/>
  <c r="R384" i="8"/>
  <c r="P384" i="8"/>
  <c r="BI382" i="8"/>
  <c r="BH382" i="8"/>
  <c r="BG382" i="8"/>
  <c r="BF382" i="8"/>
  <c r="T382" i="8"/>
  <c r="R382" i="8"/>
  <c r="P382" i="8"/>
  <c r="BI378" i="8"/>
  <c r="BH378" i="8"/>
  <c r="BG378" i="8"/>
  <c r="BF378" i="8"/>
  <c r="T378" i="8"/>
  <c r="R378" i="8"/>
  <c r="P378" i="8"/>
  <c r="BI376" i="8"/>
  <c r="BH376" i="8"/>
  <c r="BG376" i="8"/>
  <c r="BF376" i="8"/>
  <c r="T376" i="8"/>
  <c r="R376" i="8"/>
  <c r="P376" i="8"/>
  <c r="BI374" i="8"/>
  <c r="BH374" i="8"/>
  <c r="BG374" i="8"/>
  <c r="BF374" i="8"/>
  <c r="T374" i="8"/>
  <c r="R374" i="8"/>
  <c r="P374" i="8"/>
  <c r="BI370" i="8"/>
  <c r="BH370" i="8"/>
  <c r="BG370" i="8"/>
  <c r="BF370" i="8"/>
  <c r="T370" i="8"/>
  <c r="R370" i="8"/>
  <c r="P370" i="8"/>
  <c r="BI366" i="8"/>
  <c r="BH366" i="8"/>
  <c r="BG366" i="8"/>
  <c r="BF366" i="8"/>
  <c r="T366" i="8"/>
  <c r="R366" i="8"/>
  <c r="P366" i="8"/>
  <c r="BI362" i="8"/>
  <c r="BH362" i="8"/>
  <c r="BG362" i="8"/>
  <c r="BF362" i="8"/>
  <c r="T362" i="8"/>
  <c r="R362" i="8"/>
  <c r="P362" i="8"/>
  <c r="BI360" i="8"/>
  <c r="BH360" i="8"/>
  <c r="BG360" i="8"/>
  <c r="BF360" i="8"/>
  <c r="T360" i="8"/>
  <c r="R360" i="8"/>
  <c r="P360" i="8"/>
  <c r="BI358" i="8"/>
  <c r="BH358" i="8"/>
  <c r="BG358" i="8"/>
  <c r="BF358" i="8"/>
  <c r="T358" i="8"/>
  <c r="R358" i="8"/>
  <c r="P358" i="8"/>
  <c r="BI356" i="8"/>
  <c r="BH356" i="8"/>
  <c r="BG356" i="8"/>
  <c r="BF356" i="8"/>
  <c r="T356" i="8"/>
  <c r="R356" i="8"/>
  <c r="P356" i="8"/>
  <c r="BI352" i="8"/>
  <c r="BH352" i="8"/>
  <c r="BG352" i="8"/>
  <c r="BF352" i="8"/>
  <c r="T352" i="8"/>
  <c r="T351" i="8"/>
  <c r="R352" i="8"/>
  <c r="R351" i="8"/>
  <c r="P352" i="8"/>
  <c r="P351" i="8"/>
  <c r="BI347" i="8"/>
  <c r="BH347" i="8"/>
  <c r="BG347" i="8"/>
  <c r="BF347" i="8"/>
  <c r="T347" i="8"/>
  <c r="R347" i="8"/>
  <c r="P347" i="8"/>
  <c r="BI343" i="8"/>
  <c r="BH343" i="8"/>
  <c r="BG343" i="8"/>
  <c r="BF343" i="8"/>
  <c r="T343" i="8"/>
  <c r="R343" i="8"/>
  <c r="P343" i="8"/>
  <c r="BI338" i="8"/>
  <c r="BH338" i="8"/>
  <c r="BG338" i="8"/>
  <c r="BF338" i="8"/>
  <c r="T338" i="8"/>
  <c r="R338" i="8"/>
  <c r="P338" i="8"/>
  <c r="BI333" i="8"/>
  <c r="BH333" i="8"/>
  <c r="BG333" i="8"/>
  <c r="BF333" i="8"/>
  <c r="T333" i="8"/>
  <c r="R333" i="8"/>
  <c r="P333" i="8"/>
  <c r="BI328" i="8"/>
  <c r="BH328" i="8"/>
  <c r="BG328" i="8"/>
  <c r="BF328" i="8"/>
  <c r="T328" i="8"/>
  <c r="R328" i="8"/>
  <c r="P328" i="8"/>
  <c r="BI326" i="8"/>
  <c r="BH326" i="8"/>
  <c r="BG326" i="8"/>
  <c r="BF326" i="8"/>
  <c r="T326" i="8"/>
  <c r="R326" i="8"/>
  <c r="P326" i="8"/>
  <c r="BI323" i="8"/>
  <c r="BH323" i="8"/>
  <c r="BG323" i="8"/>
  <c r="BF323" i="8"/>
  <c r="T323" i="8"/>
  <c r="R323" i="8"/>
  <c r="P323" i="8"/>
  <c r="BI319" i="8"/>
  <c r="BH319" i="8"/>
  <c r="BG319" i="8"/>
  <c r="BF319" i="8"/>
  <c r="T319" i="8"/>
  <c r="R319" i="8"/>
  <c r="P319" i="8"/>
  <c r="BI317" i="8"/>
  <c r="BH317" i="8"/>
  <c r="BG317" i="8"/>
  <c r="BF317" i="8"/>
  <c r="T317" i="8"/>
  <c r="R317" i="8"/>
  <c r="P317" i="8"/>
  <c r="BI313" i="8"/>
  <c r="BH313" i="8"/>
  <c r="BG313" i="8"/>
  <c r="BF313" i="8"/>
  <c r="T313" i="8"/>
  <c r="R313" i="8"/>
  <c r="P313" i="8"/>
  <c r="BI309" i="8"/>
  <c r="BH309" i="8"/>
  <c r="BG309" i="8"/>
  <c r="BF309" i="8"/>
  <c r="T309" i="8"/>
  <c r="R309" i="8"/>
  <c r="P309" i="8"/>
  <c r="BI305" i="8"/>
  <c r="BH305" i="8"/>
  <c r="BG305" i="8"/>
  <c r="BF305" i="8"/>
  <c r="T305" i="8"/>
  <c r="R305" i="8"/>
  <c r="P305" i="8"/>
  <c r="BI303" i="8"/>
  <c r="BH303" i="8"/>
  <c r="BG303" i="8"/>
  <c r="BF303" i="8"/>
  <c r="T303" i="8"/>
  <c r="R303" i="8"/>
  <c r="P303" i="8"/>
  <c r="BI299" i="8"/>
  <c r="BH299" i="8"/>
  <c r="BG299" i="8"/>
  <c r="BF299" i="8"/>
  <c r="T299" i="8"/>
  <c r="R299" i="8"/>
  <c r="P299" i="8"/>
  <c r="BI295" i="8"/>
  <c r="BH295" i="8"/>
  <c r="BG295" i="8"/>
  <c r="BF295" i="8"/>
  <c r="T295" i="8"/>
  <c r="R295" i="8"/>
  <c r="P295" i="8"/>
  <c r="BI291" i="8"/>
  <c r="BH291" i="8"/>
  <c r="BG291" i="8"/>
  <c r="BF291" i="8"/>
  <c r="T291" i="8"/>
  <c r="R291" i="8"/>
  <c r="P291" i="8"/>
  <c r="BI287" i="8"/>
  <c r="BH287" i="8"/>
  <c r="BG287" i="8"/>
  <c r="BF287" i="8"/>
  <c r="T287" i="8"/>
  <c r="R287" i="8"/>
  <c r="P287" i="8"/>
  <c r="BI283" i="8"/>
  <c r="BH283" i="8"/>
  <c r="BG283" i="8"/>
  <c r="BF283" i="8"/>
  <c r="T283" i="8"/>
  <c r="R283" i="8"/>
  <c r="P283" i="8"/>
  <c r="BI281" i="8"/>
  <c r="BH281" i="8"/>
  <c r="BG281" i="8"/>
  <c r="BF281" i="8"/>
  <c r="T281" i="8"/>
  <c r="R281" i="8"/>
  <c r="P281" i="8"/>
  <c r="BI277" i="8"/>
  <c r="BH277" i="8"/>
  <c r="BG277" i="8"/>
  <c r="BF277" i="8"/>
  <c r="T277" i="8"/>
  <c r="R277" i="8"/>
  <c r="P277" i="8"/>
  <c r="BI273" i="8"/>
  <c r="BH273" i="8"/>
  <c r="BG273" i="8"/>
  <c r="BF273" i="8"/>
  <c r="T273" i="8"/>
  <c r="R273" i="8"/>
  <c r="P273" i="8"/>
  <c r="BI271" i="8"/>
  <c r="BH271" i="8"/>
  <c r="BG271" i="8"/>
  <c r="BF271" i="8"/>
  <c r="T271" i="8"/>
  <c r="R271" i="8"/>
  <c r="P271" i="8"/>
  <c r="BI267" i="8"/>
  <c r="BH267" i="8"/>
  <c r="BG267" i="8"/>
  <c r="BF267" i="8"/>
  <c r="T267" i="8"/>
  <c r="R267" i="8"/>
  <c r="P267" i="8"/>
  <c r="BI263" i="8"/>
  <c r="BH263" i="8"/>
  <c r="BG263" i="8"/>
  <c r="BF263" i="8"/>
  <c r="T263" i="8"/>
  <c r="R263" i="8"/>
  <c r="P263" i="8"/>
  <c r="BI261" i="8"/>
  <c r="BH261" i="8"/>
  <c r="BG261" i="8"/>
  <c r="BF261" i="8"/>
  <c r="T261" i="8"/>
  <c r="R261" i="8"/>
  <c r="P261" i="8"/>
  <c r="BI257" i="8"/>
  <c r="BH257" i="8"/>
  <c r="BG257" i="8"/>
  <c r="BF257" i="8"/>
  <c r="T257" i="8"/>
  <c r="R257" i="8"/>
  <c r="P257" i="8"/>
  <c r="BI255" i="8"/>
  <c r="BH255" i="8"/>
  <c r="BG255" i="8"/>
  <c r="BF255" i="8"/>
  <c r="T255" i="8"/>
  <c r="R255" i="8"/>
  <c r="P255" i="8"/>
  <c r="BI253" i="8"/>
  <c r="BH253" i="8"/>
  <c r="BG253" i="8"/>
  <c r="BF253" i="8"/>
  <c r="T253" i="8"/>
  <c r="R253" i="8"/>
  <c r="P253" i="8"/>
  <c r="BI251" i="8"/>
  <c r="BH251" i="8"/>
  <c r="BG251" i="8"/>
  <c r="BF251" i="8"/>
  <c r="T251" i="8"/>
  <c r="R251" i="8"/>
  <c r="P251" i="8"/>
  <c r="BI247" i="8"/>
  <c r="BH247" i="8"/>
  <c r="BG247" i="8"/>
  <c r="BF247" i="8"/>
  <c r="T247" i="8"/>
  <c r="R247" i="8"/>
  <c r="P247" i="8"/>
  <c r="BI244" i="8"/>
  <c r="BH244" i="8"/>
  <c r="BG244" i="8"/>
  <c r="BF244" i="8"/>
  <c r="T244" i="8"/>
  <c r="R244" i="8"/>
  <c r="P244" i="8"/>
  <c r="BI241" i="8"/>
  <c r="BH241" i="8"/>
  <c r="BG241" i="8"/>
  <c r="BF241" i="8"/>
  <c r="T241" i="8"/>
  <c r="R241" i="8"/>
  <c r="P241" i="8"/>
  <c r="BI238" i="8"/>
  <c r="BH238" i="8"/>
  <c r="BG238" i="8"/>
  <c r="BF238" i="8"/>
  <c r="T238" i="8"/>
  <c r="R238" i="8"/>
  <c r="P238" i="8"/>
  <c r="BI236" i="8"/>
  <c r="BH236" i="8"/>
  <c r="BG236" i="8"/>
  <c r="BF236" i="8"/>
  <c r="T236" i="8"/>
  <c r="R236" i="8"/>
  <c r="P236" i="8"/>
  <c r="BI232" i="8"/>
  <c r="BH232" i="8"/>
  <c r="BG232" i="8"/>
  <c r="BF232" i="8"/>
  <c r="T232" i="8"/>
  <c r="R232" i="8"/>
  <c r="P232" i="8"/>
  <c r="BI228" i="8"/>
  <c r="BH228" i="8"/>
  <c r="BG228" i="8"/>
  <c r="BF228" i="8"/>
  <c r="T228" i="8"/>
  <c r="R228" i="8"/>
  <c r="P228" i="8"/>
  <c r="BI224" i="8"/>
  <c r="BH224" i="8"/>
  <c r="BG224" i="8"/>
  <c r="BF224" i="8"/>
  <c r="T224" i="8"/>
  <c r="R224" i="8"/>
  <c r="P224" i="8"/>
  <c r="BI219" i="8"/>
  <c r="BH219" i="8"/>
  <c r="BG219" i="8"/>
  <c r="BF219" i="8"/>
  <c r="T219" i="8"/>
  <c r="R219" i="8"/>
  <c r="P219" i="8"/>
  <c r="BI215" i="8"/>
  <c r="BH215" i="8"/>
  <c r="BG215" i="8"/>
  <c r="BF215" i="8"/>
  <c r="T215" i="8"/>
  <c r="R215" i="8"/>
  <c r="P215" i="8"/>
  <c r="BI210" i="8"/>
  <c r="BH210" i="8"/>
  <c r="BG210" i="8"/>
  <c r="BF210" i="8"/>
  <c r="T210" i="8"/>
  <c r="R210" i="8"/>
  <c r="P210" i="8"/>
  <c r="BI206" i="8"/>
  <c r="BH206" i="8"/>
  <c r="BG206" i="8"/>
  <c r="BF206" i="8"/>
  <c r="T206" i="8"/>
  <c r="R206" i="8"/>
  <c r="P206" i="8"/>
  <c r="BI202" i="8"/>
  <c r="BH202" i="8"/>
  <c r="BG202" i="8"/>
  <c r="BF202" i="8"/>
  <c r="T202" i="8"/>
  <c r="R202" i="8"/>
  <c r="P202" i="8"/>
  <c r="BI200" i="8"/>
  <c r="BH200" i="8"/>
  <c r="BG200" i="8"/>
  <c r="BF200" i="8"/>
  <c r="T200" i="8"/>
  <c r="R200" i="8"/>
  <c r="P200" i="8"/>
  <c r="BI196" i="8"/>
  <c r="BH196" i="8"/>
  <c r="BG196" i="8"/>
  <c r="BF196" i="8"/>
  <c r="T196" i="8"/>
  <c r="R196" i="8"/>
  <c r="P196" i="8"/>
  <c r="BI191" i="8"/>
  <c r="BH191" i="8"/>
  <c r="BG191" i="8"/>
  <c r="BF191" i="8"/>
  <c r="T191" i="8"/>
  <c r="R191" i="8"/>
  <c r="P191" i="8"/>
  <c r="BI187" i="8"/>
  <c r="BH187" i="8"/>
  <c r="BG187" i="8"/>
  <c r="BF187" i="8"/>
  <c r="T187" i="8"/>
  <c r="R187" i="8"/>
  <c r="P187" i="8"/>
  <c r="BI185" i="8"/>
  <c r="BH185" i="8"/>
  <c r="BG185" i="8"/>
  <c r="BF185" i="8"/>
  <c r="T185" i="8"/>
  <c r="R185" i="8"/>
  <c r="P185" i="8"/>
  <c r="BI181" i="8"/>
  <c r="BH181" i="8"/>
  <c r="BG181" i="8"/>
  <c r="BF181" i="8"/>
  <c r="T181" i="8"/>
  <c r="R181" i="8"/>
  <c r="P181" i="8"/>
  <c r="BI179" i="8"/>
  <c r="BH179" i="8"/>
  <c r="BG179" i="8"/>
  <c r="BF179" i="8"/>
  <c r="T179" i="8"/>
  <c r="R179" i="8"/>
  <c r="P179" i="8"/>
  <c r="BI175" i="8"/>
  <c r="BH175" i="8"/>
  <c r="BG175" i="8"/>
  <c r="BF175" i="8"/>
  <c r="T175" i="8"/>
  <c r="R175" i="8"/>
  <c r="P175" i="8"/>
  <c r="BI170" i="8"/>
  <c r="BH170" i="8"/>
  <c r="BG170" i="8"/>
  <c r="BF170" i="8"/>
  <c r="T170" i="8"/>
  <c r="R170" i="8"/>
  <c r="P170" i="8"/>
  <c r="BI168" i="8"/>
  <c r="BH168" i="8"/>
  <c r="BG168" i="8"/>
  <c r="BF168" i="8"/>
  <c r="T168" i="8"/>
  <c r="R168" i="8"/>
  <c r="P168" i="8"/>
  <c r="BI164" i="8"/>
  <c r="BH164" i="8"/>
  <c r="BG164" i="8"/>
  <c r="BF164" i="8"/>
  <c r="T164" i="8"/>
  <c r="R164" i="8"/>
  <c r="P164" i="8"/>
  <c r="BI162" i="8"/>
  <c r="BH162" i="8"/>
  <c r="BG162" i="8"/>
  <c r="BF162" i="8"/>
  <c r="T162" i="8"/>
  <c r="R162" i="8"/>
  <c r="P162" i="8"/>
  <c r="BI158" i="8"/>
  <c r="BH158" i="8"/>
  <c r="BG158" i="8"/>
  <c r="BF158" i="8"/>
  <c r="T158" i="8"/>
  <c r="R158" i="8"/>
  <c r="P158" i="8"/>
  <c r="BI156" i="8"/>
  <c r="BH156" i="8"/>
  <c r="BG156" i="8"/>
  <c r="BF156" i="8"/>
  <c r="T156" i="8"/>
  <c r="R156" i="8"/>
  <c r="P156" i="8"/>
  <c r="BI152" i="8"/>
  <c r="BH152" i="8"/>
  <c r="BG152" i="8"/>
  <c r="BF152" i="8"/>
  <c r="T152" i="8"/>
  <c r="R152" i="8"/>
  <c r="P152" i="8"/>
  <c r="BI150" i="8"/>
  <c r="BH150" i="8"/>
  <c r="BG150" i="8"/>
  <c r="BF150" i="8"/>
  <c r="T150" i="8"/>
  <c r="R150" i="8"/>
  <c r="P150" i="8"/>
  <c r="BI146" i="8"/>
  <c r="BH146" i="8"/>
  <c r="BG146" i="8"/>
  <c r="BF146" i="8"/>
  <c r="T146" i="8"/>
  <c r="R146" i="8"/>
  <c r="P146" i="8"/>
  <c r="BI142" i="8"/>
  <c r="BH142" i="8"/>
  <c r="BG142" i="8"/>
  <c r="BF142" i="8"/>
  <c r="T142" i="8"/>
  <c r="R142" i="8"/>
  <c r="P142" i="8"/>
  <c r="BI139" i="8"/>
  <c r="BH139" i="8"/>
  <c r="BG139" i="8"/>
  <c r="BF139" i="8"/>
  <c r="T139" i="8"/>
  <c r="R139" i="8"/>
  <c r="P139" i="8"/>
  <c r="BI135" i="8"/>
  <c r="BH135" i="8"/>
  <c r="BG135" i="8"/>
  <c r="BF135" i="8"/>
  <c r="T135" i="8"/>
  <c r="R135" i="8"/>
  <c r="P135" i="8"/>
  <c r="BI132" i="8"/>
  <c r="BH132" i="8"/>
  <c r="BG132" i="8"/>
  <c r="BF132" i="8"/>
  <c r="T132" i="8"/>
  <c r="R132" i="8"/>
  <c r="P132" i="8"/>
  <c r="BI130" i="8"/>
  <c r="BH130" i="8"/>
  <c r="BG130" i="8"/>
  <c r="BF130" i="8"/>
  <c r="T130" i="8"/>
  <c r="R130" i="8"/>
  <c r="P130" i="8"/>
  <c r="BI128" i="8"/>
  <c r="BH128" i="8"/>
  <c r="BG128" i="8"/>
  <c r="BF128" i="8"/>
  <c r="T128" i="8"/>
  <c r="R128" i="8"/>
  <c r="P128" i="8"/>
  <c r="BI123" i="8"/>
  <c r="BH123" i="8"/>
  <c r="BG123" i="8"/>
  <c r="BF123" i="8"/>
  <c r="T123" i="8"/>
  <c r="R123" i="8"/>
  <c r="P123" i="8"/>
  <c r="BI119" i="8"/>
  <c r="BH119" i="8"/>
  <c r="BG119" i="8"/>
  <c r="BF119" i="8"/>
  <c r="T119" i="8"/>
  <c r="R119" i="8"/>
  <c r="P119" i="8"/>
  <c r="BI117" i="8"/>
  <c r="BH117" i="8"/>
  <c r="BG117" i="8"/>
  <c r="BF117" i="8"/>
  <c r="T117" i="8"/>
  <c r="R117" i="8"/>
  <c r="P117" i="8"/>
  <c r="BI115" i="8"/>
  <c r="BH115" i="8"/>
  <c r="BG115" i="8"/>
  <c r="BF115" i="8"/>
  <c r="T115" i="8"/>
  <c r="R115" i="8"/>
  <c r="P115" i="8"/>
  <c r="BI111" i="8"/>
  <c r="BH111" i="8"/>
  <c r="BG111" i="8"/>
  <c r="BF111" i="8"/>
  <c r="T111" i="8"/>
  <c r="R111" i="8"/>
  <c r="P111" i="8"/>
  <c r="BI109" i="8"/>
  <c r="BH109" i="8"/>
  <c r="BG109" i="8"/>
  <c r="BF109" i="8"/>
  <c r="T109" i="8"/>
  <c r="R109" i="8"/>
  <c r="P109" i="8"/>
  <c r="BI107" i="8"/>
  <c r="BH107" i="8"/>
  <c r="BG107" i="8"/>
  <c r="BF107" i="8"/>
  <c r="T107" i="8"/>
  <c r="R107" i="8"/>
  <c r="P107" i="8"/>
  <c r="BI103" i="8"/>
  <c r="BH103" i="8"/>
  <c r="BG103" i="8"/>
  <c r="BF103" i="8"/>
  <c r="T103" i="8"/>
  <c r="R103" i="8"/>
  <c r="P103" i="8"/>
  <c r="J97" i="8"/>
  <c r="F96" i="8"/>
  <c r="F94" i="8"/>
  <c r="E92" i="8"/>
  <c r="J59" i="8"/>
  <c r="F58" i="8"/>
  <c r="F56" i="8"/>
  <c r="E54" i="8"/>
  <c r="J23" i="8"/>
  <c r="E23" i="8"/>
  <c r="J96" i="8"/>
  <c r="J22" i="8"/>
  <c r="J20" i="8"/>
  <c r="E20" i="8"/>
  <c r="F97" i="8"/>
  <c r="J19" i="8"/>
  <c r="J14" i="8"/>
  <c r="J94" i="8" s="1"/>
  <c r="E7" i="8"/>
  <c r="E50" i="8" s="1"/>
  <c r="J37" i="7"/>
  <c r="J36" i="7"/>
  <c r="AY60" i="1"/>
  <c r="J35" i="7"/>
  <c r="AX60" i="1"/>
  <c r="BI988" i="7"/>
  <c r="BH988" i="7"/>
  <c r="BG988" i="7"/>
  <c r="BF988" i="7"/>
  <c r="T988" i="7"/>
  <c r="R988" i="7"/>
  <c r="P988" i="7"/>
  <c r="BI985" i="7"/>
  <c r="BH985" i="7"/>
  <c r="BG985" i="7"/>
  <c r="BF985" i="7"/>
  <c r="T985" i="7"/>
  <c r="R985" i="7"/>
  <c r="P985" i="7"/>
  <c r="BI981" i="7"/>
  <c r="BH981" i="7"/>
  <c r="BG981" i="7"/>
  <c r="BF981" i="7"/>
  <c r="T981" i="7"/>
  <c r="R981" i="7"/>
  <c r="P981" i="7"/>
  <c r="BI978" i="7"/>
  <c r="BH978" i="7"/>
  <c r="BG978" i="7"/>
  <c r="BF978" i="7"/>
  <c r="T978" i="7"/>
  <c r="R978" i="7"/>
  <c r="P978" i="7"/>
  <c r="BI970" i="7"/>
  <c r="BH970" i="7"/>
  <c r="BG970" i="7"/>
  <c r="BF970" i="7"/>
  <c r="T970" i="7"/>
  <c r="R970" i="7"/>
  <c r="P970" i="7"/>
  <c r="BI962" i="7"/>
  <c r="BH962" i="7"/>
  <c r="BG962" i="7"/>
  <c r="BF962" i="7"/>
  <c r="T962" i="7"/>
  <c r="R962" i="7"/>
  <c r="P962" i="7"/>
  <c r="BI944" i="7"/>
  <c r="BH944" i="7"/>
  <c r="BG944" i="7"/>
  <c r="BF944" i="7"/>
  <c r="T944" i="7"/>
  <c r="R944" i="7"/>
  <c r="P944" i="7"/>
  <c r="BI926" i="7"/>
  <c r="BH926" i="7"/>
  <c r="BG926" i="7"/>
  <c r="BF926" i="7"/>
  <c r="T926" i="7"/>
  <c r="R926" i="7"/>
  <c r="P926" i="7"/>
  <c r="BI915" i="7"/>
  <c r="BH915" i="7"/>
  <c r="BG915" i="7"/>
  <c r="BF915" i="7"/>
  <c r="T915" i="7"/>
  <c r="R915" i="7"/>
  <c r="P915" i="7"/>
  <c r="BI905" i="7"/>
  <c r="BH905" i="7"/>
  <c r="BG905" i="7"/>
  <c r="BF905" i="7"/>
  <c r="T905" i="7"/>
  <c r="R905" i="7"/>
  <c r="P905" i="7"/>
  <c r="BI898" i="7"/>
  <c r="BH898" i="7"/>
  <c r="BG898" i="7"/>
  <c r="BF898" i="7"/>
  <c r="T898" i="7"/>
  <c r="R898" i="7"/>
  <c r="P898" i="7"/>
  <c r="BI894" i="7"/>
  <c r="BH894" i="7"/>
  <c r="BG894" i="7"/>
  <c r="BF894" i="7"/>
  <c r="T894" i="7"/>
  <c r="R894" i="7"/>
  <c r="P894" i="7"/>
  <c r="BI890" i="7"/>
  <c r="BH890" i="7"/>
  <c r="BG890" i="7"/>
  <c r="BF890" i="7"/>
  <c r="T890" i="7"/>
  <c r="R890" i="7"/>
  <c r="P890" i="7"/>
  <c r="BI885" i="7"/>
  <c r="BH885" i="7"/>
  <c r="BG885" i="7"/>
  <c r="BF885" i="7"/>
  <c r="T885" i="7"/>
  <c r="R885" i="7"/>
  <c r="P885" i="7"/>
  <c r="BI879" i="7"/>
  <c r="BH879" i="7"/>
  <c r="BG879" i="7"/>
  <c r="BF879" i="7"/>
  <c r="T879" i="7"/>
  <c r="R879" i="7"/>
  <c r="P879" i="7"/>
  <c r="BI873" i="7"/>
  <c r="BH873" i="7"/>
  <c r="BG873" i="7"/>
  <c r="BF873" i="7"/>
  <c r="T873" i="7"/>
  <c r="R873" i="7"/>
  <c r="P873" i="7"/>
  <c r="BI869" i="7"/>
  <c r="BH869" i="7"/>
  <c r="BG869" i="7"/>
  <c r="BF869" i="7"/>
  <c r="T869" i="7"/>
  <c r="R869" i="7"/>
  <c r="P869" i="7"/>
  <c r="BI865" i="7"/>
  <c r="BH865" i="7"/>
  <c r="BG865" i="7"/>
  <c r="BF865" i="7"/>
  <c r="T865" i="7"/>
  <c r="R865" i="7"/>
  <c r="P865" i="7"/>
  <c r="BI852" i="7"/>
  <c r="BH852" i="7"/>
  <c r="BG852" i="7"/>
  <c r="BF852" i="7"/>
  <c r="T852" i="7"/>
  <c r="R852" i="7"/>
  <c r="P852" i="7"/>
  <c r="BI845" i="7"/>
  <c r="BH845" i="7"/>
  <c r="BG845" i="7"/>
  <c r="BF845" i="7"/>
  <c r="T845" i="7"/>
  <c r="R845" i="7"/>
  <c r="P845" i="7"/>
  <c r="BI838" i="7"/>
  <c r="BH838" i="7"/>
  <c r="BG838" i="7"/>
  <c r="BF838" i="7"/>
  <c r="T838" i="7"/>
  <c r="R838" i="7"/>
  <c r="P838" i="7"/>
  <c r="BI833" i="7"/>
  <c r="BH833" i="7"/>
  <c r="BG833" i="7"/>
  <c r="BF833" i="7"/>
  <c r="T833" i="7"/>
  <c r="R833" i="7"/>
  <c r="P833" i="7"/>
  <c r="BI828" i="7"/>
  <c r="BH828" i="7"/>
  <c r="BG828" i="7"/>
  <c r="BF828" i="7"/>
  <c r="T828" i="7"/>
  <c r="R828" i="7"/>
  <c r="P828" i="7"/>
  <c r="BI824" i="7"/>
  <c r="BH824" i="7"/>
  <c r="BG824" i="7"/>
  <c r="BF824" i="7"/>
  <c r="T824" i="7"/>
  <c r="R824" i="7"/>
  <c r="P824" i="7"/>
  <c r="BI820" i="7"/>
  <c r="BH820" i="7"/>
  <c r="BG820" i="7"/>
  <c r="BF820" i="7"/>
  <c r="T820" i="7"/>
  <c r="R820" i="7"/>
  <c r="P820" i="7"/>
  <c r="BI813" i="7"/>
  <c r="BH813" i="7"/>
  <c r="BG813" i="7"/>
  <c r="BF813" i="7"/>
  <c r="T813" i="7"/>
  <c r="R813" i="7"/>
  <c r="P813" i="7"/>
  <c r="BI803" i="7"/>
  <c r="BH803" i="7"/>
  <c r="BG803" i="7"/>
  <c r="BF803" i="7"/>
  <c r="T803" i="7"/>
  <c r="R803" i="7"/>
  <c r="P803" i="7"/>
  <c r="BI793" i="7"/>
  <c r="BH793" i="7"/>
  <c r="BG793" i="7"/>
  <c r="BF793" i="7"/>
  <c r="T793" i="7"/>
  <c r="R793" i="7"/>
  <c r="P793" i="7"/>
  <c r="BI780" i="7"/>
  <c r="BH780" i="7"/>
  <c r="BG780" i="7"/>
  <c r="BF780" i="7"/>
  <c r="T780" i="7"/>
  <c r="R780" i="7"/>
  <c r="P780" i="7"/>
  <c r="BI765" i="7"/>
  <c r="BH765" i="7"/>
  <c r="BG765" i="7"/>
  <c r="BF765" i="7"/>
  <c r="T765" i="7"/>
  <c r="R765" i="7"/>
  <c r="P765" i="7"/>
  <c r="BI753" i="7"/>
  <c r="BH753" i="7"/>
  <c r="BG753" i="7"/>
  <c r="BF753" i="7"/>
  <c r="T753" i="7"/>
  <c r="R753" i="7"/>
  <c r="P753" i="7"/>
  <c r="BI744" i="7"/>
  <c r="BH744" i="7"/>
  <c r="BG744" i="7"/>
  <c r="BF744" i="7"/>
  <c r="T744" i="7"/>
  <c r="R744" i="7"/>
  <c r="P744" i="7"/>
  <c r="BI732" i="7"/>
  <c r="BH732" i="7"/>
  <c r="BG732" i="7"/>
  <c r="BF732" i="7"/>
  <c r="T732" i="7"/>
  <c r="R732" i="7"/>
  <c r="P732" i="7"/>
  <c r="BI723" i="7"/>
  <c r="BH723" i="7"/>
  <c r="BG723" i="7"/>
  <c r="BF723" i="7"/>
  <c r="T723" i="7"/>
  <c r="R723" i="7"/>
  <c r="P723" i="7"/>
  <c r="BI711" i="7"/>
  <c r="BH711" i="7"/>
  <c r="BG711" i="7"/>
  <c r="BF711" i="7"/>
  <c r="T711" i="7"/>
  <c r="R711" i="7"/>
  <c r="P711" i="7"/>
  <c r="BI707" i="7"/>
  <c r="BH707" i="7"/>
  <c r="BG707" i="7"/>
  <c r="BF707" i="7"/>
  <c r="T707" i="7"/>
  <c r="R707" i="7"/>
  <c r="P707" i="7"/>
  <c r="BI701" i="7"/>
  <c r="BH701" i="7"/>
  <c r="BG701" i="7"/>
  <c r="BF701" i="7"/>
  <c r="T701" i="7"/>
  <c r="R701" i="7"/>
  <c r="P701" i="7"/>
  <c r="BI686" i="7"/>
  <c r="BH686" i="7"/>
  <c r="BG686" i="7"/>
  <c r="BF686" i="7"/>
  <c r="T686" i="7"/>
  <c r="R686" i="7"/>
  <c r="P686" i="7"/>
  <c r="BI682" i="7"/>
  <c r="BH682" i="7"/>
  <c r="BG682" i="7"/>
  <c r="BF682" i="7"/>
  <c r="T682" i="7"/>
  <c r="R682" i="7"/>
  <c r="P682" i="7"/>
  <c r="BI676" i="7"/>
  <c r="BH676" i="7"/>
  <c r="BG676" i="7"/>
  <c r="BF676" i="7"/>
  <c r="T676" i="7"/>
  <c r="R676" i="7"/>
  <c r="P676" i="7"/>
  <c r="BI672" i="7"/>
  <c r="BH672" i="7"/>
  <c r="BG672" i="7"/>
  <c r="BF672" i="7"/>
  <c r="T672" i="7"/>
  <c r="R672" i="7"/>
  <c r="P672" i="7"/>
  <c r="BI667" i="7"/>
  <c r="BH667" i="7"/>
  <c r="BG667" i="7"/>
  <c r="BF667" i="7"/>
  <c r="T667" i="7"/>
  <c r="R667" i="7"/>
  <c r="P667" i="7"/>
  <c r="BI656" i="7"/>
  <c r="BH656" i="7"/>
  <c r="BG656" i="7"/>
  <c r="BF656" i="7"/>
  <c r="T656" i="7"/>
  <c r="R656" i="7"/>
  <c r="P656" i="7"/>
  <c r="BI647" i="7"/>
  <c r="BH647" i="7"/>
  <c r="BG647" i="7"/>
  <c r="BF647" i="7"/>
  <c r="T647" i="7"/>
  <c r="R647" i="7"/>
  <c r="P647" i="7"/>
  <c r="BI637" i="7"/>
  <c r="BH637" i="7"/>
  <c r="BG637" i="7"/>
  <c r="BF637" i="7"/>
  <c r="T637" i="7"/>
  <c r="R637" i="7"/>
  <c r="P637" i="7"/>
  <c r="BI623" i="7"/>
  <c r="BH623" i="7"/>
  <c r="BG623" i="7"/>
  <c r="BF623" i="7"/>
  <c r="T623" i="7"/>
  <c r="R623" i="7"/>
  <c r="P623" i="7"/>
  <c r="BI617" i="7"/>
  <c r="BH617" i="7"/>
  <c r="BG617" i="7"/>
  <c r="BF617" i="7"/>
  <c r="T617" i="7"/>
  <c r="R617" i="7"/>
  <c r="P617" i="7"/>
  <c r="BI613" i="7"/>
  <c r="BH613" i="7"/>
  <c r="BG613" i="7"/>
  <c r="BF613" i="7"/>
  <c r="T613" i="7"/>
  <c r="R613" i="7"/>
  <c r="P613" i="7"/>
  <c r="BI605" i="7"/>
  <c r="BH605" i="7"/>
  <c r="BG605" i="7"/>
  <c r="BF605" i="7"/>
  <c r="T605" i="7"/>
  <c r="R605" i="7"/>
  <c r="P605" i="7"/>
  <c r="BI593" i="7"/>
  <c r="BH593" i="7"/>
  <c r="BG593" i="7"/>
  <c r="BF593" i="7"/>
  <c r="T593" i="7"/>
  <c r="R593" i="7"/>
  <c r="P593" i="7"/>
  <c r="BI589" i="7"/>
  <c r="BH589" i="7"/>
  <c r="BG589" i="7"/>
  <c r="BF589" i="7"/>
  <c r="T589" i="7"/>
  <c r="R589" i="7"/>
  <c r="P589" i="7"/>
  <c r="BI583" i="7"/>
  <c r="BH583" i="7"/>
  <c r="BG583" i="7"/>
  <c r="BF583" i="7"/>
  <c r="T583" i="7"/>
  <c r="R583" i="7"/>
  <c r="P583" i="7"/>
  <c r="BI580" i="7"/>
  <c r="BH580" i="7"/>
  <c r="BG580" i="7"/>
  <c r="BF580" i="7"/>
  <c r="T580" i="7"/>
  <c r="R580" i="7"/>
  <c r="P580" i="7"/>
  <c r="BI577" i="7"/>
  <c r="BH577" i="7"/>
  <c r="BG577" i="7"/>
  <c r="BF577" i="7"/>
  <c r="T577" i="7"/>
  <c r="R577" i="7"/>
  <c r="P577" i="7"/>
  <c r="BI572" i="7"/>
  <c r="BH572" i="7"/>
  <c r="BG572" i="7"/>
  <c r="BF572" i="7"/>
  <c r="T572" i="7"/>
  <c r="R572" i="7"/>
  <c r="P572" i="7"/>
  <c r="BI568" i="7"/>
  <c r="BH568" i="7"/>
  <c r="BG568" i="7"/>
  <c r="BF568" i="7"/>
  <c r="T568" i="7"/>
  <c r="R568" i="7"/>
  <c r="P568" i="7"/>
  <c r="BI546" i="7"/>
  <c r="BH546" i="7"/>
  <c r="BG546" i="7"/>
  <c r="BF546" i="7"/>
  <c r="T546" i="7"/>
  <c r="R546" i="7"/>
  <c r="P546" i="7"/>
  <c r="BI539" i="7"/>
  <c r="BH539" i="7"/>
  <c r="BG539" i="7"/>
  <c r="BF539" i="7"/>
  <c r="T539" i="7"/>
  <c r="R539" i="7"/>
  <c r="P539" i="7"/>
  <c r="BI532" i="7"/>
  <c r="BH532" i="7"/>
  <c r="BG532" i="7"/>
  <c r="BF532" i="7"/>
  <c r="T532" i="7"/>
  <c r="R532" i="7"/>
  <c r="P532" i="7"/>
  <c r="BI526" i="7"/>
  <c r="BH526" i="7"/>
  <c r="BG526" i="7"/>
  <c r="BF526" i="7"/>
  <c r="T526" i="7"/>
  <c r="R526" i="7"/>
  <c r="P526" i="7"/>
  <c r="BI513" i="7"/>
  <c r="BH513" i="7"/>
  <c r="BG513" i="7"/>
  <c r="BF513" i="7"/>
  <c r="T513" i="7"/>
  <c r="R513" i="7"/>
  <c r="P513" i="7"/>
  <c r="BI509" i="7"/>
  <c r="BH509" i="7"/>
  <c r="BG509" i="7"/>
  <c r="BF509" i="7"/>
  <c r="T509" i="7"/>
  <c r="R509" i="7"/>
  <c r="P509" i="7"/>
  <c r="BI505" i="7"/>
  <c r="BH505" i="7"/>
  <c r="BG505" i="7"/>
  <c r="BF505" i="7"/>
  <c r="T505" i="7"/>
  <c r="R505" i="7"/>
  <c r="P505" i="7"/>
  <c r="BI501" i="7"/>
  <c r="BH501" i="7"/>
  <c r="BG501" i="7"/>
  <c r="BF501" i="7"/>
  <c r="T501" i="7"/>
  <c r="R501" i="7"/>
  <c r="P501" i="7"/>
  <c r="BI497" i="7"/>
  <c r="BH497" i="7"/>
  <c r="BG497" i="7"/>
  <c r="BF497" i="7"/>
  <c r="T497" i="7"/>
  <c r="R497" i="7"/>
  <c r="P497" i="7"/>
  <c r="BI493" i="7"/>
  <c r="BH493" i="7"/>
  <c r="BG493" i="7"/>
  <c r="BF493" i="7"/>
  <c r="T493" i="7"/>
  <c r="R493" i="7"/>
  <c r="P493" i="7"/>
  <c r="BI489" i="7"/>
  <c r="BH489" i="7"/>
  <c r="BG489" i="7"/>
  <c r="BF489" i="7"/>
  <c r="T489" i="7"/>
  <c r="R489" i="7"/>
  <c r="P489" i="7"/>
  <c r="BI485" i="7"/>
  <c r="BH485" i="7"/>
  <c r="BG485" i="7"/>
  <c r="BF485" i="7"/>
  <c r="T485" i="7"/>
  <c r="R485" i="7"/>
  <c r="P485" i="7"/>
  <c r="BI481" i="7"/>
  <c r="BH481" i="7"/>
  <c r="BG481" i="7"/>
  <c r="BF481" i="7"/>
  <c r="T481" i="7"/>
  <c r="R481" i="7"/>
  <c r="P481" i="7"/>
  <c r="BI477" i="7"/>
  <c r="BH477" i="7"/>
  <c r="BG477" i="7"/>
  <c r="BF477" i="7"/>
  <c r="T477" i="7"/>
  <c r="R477" i="7"/>
  <c r="P477" i="7"/>
  <c r="BI473" i="7"/>
  <c r="BH473" i="7"/>
  <c r="BG473" i="7"/>
  <c r="BF473" i="7"/>
  <c r="T473" i="7"/>
  <c r="R473" i="7"/>
  <c r="P473" i="7"/>
  <c r="BI469" i="7"/>
  <c r="BH469" i="7"/>
  <c r="BG469" i="7"/>
  <c r="BF469" i="7"/>
  <c r="T469" i="7"/>
  <c r="R469" i="7"/>
  <c r="P469" i="7"/>
  <c r="BI465" i="7"/>
  <c r="BH465" i="7"/>
  <c r="BG465" i="7"/>
  <c r="BF465" i="7"/>
  <c r="T465" i="7"/>
  <c r="R465" i="7"/>
  <c r="P465" i="7"/>
  <c r="BI461" i="7"/>
  <c r="BH461" i="7"/>
  <c r="BG461" i="7"/>
  <c r="BF461" i="7"/>
  <c r="T461" i="7"/>
  <c r="R461" i="7"/>
  <c r="P461" i="7"/>
  <c r="BI457" i="7"/>
  <c r="BH457" i="7"/>
  <c r="BG457" i="7"/>
  <c r="BF457" i="7"/>
  <c r="T457" i="7"/>
  <c r="R457" i="7"/>
  <c r="P457" i="7"/>
  <c r="BI451" i="7"/>
  <c r="BH451" i="7"/>
  <c r="BG451" i="7"/>
  <c r="BF451" i="7"/>
  <c r="T451" i="7"/>
  <c r="R451" i="7"/>
  <c r="P451" i="7"/>
  <c r="BI445" i="7"/>
  <c r="BH445" i="7"/>
  <c r="BG445" i="7"/>
  <c r="BF445" i="7"/>
  <c r="T445" i="7"/>
  <c r="R445" i="7"/>
  <c r="P445" i="7"/>
  <c r="BI439" i="7"/>
  <c r="BH439" i="7"/>
  <c r="BG439" i="7"/>
  <c r="BF439" i="7"/>
  <c r="T439" i="7"/>
  <c r="R439" i="7"/>
  <c r="P439" i="7"/>
  <c r="BI433" i="7"/>
  <c r="BH433" i="7"/>
  <c r="BG433" i="7"/>
  <c r="BF433" i="7"/>
  <c r="T433" i="7"/>
  <c r="R433" i="7"/>
  <c r="P433" i="7"/>
  <c r="BI427" i="7"/>
  <c r="BH427" i="7"/>
  <c r="BG427" i="7"/>
  <c r="BF427" i="7"/>
  <c r="T427" i="7"/>
  <c r="R427" i="7"/>
  <c r="P427" i="7"/>
  <c r="BI423" i="7"/>
  <c r="BH423" i="7"/>
  <c r="BG423" i="7"/>
  <c r="BF423" i="7"/>
  <c r="T423" i="7"/>
  <c r="R423" i="7"/>
  <c r="P423" i="7"/>
  <c r="BI415" i="7"/>
  <c r="BH415" i="7"/>
  <c r="BG415" i="7"/>
  <c r="BF415" i="7"/>
  <c r="T415" i="7"/>
  <c r="R415" i="7"/>
  <c r="P415" i="7"/>
  <c r="BI408" i="7"/>
  <c r="BH408" i="7"/>
  <c r="BG408" i="7"/>
  <c r="BF408" i="7"/>
  <c r="T408" i="7"/>
  <c r="R408" i="7"/>
  <c r="P408" i="7"/>
  <c r="BI384" i="7"/>
  <c r="BH384" i="7"/>
  <c r="BG384" i="7"/>
  <c r="BF384" i="7"/>
  <c r="T384" i="7"/>
  <c r="R384" i="7"/>
  <c r="P384" i="7"/>
  <c r="BI380" i="7"/>
  <c r="BH380" i="7"/>
  <c r="BG380" i="7"/>
  <c r="BF380" i="7"/>
  <c r="T380" i="7"/>
  <c r="R380" i="7"/>
  <c r="P380" i="7"/>
  <c r="BI373" i="7"/>
  <c r="BH373" i="7"/>
  <c r="BG373" i="7"/>
  <c r="BF373" i="7"/>
  <c r="T373" i="7"/>
  <c r="R373" i="7"/>
  <c r="P373" i="7"/>
  <c r="BI366" i="7"/>
  <c r="BH366" i="7"/>
  <c r="BG366" i="7"/>
  <c r="BF366" i="7"/>
  <c r="T366" i="7"/>
  <c r="R366" i="7"/>
  <c r="P366" i="7"/>
  <c r="BI351" i="7"/>
  <c r="BH351" i="7"/>
  <c r="BG351" i="7"/>
  <c r="BF351" i="7"/>
  <c r="T351" i="7"/>
  <c r="R351" i="7"/>
  <c r="P351" i="7"/>
  <c r="BI336" i="7"/>
  <c r="BH336" i="7"/>
  <c r="BG336" i="7"/>
  <c r="BF336" i="7"/>
  <c r="T336" i="7"/>
  <c r="R336" i="7"/>
  <c r="P336" i="7"/>
  <c r="BI304" i="7"/>
  <c r="BH304" i="7"/>
  <c r="BG304" i="7"/>
  <c r="BF304" i="7"/>
  <c r="T304" i="7"/>
  <c r="R304" i="7"/>
  <c r="P304" i="7"/>
  <c r="BI297" i="7"/>
  <c r="BH297" i="7"/>
  <c r="BG297" i="7"/>
  <c r="BF297" i="7"/>
  <c r="T297" i="7"/>
  <c r="R297" i="7"/>
  <c r="P297" i="7"/>
  <c r="BI290" i="7"/>
  <c r="BH290" i="7"/>
  <c r="BG290" i="7"/>
  <c r="BF290" i="7"/>
  <c r="T290" i="7"/>
  <c r="R290" i="7"/>
  <c r="P290" i="7"/>
  <c r="BI270" i="7"/>
  <c r="BH270" i="7"/>
  <c r="BG270" i="7"/>
  <c r="BF270" i="7"/>
  <c r="T270" i="7"/>
  <c r="R270" i="7"/>
  <c r="P270" i="7"/>
  <c r="BI250" i="7"/>
  <c r="BH250" i="7"/>
  <c r="BG250" i="7"/>
  <c r="BF250" i="7"/>
  <c r="T250" i="7"/>
  <c r="R250" i="7"/>
  <c r="P250" i="7"/>
  <c r="BI243" i="7"/>
  <c r="BH243" i="7"/>
  <c r="BG243" i="7"/>
  <c r="BF243" i="7"/>
  <c r="T243" i="7"/>
  <c r="R243" i="7"/>
  <c r="P243" i="7"/>
  <c r="BI236" i="7"/>
  <c r="BH236" i="7"/>
  <c r="BG236" i="7"/>
  <c r="BF236" i="7"/>
  <c r="T236" i="7"/>
  <c r="R236" i="7"/>
  <c r="P236" i="7"/>
  <c r="BI231" i="7"/>
  <c r="BH231" i="7"/>
  <c r="BG231" i="7"/>
  <c r="BF231" i="7"/>
  <c r="T231" i="7"/>
  <c r="R231" i="7"/>
  <c r="P231" i="7"/>
  <c r="BI226" i="7"/>
  <c r="BH226" i="7"/>
  <c r="BG226" i="7"/>
  <c r="BF226" i="7"/>
  <c r="T226" i="7"/>
  <c r="R226" i="7"/>
  <c r="P226" i="7"/>
  <c r="BI221" i="7"/>
  <c r="BH221" i="7"/>
  <c r="BG221" i="7"/>
  <c r="BF221" i="7"/>
  <c r="T221" i="7"/>
  <c r="R221" i="7"/>
  <c r="P221" i="7"/>
  <c r="BI216" i="7"/>
  <c r="BH216" i="7"/>
  <c r="BG216" i="7"/>
  <c r="BF216" i="7"/>
  <c r="T216" i="7"/>
  <c r="R216" i="7"/>
  <c r="P216" i="7"/>
  <c r="BI211" i="7"/>
  <c r="BH211" i="7"/>
  <c r="BG211" i="7"/>
  <c r="BF211" i="7"/>
  <c r="T211" i="7"/>
  <c r="R211" i="7"/>
  <c r="P211" i="7"/>
  <c r="BI206" i="7"/>
  <c r="BH206" i="7"/>
  <c r="BG206" i="7"/>
  <c r="BF206" i="7"/>
  <c r="T206" i="7"/>
  <c r="R206" i="7"/>
  <c r="P206" i="7"/>
  <c r="BI201" i="7"/>
  <c r="BH201" i="7"/>
  <c r="BG201" i="7"/>
  <c r="BF201" i="7"/>
  <c r="T201" i="7"/>
  <c r="R201" i="7"/>
  <c r="P201" i="7"/>
  <c r="BI194" i="7"/>
  <c r="BH194" i="7"/>
  <c r="BG194" i="7"/>
  <c r="BF194" i="7"/>
  <c r="T194" i="7"/>
  <c r="R194" i="7"/>
  <c r="P194" i="7"/>
  <c r="BI183" i="7"/>
  <c r="BH183" i="7"/>
  <c r="BG183" i="7"/>
  <c r="BF183" i="7"/>
  <c r="T183" i="7"/>
  <c r="R183" i="7"/>
  <c r="P183" i="7"/>
  <c r="BI174" i="7"/>
  <c r="BH174" i="7"/>
  <c r="BG174" i="7"/>
  <c r="BF174" i="7"/>
  <c r="T174" i="7"/>
  <c r="R174" i="7"/>
  <c r="P174" i="7"/>
  <c r="BI169" i="7"/>
  <c r="BH169" i="7"/>
  <c r="BG169" i="7"/>
  <c r="BF169" i="7"/>
  <c r="T169" i="7"/>
  <c r="R169" i="7"/>
  <c r="P169" i="7"/>
  <c r="BI162" i="7"/>
  <c r="BH162" i="7"/>
  <c r="BG162" i="7"/>
  <c r="BF162" i="7"/>
  <c r="T162" i="7"/>
  <c r="R162" i="7"/>
  <c r="P162" i="7"/>
  <c r="BI155" i="7"/>
  <c r="BH155" i="7"/>
  <c r="BG155" i="7"/>
  <c r="BF155" i="7"/>
  <c r="T155" i="7"/>
  <c r="R155" i="7"/>
  <c r="P155" i="7"/>
  <c r="BI146" i="7"/>
  <c r="BH146" i="7"/>
  <c r="BG146" i="7"/>
  <c r="BF146" i="7"/>
  <c r="T146" i="7"/>
  <c r="R146" i="7"/>
  <c r="P146" i="7"/>
  <c r="BI137" i="7"/>
  <c r="BH137" i="7"/>
  <c r="BG137" i="7"/>
  <c r="BF137" i="7"/>
  <c r="T137" i="7"/>
  <c r="R137" i="7"/>
  <c r="P137" i="7"/>
  <c r="BI132" i="7"/>
  <c r="BH132" i="7"/>
  <c r="BG132" i="7"/>
  <c r="BF132" i="7"/>
  <c r="T132" i="7"/>
  <c r="R132" i="7"/>
  <c r="P132" i="7"/>
  <c r="BI121" i="7"/>
  <c r="BH121" i="7"/>
  <c r="BG121" i="7"/>
  <c r="BF121" i="7"/>
  <c r="T121" i="7"/>
  <c r="R121" i="7"/>
  <c r="P121" i="7"/>
  <c r="BI111" i="7"/>
  <c r="BH111" i="7"/>
  <c r="BG111" i="7"/>
  <c r="BF111" i="7"/>
  <c r="T111" i="7"/>
  <c r="R111" i="7"/>
  <c r="P111" i="7"/>
  <c r="BI106" i="7"/>
  <c r="BH106" i="7"/>
  <c r="BG106" i="7"/>
  <c r="BF106" i="7"/>
  <c r="T106" i="7"/>
  <c r="R106" i="7"/>
  <c r="P106" i="7"/>
  <c r="BI99" i="7"/>
  <c r="BH99" i="7"/>
  <c r="BG99" i="7"/>
  <c r="BF99" i="7"/>
  <c r="T99" i="7"/>
  <c r="R99" i="7"/>
  <c r="P99" i="7"/>
  <c r="BI86" i="7"/>
  <c r="BH86" i="7"/>
  <c r="BG86" i="7"/>
  <c r="BF86" i="7"/>
  <c r="T86" i="7"/>
  <c r="R86" i="7"/>
  <c r="P86" i="7"/>
  <c r="J81" i="7"/>
  <c r="F80" i="7"/>
  <c r="F78" i="7"/>
  <c r="E76" i="7"/>
  <c r="J55" i="7"/>
  <c r="F54" i="7"/>
  <c r="F52" i="7"/>
  <c r="E50" i="7"/>
  <c r="J21" i="7"/>
  <c r="E21" i="7"/>
  <c r="J80" i="7"/>
  <c r="J20" i="7"/>
  <c r="J18" i="7"/>
  <c r="E18" i="7"/>
  <c r="F81" i="7" s="1"/>
  <c r="J17" i="7"/>
  <c r="J12" i="7"/>
  <c r="J52" i="7" s="1"/>
  <c r="E7" i="7"/>
  <c r="E74" i="7" s="1"/>
  <c r="J37" i="6"/>
  <c r="J36" i="6"/>
  <c r="AY59" i="1"/>
  <c r="J35" i="6"/>
  <c r="AX59" i="1" s="1"/>
  <c r="BI591" i="6"/>
  <c r="BH591" i="6"/>
  <c r="BG591" i="6"/>
  <c r="BF591" i="6"/>
  <c r="T591" i="6"/>
  <c r="R591" i="6"/>
  <c r="P591" i="6"/>
  <c r="BI588" i="6"/>
  <c r="BH588" i="6"/>
  <c r="BG588" i="6"/>
  <c r="BF588" i="6"/>
  <c r="T588" i="6"/>
  <c r="R588" i="6"/>
  <c r="P588" i="6"/>
  <c r="BI584" i="6"/>
  <c r="BH584" i="6"/>
  <c r="BG584" i="6"/>
  <c r="BF584" i="6"/>
  <c r="T584" i="6"/>
  <c r="R584" i="6"/>
  <c r="P584" i="6"/>
  <c r="BI580" i="6"/>
  <c r="BH580" i="6"/>
  <c r="BG580" i="6"/>
  <c r="BF580" i="6"/>
  <c r="T580" i="6"/>
  <c r="R580" i="6"/>
  <c r="P580" i="6"/>
  <c r="BI572" i="6"/>
  <c r="BH572" i="6"/>
  <c r="BG572" i="6"/>
  <c r="BF572" i="6"/>
  <c r="T572" i="6"/>
  <c r="R572" i="6"/>
  <c r="P572" i="6"/>
  <c r="BI564" i="6"/>
  <c r="BH564" i="6"/>
  <c r="BG564" i="6"/>
  <c r="BF564" i="6"/>
  <c r="T564" i="6"/>
  <c r="R564" i="6"/>
  <c r="P564" i="6"/>
  <c r="BI548" i="6"/>
  <c r="BH548" i="6"/>
  <c r="BG548" i="6"/>
  <c r="BF548" i="6"/>
  <c r="T548" i="6"/>
  <c r="R548" i="6"/>
  <c r="P548" i="6"/>
  <c r="BI532" i="6"/>
  <c r="BH532" i="6"/>
  <c r="BG532" i="6"/>
  <c r="BF532" i="6"/>
  <c r="T532" i="6"/>
  <c r="R532" i="6"/>
  <c r="P532" i="6"/>
  <c r="BI528" i="6"/>
  <c r="BH528" i="6"/>
  <c r="BG528" i="6"/>
  <c r="BF528" i="6"/>
  <c r="T528" i="6"/>
  <c r="R528" i="6"/>
  <c r="P528" i="6"/>
  <c r="BI525" i="6"/>
  <c r="BH525" i="6"/>
  <c r="BG525" i="6"/>
  <c r="BF525" i="6"/>
  <c r="T525" i="6"/>
  <c r="R525" i="6"/>
  <c r="P525" i="6"/>
  <c r="BI519" i="6"/>
  <c r="BH519" i="6"/>
  <c r="BG519" i="6"/>
  <c r="BF519" i="6"/>
  <c r="T519" i="6"/>
  <c r="R519" i="6"/>
  <c r="P519" i="6"/>
  <c r="BI515" i="6"/>
  <c r="BH515" i="6"/>
  <c r="BG515" i="6"/>
  <c r="BF515" i="6"/>
  <c r="T515" i="6"/>
  <c r="R515" i="6"/>
  <c r="P515" i="6"/>
  <c r="BI511" i="6"/>
  <c r="BH511" i="6"/>
  <c r="BG511" i="6"/>
  <c r="BF511" i="6"/>
  <c r="T511" i="6"/>
  <c r="R511" i="6"/>
  <c r="P511" i="6"/>
  <c r="BI507" i="6"/>
  <c r="BH507" i="6"/>
  <c r="BG507" i="6"/>
  <c r="BF507" i="6"/>
  <c r="T507" i="6"/>
  <c r="R507" i="6"/>
  <c r="P507" i="6"/>
  <c r="BI495" i="6"/>
  <c r="BH495" i="6"/>
  <c r="BG495" i="6"/>
  <c r="BF495" i="6"/>
  <c r="T495" i="6"/>
  <c r="R495" i="6"/>
  <c r="P495" i="6"/>
  <c r="BI488" i="6"/>
  <c r="BH488" i="6"/>
  <c r="BG488" i="6"/>
  <c r="BF488" i="6"/>
  <c r="T488" i="6"/>
  <c r="R488" i="6"/>
  <c r="P488" i="6"/>
  <c r="BI476" i="6"/>
  <c r="BH476" i="6"/>
  <c r="BG476" i="6"/>
  <c r="BF476" i="6"/>
  <c r="T476" i="6"/>
  <c r="R476" i="6"/>
  <c r="P476" i="6"/>
  <c r="BI464" i="6"/>
  <c r="BH464" i="6"/>
  <c r="BG464" i="6"/>
  <c r="BF464" i="6"/>
  <c r="T464" i="6"/>
  <c r="R464" i="6"/>
  <c r="P464" i="6"/>
  <c r="BI460" i="6"/>
  <c r="BH460" i="6"/>
  <c r="BG460" i="6"/>
  <c r="BF460" i="6"/>
  <c r="T460" i="6"/>
  <c r="R460" i="6"/>
  <c r="P460" i="6"/>
  <c r="BI454" i="6"/>
  <c r="BH454" i="6"/>
  <c r="BG454" i="6"/>
  <c r="BF454" i="6"/>
  <c r="T454" i="6"/>
  <c r="R454" i="6"/>
  <c r="P454" i="6"/>
  <c r="BI448" i="6"/>
  <c r="BH448" i="6"/>
  <c r="BG448" i="6"/>
  <c r="BF448" i="6"/>
  <c r="T448" i="6"/>
  <c r="R448" i="6"/>
  <c r="P448" i="6"/>
  <c r="BI438" i="6"/>
  <c r="BH438" i="6"/>
  <c r="BG438" i="6"/>
  <c r="BF438" i="6"/>
  <c r="T438" i="6"/>
  <c r="R438" i="6"/>
  <c r="P438" i="6"/>
  <c r="BI430" i="6"/>
  <c r="BH430" i="6"/>
  <c r="BG430" i="6"/>
  <c r="BF430" i="6"/>
  <c r="T430" i="6"/>
  <c r="R430" i="6"/>
  <c r="P430" i="6"/>
  <c r="BI424" i="6"/>
  <c r="BH424" i="6"/>
  <c r="BG424" i="6"/>
  <c r="BF424" i="6"/>
  <c r="T424" i="6"/>
  <c r="R424" i="6"/>
  <c r="P424" i="6"/>
  <c r="BI418" i="6"/>
  <c r="BH418" i="6"/>
  <c r="BG418" i="6"/>
  <c r="BF418" i="6"/>
  <c r="T418" i="6"/>
  <c r="R418" i="6"/>
  <c r="P418" i="6"/>
  <c r="BI414" i="6"/>
  <c r="BH414" i="6"/>
  <c r="BG414" i="6"/>
  <c r="BF414" i="6"/>
  <c r="T414" i="6"/>
  <c r="R414" i="6"/>
  <c r="P414" i="6"/>
  <c r="BI406" i="6"/>
  <c r="BH406" i="6"/>
  <c r="BG406" i="6"/>
  <c r="BF406" i="6"/>
  <c r="T406" i="6"/>
  <c r="R406" i="6"/>
  <c r="P406" i="6"/>
  <c r="BI400" i="6"/>
  <c r="BH400" i="6"/>
  <c r="BG400" i="6"/>
  <c r="BF400" i="6"/>
  <c r="T400" i="6"/>
  <c r="R400" i="6"/>
  <c r="P400" i="6"/>
  <c r="BI395" i="6"/>
  <c r="BH395" i="6"/>
  <c r="BG395" i="6"/>
  <c r="BF395" i="6"/>
  <c r="T395" i="6"/>
  <c r="R395" i="6"/>
  <c r="P395" i="6"/>
  <c r="BI388" i="6"/>
  <c r="BH388" i="6"/>
  <c r="BG388" i="6"/>
  <c r="BF388" i="6"/>
  <c r="T388" i="6"/>
  <c r="R388" i="6"/>
  <c r="P388" i="6"/>
  <c r="BI379" i="6"/>
  <c r="BH379" i="6"/>
  <c r="BG379" i="6"/>
  <c r="BF379" i="6"/>
  <c r="T379" i="6"/>
  <c r="R379" i="6"/>
  <c r="P379" i="6"/>
  <c r="BI371" i="6"/>
  <c r="BH371" i="6"/>
  <c r="BG371" i="6"/>
  <c r="BF371" i="6"/>
  <c r="T371" i="6"/>
  <c r="R371" i="6"/>
  <c r="P371" i="6"/>
  <c r="BI364" i="6"/>
  <c r="BH364" i="6"/>
  <c r="BG364" i="6"/>
  <c r="BF364" i="6"/>
  <c r="T364" i="6"/>
  <c r="R364" i="6"/>
  <c r="P364" i="6"/>
  <c r="BI360" i="6"/>
  <c r="BH360" i="6"/>
  <c r="BG360" i="6"/>
  <c r="BF360" i="6"/>
  <c r="T360" i="6"/>
  <c r="R360" i="6"/>
  <c r="P360" i="6"/>
  <c r="BI355" i="6"/>
  <c r="BH355" i="6"/>
  <c r="BG355" i="6"/>
  <c r="BF355" i="6"/>
  <c r="T355" i="6"/>
  <c r="R355" i="6"/>
  <c r="P355" i="6"/>
  <c r="BI349" i="6"/>
  <c r="BH349" i="6"/>
  <c r="BG349" i="6"/>
  <c r="BF349" i="6"/>
  <c r="T349" i="6"/>
  <c r="R349" i="6"/>
  <c r="P349" i="6"/>
  <c r="BI343" i="6"/>
  <c r="BH343" i="6"/>
  <c r="BG343" i="6"/>
  <c r="BF343" i="6"/>
  <c r="T343" i="6"/>
  <c r="R343" i="6"/>
  <c r="P343" i="6"/>
  <c r="BI336" i="6"/>
  <c r="BH336" i="6"/>
  <c r="BG336" i="6"/>
  <c r="BF336" i="6"/>
  <c r="T336" i="6"/>
  <c r="R336" i="6"/>
  <c r="P336" i="6"/>
  <c r="BI330" i="6"/>
  <c r="BH330" i="6"/>
  <c r="BG330" i="6"/>
  <c r="BF330" i="6"/>
  <c r="T330" i="6"/>
  <c r="R330" i="6"/>
  <c r="P330" i="6"/>
  <c r="BI323" i="6"/>
  <c r="BH323" i="6"/>
  <c r="BG323" i="6"/>
  <c r="BF323" i="6"/>
  <c r="T323" i="6"/>
  <c r="R323" i="6"/>
  <c r="P323" i="6"/>
  <c r="BI311" i="6"/>
  <c r="BH311" i="6"/>
  <c r="BG311" i="6"/>
  <c r="BF311" i="6"/>
  <c r="T311" i="6"/>
  <c r="R311" i="6"/>
  <c r="P311" i="6"/>
  <c r="BI307" i="6"/>
  <c r="BH307" i="6"/>
  <c r="BG307" i="6"/>
  <c r="BF307" i="6"/>
  <c r="T307" i="6"/>
  <c r="R307" i="6"/>
  <c r="P307" i="6"/>
  <c r="BI295" i="6"/>
  <c r="BH295" i="6"/>
  <c r="BG295" i="6"/>
  <c r="BF295" i="6"/>
  <c r="T295" i="6"/>
  <c r="R295" i="6"/>
  <c r="P295" i="6"/>
  <c r="BI285" i="6"/>
  <c r="BH285" i="6"/>
  <c r="BG285" i="6"/>
  <c r="BF285" i="6"/>
  <c r="T285" i="6"/>
  <c r="R285" i="6"/>
  <c r="P285" i="6"/>
  <c r="BI282" i="6"/>
  <c r="BH282" i="6"/>
  <c r="BG282" i="6"/>
  <c r="BF282" i="6"/>
  <c r="T282" i="6"/>
  <c r="R282" i="6"/>
  <c r="P282" i="6"/>
  <c r="BI279" i="6"/>
  <c r="BH279" i="6"/>
  <c r="BG279" i="6"/>
  <c r="BF279" i="6"/>
  <c r="T279" i="6"/>
  <c r="R279" i="6"/>
  <c r="P279" i="6"/>
  <c r="BI273" i="6"/>
  <c r="BH273" i="6"/>
  <c r="BG273" i="6"/>
  <c r="BF273" i="6"/>
  <c r="T273" i="6"/>
  <c r="R273" i="6"/>
  <c r="P273" i="6"/>
  <c r="BI269" i="6"/>
  <c r="BH269" i="6"/>
  <c r="BG269" i="6"/>
  <c r="BF269" i="6"/>
  <c r="T269" i="6"/>
  <c r="R269" i="6"/>
  <c r="P269" i="6"/>
  <c r="BI252" i="6"/>
  <c r="BH252" i="6"/>
  <c r="BG252" i="6"/>
  <c r="BF252" i="6"/>
  <c r="T252" i="6"/>
  <c r="R252" i="6"/>
  <c r="P252" i="6"/>
  <c r="BI248" i="6"/>
  <c r="BH248" i="6"/>
  <c r="BG248" i="6"/>
  <c r="BF248" i="6"/>
  <c r="T248" i="6"/>
  <c r="R248" i="6"/>
  <c r="P248" i="6"/>
  <c r="BI245" i="6"/>
  <c r="BH245" i="6"/>
  <c r="BG245" i="6"/>
  <c r="BF245" i="6"/>
  <c r="T245" i="6"/>
  <c r="R245" i="6"/>
  <c r="P245" i="6"/>
  <c r="BI239" i="6"/>
  <c r="BH239" i="6"/>
  <c r="BG239" i="6"/>
  <c r="BF239" i="6"/>
  <c r="T239" i="6"/>
  <c r="R239" i="6"/>
  <c r="P239" i="6"/>
  <c r="BI227" i="6"/>
  <c r="BH227" i="6"/>
  <c r="BG227" i="6"/>
  <c r="BF227" i="6"/>
  <c r="T227" i="6"/>
  <c r="R227" i="6"/>
  <c r="P227" i="6"/>
  <c r="BI210" i="6"/>
  <c r="BH210" i="6"/>
  <c r="BG210" i="6"/>
  <c r="BF210" i="6"/>
  <c r="T210" i="6"/>
  <c r="R210" i="6"/>
  <c r="P210" i="6"/>
  <c r="BI205" i="6"/>
  <c r="BH205" i="6"/>
  <c r="BG205" i="6"/>
  <c r="BF205" i="6"/>
  <c r="T205" i="6"/>
  <c r="R205" i="6"/>
  <c r="P205" i="6"/>
  <c r="BI201" i="6"/>
  <c r="BH201" i="6"/>
  <c r="BG201" i="6"/>
  <c r="BF201" i="6"/>
  <c r="T201" i="6"/>
  <c r="R201" i="6"/>
  <c r="P201" i="6"/>
  <c r="BI197" i="6"/>
  <c r="BH197" i="6"/>
  <c r="BG197" i="6"/>
  <c r="BF197" i="6"/>
  <c r="T197" i="6"/>
  <c r="R197" i="6"/>
  <c r="P197" i="6"/>
  <c r="BI193" i="6"/>
  <c r="BH193" i="6"/>
  <c r="BG193" i="6"/>
  <c r="BF193" i="6"/>
  <c r="T193" i="6"/>
  <c r="R193" i="6"/>
  <c r="P193" i="6"/>
  <c r="BI189" i="6"/>
  <c r="BH189" i="6"/>
  <c r="BG189" i="6"/>
  <c r="BF189" i="6"/>
  <c r="T189" i="6"/>
  <c r="R189" i="6"/>
  <c r="P189" i="6"/>
  <c r="BI183" i="6"/>
  <c r="BH183" i="6"/>
  <c r="BG183" i="6"/>
  <c r="BF183" i="6"/>
  <c r="T183" i="6"/>
  <c r="R183" i="6"/>
  <c r="P183" i="6"/>
  <c r="BI173" i="6"/>
  <c r="BH173" i="6"/>
  <c r="BG173" i="6"/>
  <c r="BF173" i="6"/>
  <c r="T173" i="6"/>
  <c r="R173" i="6"/>
  <c r="P173" i="6"/>
  <c r="BI169" i="6"/>
  <c r="BH169" i="6"/>
  <c r="BG169" i="6"/>
  <c r="BF169" i="6"/>
  <c r="T169" i="6"/>
  <c r="R169" i="6"/>
  <c r="P169" i="6"/>
  <c r="BI163" i="6"/>
  <c r="BH163" i="6"/>
  <c r="BG163" i="6"/>
  <c r="BF163" i="6"/>
  <c r="T163" i="6"/>
  <c r="R163" i="6"/>
  <c r="P163" i="6"/>
  <c r="BI153" i="6"/>
  <c r="BH153" i="6"/>
  <c r="BG153" i="6"/>
  <c r="BF153" i="6"/>
  <c r="T153" i="6"/>
  <c r="R153" i="6"/>
  <c r="P153" i="6"/>
  <c r="BI145" i="6"/>
  <c r="BH145" i="6"/>
  <c r="BG145" i="6"/>
  <c r="BF145" i="6"/>
  <c r="T145" i="6"/>
  <c r="R145" i="6"/>
  <c r="P145" i="6"/>
  <c r="BI134" i="6"/>
  <c r="BH134" i="6"/>
  <c r="BG134" i="6"/>
  <c r="BF134" i="6"/>
  <c r="T134" i="6"/>
  <c r="R134" i="6"/>
  <c r="P134" i="6"/>
  <c r="BI126" i="6"/>
  <c r="BH126" i="6"/>
  <c r="BG126" i="6"/>
  <c r="BF126" i="6"/>
  <c r="T126" i="6"/>
  <c r="R126" i="6"/>
  <c r="P126" i="6"/>
  <c r="BI118" i="6"/>
  <c r="BH118" i="6"/>
  <c r="BG118" i="6"/>
  <c r="BF118" i="6"/>
  <c r="T118" i="6"/>
  <c r="R118" i="6"/>
  <c r="P118" i="6"/>
  <c r="BI110" i="6"/>
  <c r="BH110" i="6"/>
  <c r="BG110" i="6"/>
  <c r="BF110" i="6"/>
  <c r="T110" i="6"/>
  <c r="R110" i="6"/>
  <c r="P110" i="6"/>
  <c r="BI102" i="6"/>
  <c r="BH102" i="6"/>
  <c r="BG102" i="6"/>
  <c r="BF102" i="6"/>
  <c r="T102" i="6"/>
  <c r="R102" i="6"/>
  <c r="P102" i="6"/>
  <c r="BI91" i="6"/>
  <c r="BH91" i="6"/>
  <c r="BG91" i="6"/>
  <c r="BF91" i="6"/>
  <c r="T91" i="6"/>
  <c r="R91" i="6"/>
  <c r="P91" i="6"/>
  <c r="BI86" i="6"/>
  <c r="BH86" i="6"/>
  <c r="BG86" i="6"/>
  <c r="BF86" i="6"/>
  <c r="T86" i="6"/>
  <c r="R86" i="6"/>
  <c r="P86" i="6"/>
  <c r="J81" i="6"/>
  <c r="F80" i="6"/>
  <c r="F78" i="6"/>
  <c r="E76" i="6"/>
  <c r="J55" i="6"/>
  <c r="F54" i="6"/>
  <c r="F52" i="6"/>
  <c r="E50" i="6"/>
  <c r="J21" i="6"/>
  <c r="E21" i="6"/>
  <c r="J80" i="6" s="1"/>
  <c r="J20" i="6"/>
  <c r="J18" i="6"/>
  <c r="E18" i="6"/>
  <c r="F81" i="6" s="1"/>
  <c r="J17" i="6"/>
  <c r="J12" i="6"/>
  <c r="J78" i="6" s="1"/>
  <c r="E7" i="6"/>
  <c r="E74" i="6"/>
  <c r="J37" i="5"/>
  <c r="J36" i="5"/>
  <c r="AY58" i="1" s="1"/>
  <c r="J35" i="5"/>
  <c r="AX58" i="1" s="1"/>
  <c r="BI678" i="5"/>
  <c r="BH678" i="5"/>
  <c r="BG678" i="5"/>
  <c r="BF678" i="5"/>
  <c r="T678" i="5"/>
  <c r="R678" i="5"/>
  <c r="P678" i="5"/>
  <c r="BI674" i="5"/>
  <c r="BH674" i="5"/>
  <c r="BG674" i="5"/>
  <c r="BF674" i="5"/>
  <c r="T674" i="5"/>
  <c r="R674" i="5"/>
  <c r="P674" i="5"/>
  <c r="BI671" i="5"/>
  <c r="BH671" i="5"/>
  <c r="BG671" i="5"/>
  <c r="BF671" i="5"/>
  <c r="T671" i="5"/>
  <c r="R671" i="5"/>
  <c r="P671" i="5"/>
  <c r="BI667" i="5"/>
  <c r="BH667" i="5"/>
  <c r="BG667" i="5"/>
  <c r="BF667" i="5"/>
  <c r="T667" i="5"/>
  <c r="R667" i="5"/>
  <c r="P667" i="5"/>
  <c r="BI659" i="5"/>
  <c r="BH659" i="5"/>
  <c r="BG659" i="5"/>
  <c r="BF659" i="5"/>
  <c r="T659" i="5"/>
  <c r="R659" i="5"/>
  <c r="P659" i="5"/>
  <c r="BI651" i="5"/>
  <c r="BH651" i="5"/>
  <c r="BG651" i="5"/>
  <c r="BF651" i="5"/>
  <c r="T651" i="5"/>
  <c r="R651" i="5"/>
  <c r="P651" i="5"/>
  <c r="BI635" i="5"/>
  <c r="BH635" i="5"/>
  <c r="BG635" i="5"/>
  <c r="BF635" i="5"/>
  <c r="T635" i="5"/>
  <c r="R635" i="5"/>
  <c r="P635" i="5"/>
  <c r="BI619" i="5"/>
  <c r="BH619" i="5"/>
  <c r="BG619" i="5"/>
  <c r="BF619" i="5"/>
  <c r="T619" i="5"/>
  <c r="R619" i="5"/>
  <c r="P619" i="5"/>
  <c r="BI612" i="5"/>
  <c r="BH612" i="5"/>
  <c r="BG612" i="5"/>
  <c r="BF612" i="5"/>
  <c r="T612" i="5"/>
  <c r="T605" i="5" s="1"/>
  <c r="R612" i="5"/>
  <c r="P612" i="5"/>
  <c r="BI606" i="5"/>
  <c r="BH606" i="5"/>
  <c r="BG606" i="5"/>
  <c r="BF606" i="5"/>
  <c r="T606" i="5"/>
  <c r="R606" i="5"/>
  <c r="R605" i="5" s="1"/>
  <c r="P606" i="5"/>
  <c r="P605" i="5" s="1"/>
  <c r="BI601" i="5"/>
  <c r="BH601" i="5"/>
  <c r="BG601" i="5"/>
  <c r="BF601" i="5"/>
  <c r="T601" i="5"/>
  <c r="R601" i="5"/>
  <c r="P601" i="5"/>
  <c r="BI597" i="5"/>
  <c r="BH597" i="5"/>
  <c r="BG597" i="5"/>
  <c r="BF597" i="5"/>
  <c r="T597" i="5"/>
  <c r="R597" i="5"/>
  <c r="P597" i="5"/>
  <c r="BI591" i="5"/>
  <c r="BH591" i="5"/>
  <c r="BG591" i="5"/>
  <c r="BF591" i="5"/>
  <c r="T591" i="5"/>
  <c r="R591" i="5"/>
  <c r="P591" i="5"/>
  <c r="BI585" i="5"/>
  <c r="BH585" i="5"/>
  <c r="BG585" i="5"/>
  <c r="BF585" i="5"/>
  <c r="T585" i="5"/>
  <c r="R585" i="5"/>
  <c r="P585" i="5"/>
  <c r="BI581" i="5"/>
  <c r="BH581" i="5"/>
  <c r="BG581" i="5"/>
  <c r="BF581" i="5"/>
  <c r="T581" i="5"/>
  <c r="R581" i="5"/>
  <c r="P581" i="5"/>
  <c r="BI575" i="5"/>
  <c r="BH575" i="5"/>
  <c r="BG575" i="5"/>
  <c r="BF575" i="5"/>
  <c r="T575" i="5"/>
  <c r="R575" i="5"/>
  <c r="P575" i="5"/>
  <c r="BI562" i="5"/>
  <c r="BH562" i="5"/>
  <c r="BG562" i="5"/>
  <c r="BF562" i="5"/>
  <c r="T562" i="5"/>
  <c r="R562" i="5"/>
  <c r="P562" i="5"/>
  <c r="BI553" i="5"/>
  <c r="BH553" i="5"/>
  <c r="BG553" i="5"/>
  <c r="BF553" i="5"/>
  <c r="T553" i="5"/>
  <c r="R553" i="5"/>
  <c r="P553" i="5"/>
  <c r="BI544" i="5"/>
  <c r="BH544" i="5"/>
  <c r="BG544" i="5"/>
  <c r="BF544" i="5"/>
  <c r="T544" i="5"/>
  <c r="R544" i="5"/>
  <c r="P544" i="5"/>
  <c r="BI539" i="5"/>
  <c r="BH539" i="5"/>
  <c r="BG539" i="5"/>
  <c r="BF539" i="5"/>
  <c r="T539" i="5"/>
  <c r="R539" i="5"/>
  <c r="P539" i="5"/>
  <c r="BI534" i="5"/>
  <c r="BH534" i="5"/>
  <c r="BG534" i="5"/>
  <c r="BF534" i="5"/>
  <c r="T534" i="5"/>
  <c r="R534" i="5"/>
  <c r="P534" i="5"/>
  <c r="BI527" i="5"/>
  <c r="BH527" i="5"/>
  <c r="BG527" i="5"/>
  <c r="BF527" i="5"/>
  <c r="T527" i="5"/>
  <c r="R527" i="5"/>
  <c r="P527" i="5"/>
  <c r="BI518" i="5"/>
  <c r="BH518" i="5"/>
  <c r="BG518" i="5"/>
  <c r="BF518" i="5"/>
  <c r="T518" i="5"/>
  <c r="R518" i="5"/>
  <c r="P518" i="5"/>
  <c r="BI509" i="5"/>
  <c r="BH509" i="5"/>
  <c r="BG509" i="5"/>
  <c r="BF509" i="5"/>
  <c r="T509" i="5"/>
  <c r="R509" i="5"/>
  <c r="P509" i="5"/>
  <c r="BI501" i="5"/>
  <c r="BH501" i="5"/>
  <c r="BG501" i="5"/>
  <c r="BF501" i="5"/>
  <c r="T501" i="5"/>
  <c r="R501" i="5"/>
  <c r="P501" i="5"/>
  <c r="BI491" i="5"/>
  <c r="BH491" i="5"/>
  <c r="BG491" i="5"/>
  <c r="BF491" i="5"/>
  <c r="T491" i="5"/>
  <c r="R491" i="5"/>
  <c r="P491" i="5"/>
  <c r="BI484" i="5"/>
  <c r="BH484" i="5"/>
  <c r="BG484" i="5"/>
  <c r="BF484" i="5"/>
  <c r="T484" i="5"/>
  <c r="R484" i="5"/>
  <c r="P484" i="5"/>
  <c r="BI479" i="5"/>
  <c r="BH479" i="5"/>
  <c r="BG479" i="5"/>
  <c r="BF479" i="5"/>
  <c r="T479" i="5"/>
  <c r="R479" i="5"/>
  <c r="P479" i="5"/>
  <c r="BI468" i="5"/>
  <c r="BH468" i="5"/>
  <c r="BG468" i="5"/>
  <c r="BF468" i="5"/>
  <c r="T468" i="5"/>
  <c r="R468" i="5"/>
  <c r="P468" i="5"/>
  <c r="BI463" i="5"/>
  <c r="BH463" i="5"/>
  <c r="BG463" i="5"/>
  <c r="BF463" i="5"/>
  <c r="T463" i="5"/>
  <c r="R463" i="5"/>
  <c r="P463" i="5"/>
  <c r="BI452" i="5"/>
  <c r="BH452" i="5"/>
  <c r="BG452" i="5"/>
  <c r="BF452" i="5"/>
  <c r="T452" i="5"/>
  <c r="R452" i="5"/>
  <c r="P452" i="5"/>
  <c r="BI448" i="5"/>
  <c r="BH448" i="5"/>
  <c r="BG448" i="5"/>
  <c r="BF448" i="5"/>
  <c r="T448" i="5"/>
  <c r="R448" i="5"/>
  <c r="P448" i="5"/>
  <c r="BI444" i="5"/>
  <c r="BH444" i="5"/>
  <c r="BG444" i="5"/>
  <c r="BF444" i="5"/>
  <c r="T444" i="5"/>
  <c r="R444" i="5"/>
  <c r="P444" i="5"/>
  <c r="BI440" i="5"/>
  <c r="BH440" i="5"/>
  <c r="BG440" i="5"/>
  <c r="BF440" i="5"/>
  <c r="T440" i="5"/>
  <c r="R440" i="5"/>
  <c r="P440" i="5"/>
  <c r="BI432" i="5"/>
  <c r="BH432" i="5"/>
  <c r="BG432" i="5"/>
  <c r="BF432" i="5"/>
  <c r="T432" i="5"/>
  <c r="R432" i="5"/>
  <c r="P432" i="5"/>
  <c r="BI428" i="5"/>
  <c r="BH428" i="5"/>
  <c r="BG428" i="5"/>
  <c r="BF428" i="5"/>
  <c r="T428" i="5"/>
  <c r="R428" i="5"/>
  <c r="P428" i="5"/>
  <c r="BI423" i="5"/>
  <c r="BH423" i="5"/>
  <c r="BG423" i="5"/>
  <c r="BF423" i="5"/>
  <c r="T423" i="5"/>
  <c r="R423" i="5"/>
  <c r="P423" i="5"/>
  <c r="BI419" i="5"/>
  <c r="BH419" i="5"/>
  <c r="BG419" i="5"/>
  <c r="BF419" i="5"/>
  <c r="T419" i="5"/>
  <c r="R419" i="5"/>
  <c r="P419" i="5"/>
  <c r="BI414" i="5"/>
  <c r="BH414" i="5"/>
  <c r="BG414" i="5"/>
  <c r="BF414" i="5"/>
  <c r="T414" i="5"/>
  <c r="R414" i="5"/>
  <c r="P414" i="5"/>
  <c r="BI410" i="5"/>
  <c r="BH410" i="5"/>
  <c r="BG410" i="5"/>
  <c r="BF410" i="5"/>
  <c r="T410" i="5"/>
  <c r="R410" i="5"/>
  <c r="P410" i="5"/>
  <c r="BI406" i="5"/>
  <c r="BH406" i="5"/>
  <c r="BG406" i="5"/>
  <c r="BF406" i="5"/>
  <c r="T406" i="5"/>
  <c r="R406" i="5"/>
  <c r="P406" i="5"/>
  <c r="BI401" i="5"/>
  <c r="BH401" i="5"/>
  <c r="BG401" i="5"/>
  <c r="BF401" i="5"/>
  <c r="T401" i="5"/>
  <c r="R401" i="5"/>
  <c r="P401" i="5"/>
  <c r="BI397" i="5"/>
  <c r="BH397" i="5"/>
  <c r="BG397" i="5"/>
  <c r="BF397" i="5"/>
  <c r="T397" i="5"/>
  <c r="R397" i="5"/>
  <c r="P397" i="5"/>
  <c r="BI386" i="5"/>
  <c r="BH386" i="5"/>
  <c r="BG386" i="5"/>
  <c r="BF386" i="5"/>
  <c r="T386" i="5"/>
  <c r="R386" i="5"/>
  <c r="P386" i="5"/>
  <c r="BI382" i="5"/>
  <c r="BH382" i="5"/>
  <c r="BG382" i="5"/>
  <c r="BF382" i="5"/>
  <c r="T382" i="5"/>
  <c r="R382" i="5"/>
  <c r="P382" i="5"/>
  <c r="BI376" i="5"/>
  <c r="BH376" i="5"/>
  <c r="BG376" i="5"/>
  <c r="BF376" i="5"/>
  <c r="T376" i="5"/>
  <c r="R376" i="5"/>
  <c r="P376" i="5"/>
  <c r="BI370" i="5"/>
  <c r="BH370" i="5"/>
  <c r="BG370" i="5"/>
  <c r="BF370" i="5"/>
  <c r="T370" i="5"/>
  <c r="R370" i="5"/>
  <c r="P370" i="5"/>
  <c r="BI367" i="5"/>
  <c r="BH367" i="5"/>
  <c r="BG367" i="5"/>
  <c r="BF367" i="5"/>
  <c r="T367" i="5"/>
  <c r="R367" i="5"/>
  <c r="P367" i="5"/>
  <c r="BI364" i="5"/>
  <c r="BH364" i="5"/>
  <c r="BG364" i="5"/>
  <c r="BF364" i="5"/>
  <c r="T364" i="5"/>
  <c r="R364" i="5"/>
  <c r="P364" i="5"/>
  <c r="BI359" i="5"/>
  <c r="BH359" i="5"/>
  <c r="BG359" i="5"/>
  <c r="BF359" i="5"/>
  <c r="T359" i="5"/>
  <c r="R359" i="5"/>
  <c r="P359" i="5"/>
  <c r="BI355" i="5"/>
  <c r="BH355" i="5"/>
  <c r="BG355" i="5"/>
  <c r="BF355" i="5"/>
  <c r="T355" i="5"/>
  <c r="R355" i="5"/>
  <c r="P355" i="5"/>
  <c r="BI336" i="5"/>
  <c r="BH336" i="5"/>
  <c r="BG336" i="5"/>
  <c r="BF336" i="5"/>
  <c r="T336" i="5"/>
  <c r="R336" i="5"/>
  <c r="P336" i="5"/>
  <c r="BI329" i="5"/>
  <c r="BH329" i="5"/>
  <c r="BG329" i="5"/>
  <c r="BF329" i="5"/>
  <c r="T329" i="5"/>
  <c r="R329" i="5"/>
  <c r="P329" i="5"/>
  <c r="BI322" i="5"/>
  <c r="BH322" i="5"/>
  <c r="BG322" i="5"/>
  <c r="BF322" i="5"/>
  <c r="T322" i="5"/>
  <c r="R322" i="5"/>
  <c r="P322" i="5"/>
  <c r="BI315" i="5"/>
  <c r="BH315" i="5"/>
  <c r="BG315" i="5"/>
  <c r="BF315" i="5"/>
  <c r="T315" i="5"/>
  <c r="R315" i="5"/>
  <c r="P315" i="5"/>
  <c r="BI302" i="5"/>
  <c r="BH302" i="5"/>
  <c r="BG302" i="5"/>
  <c r="BF302" i="5"/>
  <c r="T302" i="5"/>
  <c r="R302" i="5"/>
  <c r="P302" i="5"/>
  <c r="BI298" i="5"/>
  <c r="BH298" i="5"/>
  <c r="BG298" i="5"/>
  <c r="BF298" i="5"/>
  <c r="T298" i="5"/>
  <c r="R298" i="5"/>
  <c r="P298" i="5"/>
  <c r="BI294" i="5"/>
  <c r="BH294" i="5"/>
  <c r="BG294" i="5"/>
  <c r="BF294" i="5"/>
  <c r="T294" i="5"/>
  <c r="R294" i="5"/>
  <c r="P294" i="5"/>
  <c r="BI290" i="5"/>
  <c r="BH290" i="5"/>
  <c r="BG290" i="5"/>
  <c r="BF290" i="5"/>
  <c r="T290" i="5"/>
  <c r="R290" i="5"/>
  <c r="P290" i="5"/>
  <c r="BI286" i="5"/>
  <c r="BH286" i="5"/>
  <c r="BG286" i="5"/>
  <c r="BF286" i="5"/>
  <c r="T286" i="5"/>
  <c r="R286" i="5"/>
  <c r="P286" i="5"/>
  <c r="BI282" i="5"/>
  <c r="BH282" i="5"/>
  <c r="BG282" i="5"/>
  <c r="BF282" i="5"/>
  <c r="T282" i="5"/>
  <c r="R282" i="5"/>
  <c r="P282" i="5"/>
  <c r="BI278" i="5"/>
  <c r="BH278" i="5"/>
  <c r="BG278" i="5"/>
  <c r="BF278" i="5"/>
  <c r="T278" i="5"/>
  <c r="R278" i="5"/>
  <c r="P278" i="5"/>
  <c r="BI274" i="5"/>
  <c r="BH274" i="5"/>
  <c r="BG274" i="5"/>
  <c r="BF274" i="5"/>
  <c r="T274" i="5"/>
  <c r="R274" i="5"/>
  <c r="P274" i="5"/>
  <c r="BI270" i="5"/>
  <c r="BH270" i="5"/>
  <c r="BG270" i="5"/>
  <c r="BF270" i="5"/>
  <c r="T270" i="5"/>
  <c r="R270" i="5"/>
  <c r="P270" i="5"/>
  <c r="BI266" i="5"/>
  <c r="BH266" i="5"/>
  <c r="BG266" i="5"/>
  <c r="BF266" i="5"/>
  <c r="T266" i="5"/>
  <c r="R266" i="5"/>
  <c r="P266" i="5"/>
  <c r="BI262" i="5"/>
  <c r="BH262" i="5"/>
  <c r="BG262" i="5"/>
  <c r="BF262" i="5"/>
  <c r="T262" i="5"/>
  <c r="R262" i="5"/>
  <c r="P262" i="5"/>
  <c r="BI258" i="5"/>
  <c r="BH258" i="5"/>
  <c r="BG258" i="5"/>
  <c r="BF258" i="5"/>
  <c r="T258" i="5"/>
  <c r="R258" i="5"/>
  <c r="P258" i="5"/>
  <c r="BI254" i="5"/>
  <c r="BH254" i="5"/>
  <c r="BG254" i="5"/>
  <c r="BF254" i="5"/>
  <c r="T254" i="5"/>
  <c r="R254" i="5"/>
  <c r="P254" i="5"/>
  <c r="BI250" i="5"/>
  <c r="BH250" i="5"/>
  <c r="BG250" i="5"/>
  <c r="BF250" i="5"/>
  <c r="T250" i="5"/>
  <c r="R250" i="5"/>
  <c r="P250" i="5"/>
  <c r="BI246" i="5"/>
  <c r="BH246" i="5"/>
  <c r="BG246" i="5"/>
  <c r="BF246" i="5"/>
  <c r="T246" i="5"/>
  <c r="R246" i="5"/>
  <c r="P246" i="5"/>
  <c r="BI237" i="5"/>
  <c r="BH237" i="5"/>
  <c r="BG237" i="5"/>
  <c r="BF237" i="5"/>
  <c r="T237" i="5"/>
  <c r="R237" i="5"/>
  <c r="P237" i="5"/>
  <c r="BI228" i="5"/>
  <c r="BH228" i="5"/>
  <c r="BG228" i="5"/>
  <c r="BF228" i="5"/>
  <c r="T228" i="5"/>
  <c r="R228" i="5"/>
  <c r="P228" i="5"/>
  <c r="BI222" i="5"/>
  <c r="BH222" i="5"/>
  <c r="BG222" i="5"/>
  <c r="BF222" i="5"/>
  <c r="T222" i="5"/>
  <c r="R222" i="5"/>
  <c r="P222" i="5"/>
  <c r="BI216" i="5"/>
  <c r="BH216" i="5"/>
  <c r="BG216" i="5"/>
  <c r="BF216" i="5"/>
  <c r="T216" i="5"/>
  <c r="R216" i="5"/>
  <c r="P216" i="5"/>
  <c r="BI210" i="5"/>
  <c r="BH210" i="5"/>
  <c r="BG210" i="5"/>
  <c r="BF210" i="5"/>
  <c r="T210" i="5"/>
  <c r="R210" i="5"/>
  <c r="P210" i="5"/>
  <c r="BI204" i="5"/>
  <c r="BH204" i="5"/>
  <c r="BG204" i="5"/>
  <c r="BF204" i="5"/>
  <c r="T204" i="5"/>
  <c r="R204" i="5"/>
  <c r="P204" i="5"/>
  <c r="BI199" i="5"/>
  <c r="BH199" i="5"/>
  <c r="BG199" i="5"/>
  <c r="BF199" i="5"/>
  <c r="T199" i="5"/>
  <c r="R199" i="5"/>
  <c r="P199" i="5"/>
  <c r="BI186" i="5"/>
  <c r="BH186" i="5"/>
  <c r="BG186" i="5"/>
  <c r="BF186" i="5"/>
  <c r="T186" i="5"/>
  <c r="R186" i="5"/>
  <c r="P186" i="5"/>
  <c r="BI182" i="5"/>
  <c r="BH182" i="5"/>
  <c r="BG182" i="5"/>
  <c r="BF182" i="5"/>
  <c r="T182" i="5"/>
  <c r="R182" i="5"/>
  <c r="P182" i="5"/>
  <c r="BI177" i="5"/>
  <c r="BH177" i="5"/>
  <c r="BG177" i="5"/>
  <c r="BF177" i="5"/>
  <c r="T177" i="5"/>
  <c r="R177" i="5"/>
  <c r="P177" i="5"/>
  <c r="BI164" i="5"/>
  <c r="BH164" i="5"/>
  <c r="BG164" i="5"/>
  <c r="BF164" i="5"/>
  <c r="T164" i="5"/>
  <c r="R164" i="5"/>
  <c r="P164" i="5"/>
  <c r="BI151" i="5"/>
  <c r="BH151" i="5"/>
  <c r="BG151" i="5"/>
  <c r="BF151" i="5"/>
  <c r="T151" i="5"/>
  <c r="R151" i="5"/>
  <c r="P151" i="5"/>
  <c r="BI138" i="5"/>
  <c r="BH138" i="5"/>
  <c r="BG138" i="5"/>
  <c r="BF138" i="5"/>
  <c r="T138" i="5"/>
  <c r="R138" i="5"/>
  <c r="P138" i="5"/>
  <c r="BI133" i="5"/>
  <c r="BH133" i="5"/>
  <c r="BG133" i="5"/>
  <c r="BF133" i="5"/>
  <c r="T133" i="5"/>
  <c r="R133" i="5"/>
  <c r="P133" i="5"/>
  <c r="BI128" i="5"/>
  <c r="BH128" i="5"/>
  <c r="BG128" i="5"/>
  <c r="BF128" i="5"/>
  <c r="T128" i="5"/>
  <c r="R128" i="5"/>
  <c r="P128" i="5"/>
  <c r="BI123" i="5"/>
  <c r="BH123" i="5"/>
  <c r="BG123" i="5"/>
  <c r="BF123" i="5"/>
  <c r="T123" i="5"/>
  <c r="R123" i="5"/>
  <c r="P123" i="5"/>
  <c r="BI118" i="5"/>
  <c r="BH118" i="5"/>
  <c r="BG118" i="5"/>
  <c r="BF118" i="5"/>
  <c r="T118" i="5"/>
  <c r="R118" i="5"/>
  <c r="P118" i="5"/>
  <c r="BI113" i="5"/>
  <c r="BH113" i="5"/>
  <c r="BG113" i="5"/>
  <c r="BF113" i="5"/>
  <c r="T113" i="5"/>
  <c r="R113" i="5"/>
  <c r="P113" i="5"/>
  <c r="BI108" i="5"/>
  <c r="BH108" i="5"/>
  <c r="BG108" i="5"/>
  <c r="BF108" i="5"/>
  <c r="T108" i="5"/>
  <c r="R108" i="5"/>
  <c r="P108" i="5"/>
  <c r="BI100" i="5"/>
  <c r="BH100" i="5"/>
  <c r="BG100" i="5"/>
  <c r="BF100" i="5"/>
  <c r="T100" i="5"/>
  <c r="R100" i="5"/>
  <c r="P100" i="5"/>
  <c r="BI91" i="5"/>
  <c r="BH91" i="5"/>
  <c r="BG91" i="5"/>
  <c r="BF91" i="5"/>
  <c r="T91" i="5"/>
  <c r="R91" i="5"/>
  <c r="P91" i="5"/>
  <c r="BI86" i="5"/>
  <c r="BH86" i="5"/>
  <c r="BG86" i="5"/>
  <c r="BF86" i="5"/>
  <c r="T86" i="5"/>
  <c r="R86" i="5"/>
  <c r="P86" i="5"/>
  <c r="J81" i="5"/>
  <c r="F80" i="5"/>
  <c r="F78" i="5"/>
  <c r="E76" i="5"/>
  <c r="J55" i="5"/>
  <c r="F54" i="5"/>
  <c r="F52" i="5"/>
  <c r="E50" i="5"/>
  <c r="J21" i="5"/>
  <c r="E21" i="5"/>
  <c r="J54" i="5" s="1"/>
  <c r="J20" i="5"/>
  <c r="J18" i="5"/>
  <c r="E18" i="5"/>
  <c r="F55" i="5" s="1"/>
  <c r="J17" i="5"/>
  <c r="J12" i="5"/>
  <c r="J78" i="5" s="1"/>
  <c r="E7" i="5"/>
  <c r="E74" i="5"/>
  <c r="J37" i="4"/>
  <c r="J36" i="4"/>
  <c r="AY57" i="1" s="1"/>
  <c r="J35" i="4"/>
  <c r="AX57" i="1" s="1"/>
  <c r="BI668" i="4"/>
  <c r="BH668" i="4"/>
  <c r="BG668" i="4"/>
  <c r="BF668" i="4"/>
  <c r="T668" i="4"/>
  <c r="R668" i="4"/>
  <c r="P668" i="4"/>
  <c r="BI665" i="4"/>
  <c r="BH665" i="4"/>
  <c r="BG665" i="4"/>
  <c r="BF665" i="4"/>
  <c r="T665" i="4"/>
  <c r="R665" i="4"/>
  <c r="P665" i="4"/>
  <c r="BI662" i="4"/>
  <c r="BH662" i="4"/>
  <c r="BG662" i="4"/>
  <c r="BF662" i="4"/>
  <c r="T662" i="4"/>
  <c r="R662" i="4"/>
  <c r="P662" i="4"/>
  <c r="BI658" i="4"/>
  <c r="BH658" i="4"/>
  <c r="BG658" i="4"/>
  <c r="BF658" i="4"/>
  <c r="T658" i="4"/>
  <c r="R658" i="4"/>
  <c r="P658" i="4"/>
  <c r="BI654" i="4"/>
  <c r="BH654" i="4"/>
  <c r="BG654" i="4"/>
  <c r="BF654" i="4"/>
  <c r="T654" i="4"/>
  <c r="R654" i="4"/>
  <c r="P654" i="4"/>
  <c r="BI642" i="4"/>
  <c r="BH642" i="4"/>
  <c r="BG642" i="4"/>
  <c r="BF642" i="4"/>
  <c r="T642" i="4"/>
  <c r="R642" i="4"/>
  <c r="P642" i="4"/>
  <c r="BI630" i="4"/>
  <c r="BH630" i="4"/>
  <c r="BG630" i="4"/>
  <c r="BF630" i="4"/>
  <c r="T630" i="4"/>
  <c r="R630" i="4"/>
  <c r="P630" i="4"/>
  <c r="BI614" i="4"/>
  <c r="BH614" i="4"/>
  <c r="BG614" i="4"/>
  <c r="BF614" i="4"/>
  <c r="T614" i="4"/>
  <c r="R614" i="4"/>
  <c r="P614" i="4"/>
  <c r="BI598" i="4"/>
  <c r="BH598" i="4"/>
  <c r="BG598" i="4"/>
  <c r="BF598" i="4"/>
  <c r="T598" i="4"/>
  <c r="R598" i="4"/>
  <c r="P598" i="4"/>
  <c r="BI570" i="4"/>
  <c r="BH570" i="4"/>
  <c r="BG570" i="4"/>
  <c r="BF570" i="4"/>
  <c r="T570" i="4"/>
  <c r="R570" i="4"/>
  <c r="R542" i="4"/>
  <c r="P570" i="4"/>
  <c r="P542" i="4"/>
  <c r="BI543" i="4"/>
  <c r="BH543" i="4"/>
  <c r="BG543" i="4"/>
  <c r="BF543" i="4"/>
  <c r="T543" i="4"/>
  <c r="T542" i="4" s="1"/>
  <c r="R543" i="4"/>
  <c r="P543" i="4"/>
  <c r="BI537" i="4"/>
  <c r="BH537" i="4"/>
  <c r="BG537" i="4"/>
  <c r="BF537" i="4"/>
  <c r="T537" i="4"/>
  <c r="R537" i="4"/>
  <c r="P537" i="4"/>
  <c r="BI533" i="4"/>
  <c r="BH533" i="4"/>
  <c r="BG533" i="4"/>
  <c r="BF533" i="4"/>
  <c r="T533" i="4"/>
  <c r="R533" i="4"/>
  <c r="P533" i="4"/>
  <c r="BI529" i="4"/>
  <c r="BH529" i="4"/>
  <c r="BG529" i="4"/>
  <c r="BF529" i="4"/>
  <c r="T529" i="4"/>
  <c r="R529" i="4"/>
  <c r="P529" i="4"/>
  <c r="BI523" i="4"/>
  <c r="BH523" i="4"/>
  <c r="BG523" i="4"/>
  <c r="BF523" i="4"/>
  <c r="T523" i="4"/>
  <c r="R523" i="4"/>
  <c r="P523" i="4"/>
  <c r="BI511" i="4"/>
  <c r="BH511" i="4"/>
  <c r="BG511" i="4"/>
  <c r="BF511" i="4"/>
  <c r="T511" i="4"/>
  <c r="R511" i="4"/>
  <c r="P511" i="4"/>
  <c r="BI506" i="4"/>
  <c r="BH506" i="4"/>
  <c r="BG506" i="4"/>
  <c r="BF506" i="4"/>
  <c r="T506" i="4"/>
  <c r="R506" i="4"/>
  <c r="P506" i="4"/>
  <c r="BI502" i="4"/>
  <c r="BH502" i="4"/>
  <c r="BG502" i="4"/>
  <c r="BF502" i="4"/>
  <c r="T502" i="4"/>
  <c r="R502" i="4"/>
  <c r="P502" i="4"/>
  <c r="BI498" i="4"/>
  <c r="BH498" i="4"/>
  <c r="BG498" i="4"/>
  <c r="BF498" i="4"/>
  <c r="T498" i="4"/>
  <c r="R498" i="4"/>
  <c r="P498" i="4"/>
  <c r="BI488" i="4"/>
  <c r="BH488" i="4"/>
  <c r="BG488" i="4"/>
  <c r="BF488" i="4"/>
  <c r="T488" i="4"/>
  <c r="R488" i="4"/>
  <c r="P488" i="4"/>
  <c r="BI478" i="4"/>
  <c r="BH478" i="4"/>
  <c r="BG478" i="4"/>
  <c r="BF478" i="4"/>
  <c r="T478" i="4"/>
  <c r="R478" i="4"/>
  <c r="P478" i="4"/>
  <c r="BI466" i="4"/>
  <c r="BH466" i="4"/>
  <c r="BG466" i="4"/>
  <c r="BF466" i="4"/>
  <c r="T466" i="4"/>
  <c r="R466" i="4"/>
  <c r="P466" i="4"/>
  <c r="BI454" i="4"/>
  <c r="BH454" i="4"/>
  <c r="BG454" i="4"/>
  <c r="BF454" i="4"/>
  <c r="T454" i="4"/>
  <c r="R454" i="4"/>
  <c r="P454" i="4"/>
  <c r="BI448" i="4"/>
  <c r="BH448" i="4"/>
  <c r="BG448" i="4"/>
  <c r="BF448" i="4"/>
  <c r="T448" i="4"/>
  <c r="R448" i="4"/>
  <c r="P448" i="4"/>
  <c r="BI442" i="4"/>
  <c r="BH442" i="4"/>
  <c r="BG442" i="4"/>
  <c r="BF442" i="4"/>
  <c r="T442" i="4"/>
  <c r="R442" i="4"/>
  <c r="P442" i="4"/>
  <c r="BI436" i="4"/>
  <c r="BH436" i="4"/>
  <c r="BG436" i="4"/>
  <c r="BF436" i="4"/>
  <c r="T436" i="4"/>
  <c r="R436" i="4"/>
  <c r="P436" i="4"/>
  <c r="BI430" i="4"/>
  <c r="BH430" i="4"/>
  <c r="BG430" i="4"/>
  <c r="BF430" i="4"/>
  <c r="T430" i="4"/>
  <c r="R430" i="4"/>
  <c r="P430" i="4"/>
  <c r="BI426" i="4"/>
  <c r="BH426" i="4"/>
  <c r="BG426" i="4"/>
  <c r="BF426" i="4"/>
  <c r="T426" i="4"/>
  <c r="R426" i="4"/>
  <c r="P426" i="4"/>
  <c r="BI422" i="4"/>
  <c r="BH422" i="4"/>
  <c r="BG422" i="4"/>
  <c r="BF422" i="4"/>
  <c r="T422" i="4"/>
  <c r="R422" i="4"/>
  <c r="P422" i="4"/>
  <c r="BI418" i="4"/>
  <c r="BH418" i="4"/>
  <c r="BG418" i="4"/>
  <c r="BF418" i="4"/>
  <c r="T418" i="4"/>
  <c r="R418" i="4"/>
  <c r="P418" i="4"/>
  <c r="BI414" i="4"/>
  <c r="BH414" i="4"/>
  <c r="BG414" i="4"/>
  <c r="BF414" i="4"/>
  <c r="T414" i="4"/>
  <c r="R414" i="4"/>
  <c r="P414" i="4"/>
  <c r="BI408" i="4"/>
  <c r="BH408" i="4"/>
  <c r="BG408" i="4"/>
  <c r="BF408" i="4"/>
  <c r="T408" i="4"/>
  <c r="R408" i="4"/>
  <c r="P408" i="4"/>
  <c r="BI403" i="4"/>
  <c r="BH403" i="4"/>
  <c r="BG403" i="4"/>
  <c r="BF403" i="4"/>
  <c r="T403" i="4"/>
  <c r="R403" i="4"/>
  <c r="P403" i="4"/>
  <c r="BI398" i="4"/>
  <c r="BH398" i="4"/>
  <c r="BG398" i="4"/>
  <c r="BF398" i="4"/>
  <c r="T398" i="4"/>
  <c r="R398" i="4"/>
  <c r="P398" i="4"/>
  <c r="BI394" i="4"/>
  <c r="BH394" i="4"/>
  <c r="BG394" i="4"/>
  <c r="BF394" i="4"/>
  <c r="T394" i="4"/>
  <c r="R394" i="4"/>
  <c r="P394" i="4"/>
  <c r="BI389" i="4"/>
  <c r="BH389" i="4"/>
  <c r="BG389" i="4"/>
  <c r="BF389" i="4"/>
  <c r="T389" i="4"/>
  <c r="R389" i="4"/>
  <c r="P389" i="4"/>
  <c r="BI385" i="4"/>
  <c r="BH385" i="4"/>
  <c r="BG385" i="4"/>
  <c r="BF385" i="4"/>
  <c r="T385" i="4"/>
  <c r="R385" i="4"/>
  <c r="P385" i="4"/>
  <c r="BI380" i="4"/>
  <c r="BH380" i="4"/>
  <c r="BG380" i="4"/>
  <c r="BF380" i="4"/>
  <c r="T380" i="4"/>
  <c r="R380" i="4"/>
  <c r="P380" i="4"/>
  <c r="BI376" i="4"/>
  <c r="BH376" i="4"/>
  <c r="BG376" i="4"/>
  <c r="BF376" i="4"/>
  <c r="T376" i="4"/>
  <c r="R376" i="4"/>
  <c r="P376" i="4"/>
  <c r="BI367" i="4"/>
  <c r="BH367" i="4"/>
  <c r="BG367" i="4"/>
  <c r="BF367" i="4"/>
  <c r="T367" i="4"/>
  <c r="R367" i="4"/>
  <c r="P367" i="4"/>
  <c r="BI354" i="4"/>
  <c r="BH354" i="4"/>
  <c r="BG354" i="4"/>
  <c r="BF354" i="4"/>
  <c r="T354" i="4"/>
  <c r="R354" i="4"/>
  <c r="P354" i="4"/>
  <c r="BI345" i="4"/>
  <c r="BH345" i="4"/>
  <c r="BG345" i="4"/>
  <c r="BF345" i="4"/>
  <c r="T345" i="4"/>
  <c r="R345" i="4"/>
  <c r="P345" i="4"/>
  <c r="BI337" i="4"/>
  <c r="BH337" i="4"/>
  <c r="BG337" i="4"/>
  <c r="BF337" i="4"/>
  <c r="T337" i="4"/>
  <c r="R337" i="4"/>
  <c r="P337" i="4"/>
  <c r="BI315" i="4"/>
  <c r="BH315" i="4"/>
  <c r="BG315" i="4"/>
  <c r="BF315" i="4"/>
  <c r="T315" i="4"/>
  <c r="R315" i="4"/>
  <c r="P315" i="4"/>
  <c r="BI294" i="4"/>
  <c r="BH294" i="4"/>
  <c r="BG294" i="4"/>
  <c r="BF294" i="4"/>
  <c r="T294" i="4"/>
  <c r="R294" i="4"/>
  <c r="P294" i="4"/>
  <c r="BI291" i="4"/>
  <c r="BH291" i="4"/>
  <c r="BG291" i="4"/>
  <c r="BF291" i="4"/>
  <c r="T291" i="4"/>
  <c r="R291" i="4"/>
  <c r="P291" i="4"/>
  <c r="BI288" i="4"/>
  <c r="BH288" i="4"/>
  <c r="BG288" i="4"/>
  <c r="BF288" i="4"/>
  <c r="T288" i="4"/>
  <c r="R288" i="4"/>
  <c r="P288" i="4"/>
  <c r="BI282" i="4"/>
  <c r="BH282" i="4"/>
  <c r="BG282" i="4"/>
  <c r="BF282" i="4"/>
  <c r="T282" i="4"/>
  <c r="R282" i="4"/>
  <c r="P282" i="4"/>
  <c r="BI276" i="4"/>
  <c r="BH276" i="4"/>
  <c r="BG276" i="4"/>
  <c r="BF276" i="4"/>
  <c r="T276" i="4"/>
  <c r="R276" i="4"/>
  <c r="P276" i="4"/>
  <c r="BI260" i="4"/>
  <c r="BH260" i="4"/>
  <c r="BG260" i="4"/>
  <c r="BF260" i="4"/>
  <c r="T260" i="4"/>
  <c r="R260" i="4"/>
  <c r="P260" i="4"/>
  <c r="BI254" i="4"/>
  <c r="BH254" i="4"/>
  <c r="BG254" i="4"/>
  <c r="BF254" i="4"/>
  <c r="T254" i="4"/>
  <c r="R254" i="4"/>
  <c r="P254" i="4"/>
  <c r="BI251" i="4"/>
  <c r="BH251" i="4"/>
  <c r="BG251" i="4"/>
  <c r="BF251" i="4"/>
  <c r="T251" i="4"/>
  <c r="R251" i="4"/>
  <c r="P251" i="4"/>
  <c r="BI243" i="4"/>
  <c r="BH243" i="4"/>
  <c r="BG243" i="4"/>
  <c r="BF243" i="4"/>
  <c r="T243" i="4"/>
  <c r="R243" i="4"/>
  <c r="P243" i="4"/>
  <c r="BI231" i="4"/>
  <c r="BH231" i="4"/>
  <c r="BG231" i="4"/>
  <c r="BF231" i="4"/>
  <c r="T231" i="4"/>
  <c r="R231" i="4"/>
  <c r="P231" i="4"/>
  <c r="BI216" i="4"/>
  <c r="BH216" i="4"/>
  <c r="BG216" i="4"/>
  <c r="BF216" i="4"/>
  <c r="T216" i="4"/>
  <c r="R216" i="4"/>
  <c r="P216" i="4"/>
  <c r="BI205" i="4"/>
  <c r="BH205" i="4"/>
  <c r="BG205" i="4"/>
  <c r="BF205" i="4"/>
  <c r="T205" i="4"/>
  <c r="R205" i="4"/>
  <c r="P205" i="4"/>
  <c r="BI199" i="4"/>
  <c r="BH199" i="4"/>
  <c r="BG199" i="4"/>
  <c r="BF199" i="4"/>
  <c r="T199" i="4"/>
  <c r="R199" i="4"/>
  <c r="P199" i="4"/>
  <c r="BI193" i="4"/>
  <c r="BH193" i="4"/>
  <c r="BG193" i="4"/>
  <c r="BF193" i="4"/>
  <c r="T193" i="4"/>
  <c r="R193" i="4"/>
  <c r="P193" i="4"/>
  <c r="BI187" i="4"/>
  <c r="BH187" i="4"/>
  <c r="BG187" i="4"/>
  <c r="BF187" i="4"/>
  <c r="T187" i="4"/>
  <c r="R187" i="4"/>
  <c r="P187" i="4"/>
  <c r="BI181" i="4"/>
  <c r="BH181" i="4"/>
  <c r="BG181" i="4"/>
  <c r="BF181" i="4"/>
  <c r="T181" i="4"/>
  <c r="R181" i="4"/>
  <c r="P181" i="4"/>
  <c r="BI177" i="4"/>
  <c r="BH177" i="4"/>
  <c r="BG177" i="4"/>
  <c r="BF177" i="4"/>
  <c r="T177" i="4"/>
  <c r="R177" i="4"/>
  <c r="P177" i="4"/>
  <c r="BI173" i="4"/>
  <c r="BH173" i="4"/>
  <c r="BG173" i="4"/>
  <c r="BF173" i="4"/>
  <c r="T173" i="4"/>
  <c r="R173" i="4"/>
  <c r="P173" i="4"/>
  <c r="BI167" i="4"/>
  <c r="BH167" i="4"/>
  <c r="BG167" i="4"/>
  <c r="BF167" i="4"/>
  <c r="T167" i="4"/>
  <c r="R167" i="4"/>
  <c r="P167" i="4"/>
  <c r="BI163" i="4"/>
  <c r="BH163" i="4"/>
  <c r="BG163" i="4"/>
  <c r="BF163" i="4"/>
  <c r="T163" i="4"/>
  <c r="R163" i="4"/>
  <c r="P163" i="4"/>
  <c r="BI153" i="4"/>
  <c r="BH153" i="4"/>
  <c r="BG153" i="4"/>
  <c r="BF153" i="4"/>
  <c r="T153" i="4"/>
  <c r="R153" i="4"/>
  <c r="P153" i="4"/>
  <c r="BI149" i="4"/>
  <c r="BH149" i="4"/>
  <c r="BG149" i="4"/>
  <c r="BF149" i="4"/>
  <c r="T149" i="4"/>
  <c r="R149" i="4"/>
  <c r="P149" i="4"/>
  <c r="BI133" i="4"/>
  <c r="BH133" i="4"/>
  <c r="BG133" i="4"/>
  <c r="BF133" i="4"/>
  <c r="T133" i="4"/>
  <c r="R133" i="4"/>
  <c r="P133" i="4"/>
  <c r="BI127" i="4"/>
  <c r="BH127" i="4"/>
  <c r="BG127" i="4"/>
  <c r="BF127" i="4"/>
  <c r="T127" i="4"/>
  <c r="R127" i="4"/>
  <c r="P127" i="4"/>
  <c r="BI123" i="4"/>
  <c r="BH123" i="4"/>
  <c r="BG123" i="4"/>
  <c r="BF123" i="4"/>
  <c r="T123" i="4"/>
  <c r="R123" i="4"/>
  <c r="P123" i="4"/>
  <c r="BI116" i="4"/>
  <c r="BH116" i="4"/>
  <c r="BG116" i="4"/>
  <c r="BF116" i="4"/>
  <c r="T116" i="4"/>
  <c r="R116" i="4"/>
  <c r="P116" i="4"/>
  <c r="BI109" i="4"/>
  <c r="BH109" i="4"/>
  <c r="BG109" i="4"/>
  <c r="BF109" i="4"/>
  <c r="T109" i="4"/>
  <c r="R109" i="4"/>
  <c r="P109" i="4"/>
  <c r="BI102" i="4"/>
  <c r="BH102" i="4"/>
  <c r="BG102" i="4"/>
  <c r="BF102" i="4"/>
  <c r="T102" i="4"/>
  <c r="R102" i="4"/>
  <c r="P102" i="4"/>
  <c r="BI95" i="4"/>
  <c r="BH95" i="4"/>
  <c r="BG95" i="4"/>
  <c r="BF95" i="4"/>
  <c r="T95" i="4"/>
  <c r="R95" i="4"/>
  <c r="P95" i="4"/>
  <c r="BI90" i="4"/>
  <c r="BH90" i="4"/>
  <c r="BG90" i="4"/>
  <c r="BF90" i="4"/>
  <c r="T90" i="4"/>
  <c r="R90" i="4"/>
  <c r="P90" i="4"/>
  <c r="BI86" i="4"/>
  <c r="BH86" i="4"/>
  <c r="BG86" i="4"/>
  <c r="BF86" i="4"/>
  <c r="T86" i="4"/>
  <c r="R86" i="4"/>
  <c r="P86" i="4"/>
  <c r="J81" i="4"/>
  <c r="F80" i="4"/>
  <c r="F78" i="4"/>
  <c r="E76" i="4"/>
  <c r="J55" i="4"/>
  <c r="F54" i="4"/>
  <c r="F52" i="4"/>
  <c r="E50" i="4"/>
  <c r="J21" i="4"/>
  <c r="E21" i="4"/>
  <c r="J54" i="4"/>
  <c r="J20" i="4"/>
  <c r="J18" i="4"/>
  <c r="E18" i="4"/>
  <c r="F55" i="4" s="1"/>
  <c r="J17" i="4"/>
  <c r="J12" i="4"/>
  <c r="J78" i="4" s="1"/>
  <c r="E7" i="4"/>
  <c r="E48" i="4" s="1"/>
  <c r="J37" i="3"/>
  <c r="J36" i="3"/>
  <c r="AY56" i="1"/>
  <c r="J35" i="3"/>
  <c r="AX56" i="1"/>
  <c r="BI1681" i="3"/>
  <c r="BH1681" i="3"/>
  <c r="BG1681" i="3"/>
  <c r="BF1681" i="3"/>
  <c r="T1681" i="3"/>
  <c r="R1681" i="3"/>
  <c r="P1681" i="3"/>
  <c r="BI1678" i="3"/>
  <c r="BH1678" i="3"/>
  <c r="BG1678" i="3"/>
  <c r="BF1678" i="3"/>
  <c r="T1678" i="3"/>
  <c r="R1678" i="3"/>
  <c r="P1678" i="3"/>
  <c r="BI1674" i="3"/>
  <c r="BH1674" i="3"/>
  <c r="BG1674" i="3"/>
  <c r="BF1674" i="3"/>
  <c r="T1674" i="3"/>
  <c r="R1674" i="3"/>
  <c r="P1674" i="3"/>
  <c r="BI1670" i="3"/>
  <c r="BH1670" i="3"/>
  <c r="BG1670" i="3"/>
  <c r="BF1670" i="3"/>
  <c r="T1670" i="3"/>
  <c r="R1670" i="3"/>
  <c r="P1670" i="3"/>
  <c r="BI1667" i="3"/>
  <c r="BH1667" i="3"/>
  <c r="BG1667" i="3"/>
  <c r="BF1667" i="3"/>
  <c r="T1667" i="3"/>
  <c r="R1667" i="3"/>
  <c r="P1667" i="3"/>
  <c r="BI1661" i="3"/>
  <c r="BH1661" i="3"/>
  <c r="BG1661" i="3"/>
  <c r="BF1661" i="3"/>
  <c r="T1661" i="3"/>
  <c r="R1661" i="3"/>
  <c r="P1661" i="3"/>
  <c r="BI1655" i="3"/>
  <c r="BH1655" i="3"/>
  <c r="BG1655" i="3"/>
  <c r="BF1655" i="3"/>
  <c r="T1655" i="3"/>
  <c r="R1655" i="3"/>
  <c r="P1655" i="3"/>
  <c r="BI1639" i="3"/>
  <c r="BH1639" i="3"/>
  <c r="BG1639" i="3"/>
  <c r="BF1639" i="3"/>
  <c r="T1639" i="3"/>
  <c r="R1639" i="3"/>
  <c r="P1639" i="3"/>
  <c r="BI1623" i="3"/>
  <c r="BH1623" i="3"/>
  <c r="BG1623" i="3"/>
  <c r="BF1623" i="3"/>
  <c r="T1623" i="3"/>
  <c r="R1623" i="3"/>
  <c r="P1623" i="3"/>
  <c r="BI1604" i="3"/>
  <c r="BH1604" i="3"/>
  <c r="BG1604" i="3"/>
  <c r="BF1604" i="3"/>
  <c r="T1604" i="3"/>
  <c r="T1585" i="3" s="1"/>
  <c r="R1604" i="3"/>
  <c r="P1604" i="3"/>
  <c r="BI1586" i="3"/>
  <c r="BH1586" i="3"/>
  <c r="BG1586" i="3"/>
  <c r="BF1586" i="3"/>
  <c r="T1586" i="3"/>
  <c r="R1586" i="3"/>
  <c r="R1585" i="3" s="1"/>
  <c r="P1586" i="3"/>
  <c r="P1585" i="3" s="1"/>
  <c r="BI1581" i="3"/>
  <c r="BH1581" i="3"/>
  <c r="BG1581" i="3"/>
  <c r="BF1581" i="3"/>
  <c r="T1581" i="3"/>
  <c r="R1581" i="3"/>
  <c r="P1581" i="3"/>
  <c r="BI1577" i="3"/>
  <c r="BH1577" i="3"/>
  <c r="BG1577" i="3"/>
  <c r="BF1577" i="3"/>
  <c r="T1577" i="3"/>
  <c r="R1577" i="3"/>
  <c r="P1577" i="3"/>
  <c r="BI1567" i="3"/>
  <c r="BH1567" i="3"/>
  <c r="BG1567" i="3"/>
  <c r="BF1567" i="3"/>
  <c r="T1567" i="3"/>
  <c r="R1567" i="3"/>
  <c r="P1567" i="3"/>
  <c r="BI1557" i="3"/>
  <c r="BH1557" i="3"/>
  <c r="BG1557" i="3"/>
  <c r="BF1557" i="3"/>
  <c r="T1557" i="3"/>
  <c r="R1557" i="3"/>
  <c r="P1557" i="3"/>
  <c r="BI1553" i="3"/>
  <c r="BH1553" i="3"/>
  <c r="BG1553" i="3"/>
  <c r="BF1553" i="3"/>
  <c r="T1553" i="3"/>
  <c r="R1553" i="3"/>
  <c r="P1553" i="3"/>
  <c r="BI1549" i="3"/>
  <c r="BH1549" i="3"/>
  <c r="BG1549" i="3"/>
  <c r="BF1549" i="3"/>
  <c r="T1549" i="3"/>
  <c r="R1549" i="3"/>
  <c r="P1549" i="3"/>
  <c r="BI1543" i="3"/>
  <c r="BH1543" i="3"/>
  <c r="BG1543" i="3"/>
  <c r="BF1543" i="3"/>
  <c r="T1543" i="3"/>
  <c r="R1543" i="3"/>
  <c r="P1543" i="3"/>
  <c r="BI1539" i="3"/>
  <c r="BH1539" i="3"/>
  <c r="BG1539" i="3"/>
  <c r="BF1539" i="3"/>
  <c r="T1539" i="3"/>
  <c r="R1539" i="3"/>
  <c r="P1539" i="3"/>
  <c r="BI1532" i="3"/>
  <c r="BH1532" i="3"/>
  <c r="BG1532" i="3"/>
  <c r="BF1532" i="3"/>
  <c r="T1532" i="3"/>
  <c r="R1532" i="3"/>
  <c r="P1532" i="3"/>
  <c r="BI1525" i="3"/>
  <c r="BH1525" i="3"/>
  <c r="BG1525" i="3"/>
  <c r="BF1525" i="3"/>
  <c r="T1525" i="3"/>
  <c r="R1525" i="3"/>
  <c r="P1525" i="3"/>
  <c r="BI1520" i="3"/>
  <c r="BH1520" i="3"/>
  <c r="BG1520" i="3"/>
  <c r="BF1520" i="3"/>
  <c r="T1520" i="3"/>
  <c r="R1520" i="3"/>
  <c r="P1520" i="3"/>
  <c r="BI1516" i="3"/>
  <c r="BH1516" i="3"/>
  <c r="BG1516" i="3"/>
  <c r="BF1516" i="3"/>
  <c r="T1516" i="3"/>
  <c r="R1516" i="3"/>
  <c r="P1516" i="3"/>
  <c r="BI1512" i="3"/>
  <c r="BH1512" i="3"/>
  <c r="BG1512" i="3"/>
  <c r="BF1512" i="3"/>
  <c r="T1512" i="3"/>
  <c r="R1512" i="3"/>
  <c r="P1512" i="3"/>
  <c r="BI1502" i="3"/>
  <c r="BH1502" i="3"/>
  <c r="BG1502" i="3"/>
  <c r="BF1502" i="3"/>
  <c r="T1502" i="3"/>
  <c r="R1502" i="3"/>
  <c r="P1502" i="3"/>
  <c r="BI1491" i="3"/>
  <c r="BH1491" i="3"/>
  <c r="BG1491" i="3"/>
  <c r="BF1491" i="3"/>
  <c r="T1491" i="3"/>
  <c r="R1491" i="3"/>
  <c r="P1491" i="3"/>
  <c r="BI1487" i="3"/>
  <c r="BH1487" i="3"/>
  <c r="BG1487" i="3"/>
  <c r="BF1487" i="3"/>
  <c r="T1487" i="3"/>
  <c r="R1487" i="3"/>
  <c r="P1487" i="3"/>
  <c r="BI1483" i="3"/>
  <c r="BH1483" i="3"/>
  <c r="BG1483" i="3"/>
  <c r="BF1483" i="3"/>
  <c r="T1483" i="3"/>
  <c r="R1483" i="3"/>
  <c r="P1483" i="3"/>
  <c r="BI1472" i="3"/>
  <c r="BH1472" i="3"/>
  <c r="BG1472" i="3"/>
  <c r="BF1472" i="3"/>
  <c r="T1472" i="3"/>
  <c r="R1472" i="3"/>
  <c r="P1472" i="3"/>
  <c r="BI1463" i="3"/>
  <c r="BH1463" i="3"/>
  <c r="BG1463" i="3"/>
  <c r="BF1463" i="3"/>
  <c r="T1463" i="3"/>
  <c r="R1463" i="3"/>
  <c r="P1463" i="3"/>
  <c r="BI1459" i="3"/>
  <c r="BH1459" i="3"/>
  <c r="BG1459" i="3"/>
  <c r="BF1459" i="3"/>
  <c r="T1459" i="3"/>
  <c r="R1459" i="3"/>
  <c r="P1459" i="3"/>
  <c r="BI1455" i="3"/>
  <c r="BH1455" i="3"/>
  <c r="BG1455" i="3"/>
  <c r="BF1455" i="3"/>
  <c r="T1455" i="3"/>
  <c r="R1455" i="3"/>
  <c r="P1455" i="3"/>
  <c r="BI1451" i="3"/>
  <c r="BH1451" i="3"/>
  <c r="BG1451" i="3"/>
  <c r="BF1451" i="3"/>
  <c r="T1451" i="3"/>
  <c r="R1451" i="3"/>
  <c r="P1451" i="3"/>
  <c r="BI1445" i="3"/>
  <c r="BH1445" i="3"/>
  <c r="BG1445" i="3"/>
  <c r="BF1445" i="3"/>
  <c r="T1445" i="3"/>
  <c r="R1445" i="3"/>
  <c r="P1445" i="3"/>
  <c r="BI1437" i="3"/>
  <c r="BH1437" i="3"/>
  <c r="BG1437" i="3"/>
  <c r="BF1437" i="3"/>
  <c r="T1437" i="3"/>
  <c r="R1437" i="3"/>
  <c r="P1437" i="3"/>
  <c r="BI1426" i="3"/>
  <c r="BH1426" i="3"/>
  <c r="BG1426" i="3"/>
  <c r="BF1426" i="3"/>
  <c r="T1426" i="3"/>
  <c r="R1426" i="3"/>
  <c r="P1426" i="3"/>
  <c r="BI1399" i="3"/>
  <c r="BH1399" i="3"/>
  <c r="BG1399" i="3"/>
  <c r="BF1399" i="3"/>
  <c r="T1399" i="3"/>
  <c r="R1399" i="3"/>
  <c r="P1399" i="3"/>
  <c r="BI1372" i="3"/>
  <c r="BH1372" i="3"/>
  <c r="BG1372" i="3"/>
  <c r="BF1372" i="3"/>
  <c r="T1372" i="3"/>
  <c r="R1372" i="3"/>
  <c r="P1372" i="3"/>
  <c r="BI1357" i="3"/>
  <c r="BH1357" i="3"/>
  <c r="BG1357" i="3"/>
  <c r="BF1357" i="3"/>
  <c r="T1357" i="3"/>
  <c r="R1357" i="3"/>
  <c r="P1357" i="3"/>
  <c r="BI1342" i="3"/>
  <c r="BH1342" i="3"/>
  <c r="BG1342" i="3"/>
  <c r="BF1342" i="3"/>
  <c r="T1342" i="3"/>
  <c r="R1342" i="3"/>
  <c r="P1342" i="3"/>
  <c r="BI1336" i="3"/>
  <c r="BH1336" i="3"/>
  <c r="BG1336" i="3"/>
  <c r="BF1336" i="3"/>
  <c r="T1336" i="3"/>
  <c r="R1336" i="3"/>
  <c r="P1336" i="3"/>
  <c r="BI1325" i="3"/>
  <c r="BH1325" i="3"/>
  <c r="BG1325" i="3"/>
  <c r="BF1325" i="3"/>
  <c r="T1325" i="3"/>
  <c r="R1325" i="3"/>
  <c r="P1325" i="3"/>
  <c r="BI1300" i="3"/>
  <c r="BH1300" i="3"/>
  <c r="BG1300" i="3"/>
  <c r="BF1300" i="3"/>
  <c r="T1300" i="3"/>
  <c r="R1300" i="3"/>
  <c r="P1300" i="3"/>
  <c r="BI1290" i="3"/>
  <c r="BH1290" i="3"/>
  <c r="BG1290" i="3"/>
  <c r="BF1290" i="3"/>
  <c r="T1290" i="3"/>
  <c r="R1290" i="3"/>
  <c r="P1290" i="3"/>
  <c r="BI1286" i="3"/>
  <c r="BH1286" i="3"/>
  <c r="BG1286" i="3"/>
  <c r="BF1286" i="3"/>
  <c r="T1286" i="3"/>
  <c r="R1286" i="3"/>
  <c r="P1286" i="3"/>
  <c r="BI1282" i="3"/>
  <c r="BH1282" i="3"/>
  <c r="BG1282" i="3"/>
  <c r="BF1282" i="3"/>
  <c r="T1282" i="3"/>
  <c r="R1282" i="3"/>
  <c r="P1282" i="3"/>
  <c r="BI1259" i="3"/>
  <c r="BH1259" i="3"/>
  <c r="BG1259" i="3"/>
  <c r="BF1259" i="3"/>
  <c r="T1259" i="3"/>
  <c r="R1259" i="3"/>
  <c r="P1259" i="3"/>
  <c r="BI1238" i="3"/>
  <c r="BH1238" i="3"/>
  <c r="BG1238" i="3"/>
  <c r="BF1238" i="3"/>
  <c r="T1238" i="3"/>
  <c r="R1238" i="3"/>
  <c r="P1238" i="3"/>
  <c r="BI1215" i="3"/>
  <c r="BH1215" i="3"/>
  <c r="BG1215" i="3"/>
  <c r="BF1215" i="3"/>
  <c r="T1215" i="3"/>
  <c r="R1215" i="3"/>
  <c r="P1215" i="3"/>
  <c r="BI1194" i="3"/>
  <c r="BH1194" i="3"/>
  <c r="BG1194" i="3"/>
  <c r="BF1194" i="3"/>
  <c r="T1194" i="3"/>
  <c r="R1194" i="3"/>
  <c r="P1194" i="3"/>
  <c r="BI1190" i="3"/>
  <c r="BH1190" i="3"/>
  <c r="BG1190" i="3"/>
  <c r="BF1190" i="3"/>
  <c r="T1190" i="3"/>
  <c r="R1190" i="3"/>
  <c r="P1190" i="3"/>
  <c r="BI1186" i="3"/>
  <c r="BH1186" i="3"/>
  <c r="BG1186" i="3"/>
  <c r="BF1186" i="3"/>
  <c r="T1186" i="3"/>
  <c r="R1186" i="3"/>
  <c r="P1186" i="3"/>
  <c r="BI1179" i="3"/>
  <c r="BH1179" i="3"/>
  <c r="BG1179" i="3"/>
  <c r="BF1179" i="3"/>
  <c r="T1179" i="3"/>
  <c r="R1179" i="3"/>
  <c r="P1179" i="3"/>
  <c r="BI1171" i="3"/>
  <c r="BH1171" i="3"/>
  <c r="BG1171" i="3"/>
  <c r="BF1171" i="3"/>
  <c r="T1171" i="3"/>
  <c r="R1171" i="3"/>
  <c r="P1171" i="3"/>
  <c r="BI1162" i="3"/>
  <c r="BH1162" i="3"/>
  <c r="BG1162" i="3"/>
  <c r="BF1162" i="3"/>
  <c r="T1162" i="3"/>
  <c r="R1162" i="3"/>
  <c r="P1162" i="3"/>
  <c r="BI1155" i="3"/>
  <c r="BH1155" i="3"/>
  <c r="BG1155" i="3"/>
  <c r="BF1155" i="3"/>
  <c r="T1155" i="3"/>
  <c r="R1155" i="3"/>
  <c r="P1155" i="3"/>
  <c r="BI1134" i="3"/>
  <c r="BH1134" i="3"/>
  <c r="BG1134" i="3"/>
  <c r="BF1134" i="3"/>
  <c r="T1134" i="3"/>
  <c r="R1134" i="3"/>
  <c r="P1134" i="3"/>
  <c r="BI1126" i="3"/>
  <c r="BH1126" i="3"/>
  <c r="BG1126" i="3"/>
  <c r="BF1126" i="3"/>
  <c r="T1126" i="3"/>
  <c r="R1126" i="3"/>
  <c r="P1126" i="3"/>
  <c r="BI1118" i="3"/>
  <c r="BH1118" i="3"/>
  <c r="BG1118" i="3"/>
  <c r="BF1118" i="3"/>
  <c r="T1118" i="3"/>
  <c r="R1118" i="3"/>
  <c r="P1118" i="3"/>
  <c r="BI1108" i="3"/>
  <c r="BH1108" i="3"/>
  <c r="BG1108" i="3"/>
  <c r="BF1108" i="3"/>
  <c r="T1108" i="3"/>
  <c r="R1108" i="3"/>
  <c r="P1108" i="3"/>
  <c r="BI1093" i="3"/>
  <c r="BH1093" i="3"/>
  <c r="BG1093" i="3"/>
  <c r="BF1093" i="3"/>
  <c r="T1093" i="3"/>
  <c r="R1093" i="3"/>
  <c r="P1093" i="3"/>
  <c r="BI1089" i="3"/>
  <c r="BH1089" i="3"/>
  <c r="BG1089" i="3"/>
  <c r="BF1089" i="3"/>
  <c r="T1089" i="3"/>
  <c r="R1089" i="3"/>
  <c r="P1089" i="3"/>
  <c r="BI1068" i="3"/>
  <c r="BH1068" i="3"/>
  <c r="BG1068" i="3"/>
  <c r="BF1068" i="3"/>
  <c r="T1068" i="3"/>
  <c r="R1068" i="3"/>
  <c r="P1068" i="3"/>
  <c r="BI1056" i="3"/>
  <c r="BH1056" i="3"/>
  <c r="BG1056" i="3"/>
  <c r="BF1056" i="3"/>
  <c r="T1056" i="3"/>
  <c r="R1056" i="3"/>
  <c r="P1056" i="3"/>
  <c r="BI1038" i="3"/>
  <c r="BH1038" i="3"/>
  <c r="BG1038" i="3"/>
  <c r="BF1038" i="3"/>
  <c r="T1038" i="3"/>
  <c r="R1038" i="3"/>
  <c r="P1038" i="3"/>
  <c r="BI1034" i="3"/>
  <c r="BH1034" i="3"/>
  <c r="BG1034" i="3"/>
  <c r="BF1034" i="3"/>
  <c r="T1034" i="3"/>
  <c r="R1034" i="3"/>
  <c r="P1034" i="3"/>
  <c r="BI1016" i="3"/>
  <c r="BH1016" i="3"/>
  <c r="BG1016" i="3"/>
  <c r="BF1016" i="3"/>
  <c r="T1016" i="3"/>
  <c r="R1016" i="3"/>
  <c r="P1016" i="3"/>
  <c r="BI1012" i="3"/>
  <c r="BH1012" i="3"/>
  <c r="BG1012" i="3"/>
  <c r="BF1012" i="3"/>
  <c r="T1012" i="3"/>
  <c r="R1012" i="3"/>
  <c r="P1012" i="3"/>
  <c r="BI999" i="3"/>
  <c r="BH999" i="3"/>
  <c r="BG999" i="3"/>
  <c r="BF999" i="3"/>
  <c r="T999" i="3"/>
  <c r="R999" i="3"/>
  <c r="P999" i="3"/>
  <c r="BI996" i="3"/>
  <c r="BH996" i="3"/>
  <c r="BG996" i="3"/>
  <c r="BF996" i="3"/>
  <c r="T996" i="3"/>
  <c r="R996" i="3"/>
  <c r="P996" i="3"/>
  <c r="BI993" i="3"/>
  <c r="BH993" i="3"/>
  <c r="BG993" i="3"/>
  <c r="BF993" i="3"/>
  <c r="T993" i="3"/>
  <c r="R993" i="3"/>
  <c r="P993" i="3"/>
  <c r="BI988" i="3"/>
  <c r="BH988" i="3"/>
  <c r="BG988" i="3"/>
  <c r="BF988" i="3"/>
  <c r="T988" i="3"/>
  <c r="R988" i="3"/>
  <c r="P988" i="3"/>
  <c r="BI984" i="3"/>
  <c r="BH984" i="3"/>
  <c r="BG984" i="3"/>
  <c r="BF984" i="3"/>
  <c r="T984" i="3"/>
  <c r="R984" i="3"/>
  <c r="P984" i="3"/>
  <c r="BI938" i="3"/>
  <c r="BH938" i="3"/>
  <c r="BG938" i="3"/>
  <c r="BF938" i="3"/>
  <c r="T938" i="3"/>
  <c r="R938" i="3"/>
  <c r="P938" i="3"/>
  <c r="BI933" i="3"/>
  <c r="BH933" i="3"/>
  <c r="BG933" i="3"/>
  <c r="BF933" i="3"/>
  <c r="T933" i="3"/>
  <c r="R933" i="3"/>
  <c r="P933" i="3"/>
  <c r="BI928" i="3"/>
  <c r="BH928" i="3"/>
  <c r="BG928" i="3"/>
  <c r="BF928" i="3"/>
  <c r="T928" i="3"/>
  <c r="R928" i="3"/>
  <c r="P928" i="3"/>
  <c r="BI922" i="3"/>
  <c r="BH922" i="3"/>
  <c r="BG922" i="3"/>
  <c r="BF922" i="3"/>
  <c r="T922" i="3"/>
  <c r="R922" i="3"/>
  <c r="P922" i="3"/>
  <c r="BI916" i="3"/>
  <c r="BH916" i="3"/>
  <c r="BG916" i="3"/>
  <c r="BF916" i="3"/>
  <c r="T916" i="3"/>
  <c r="R916" i="3"/>
  <c r="P916" i="3"/>
  <c r="BI910" i="3"/>
  <c r="BH910" i="3"/>
  <c r="BG910" i="3"/>
  <c r="BF910" i="3"/>
  <c r="T910" i="3"/>
  <c r="R910" i="3"/>
  <c r="P910" i="3"/>
  <c r="BI904" i="3"/>
  <c r="BH904" i="3"/>
  <c r="BG904" i="3"/>
  <c r="BF904" i="3"/>
  <c r="T904" i="3"/>
  <c r="R904" i="3"/>
  <c r="P904" i="3"/>
  <c r="BI900" i="3"/>
  <c r="BH900" i="3"/>
  <c r="BG900" i="3"/>
  <c r="BF900" i="3"/>
  <c r="T900" i="3"/>
  <c r="R900" i="3"/>
  <c r="P900" i="3"/>
  <c r="BI896" i="3"/>
  <c r="BH896" i="3"/>
  <c r="BG896" i="3"/>
  <c r="BF896" i="3"/>
  <c r="T896" i="3"/>
  <c r="R896" i="3"/>
  <c r="P896" i="3"/>
  <c r="BI892" i="3"/>
  <c r="BH892" i="3"/>
  <c r="BG892" i="3"/>
  <c r="BF892" i="3"/>
  <c r="T892" i="3"/>
  <c r="R892" i="3"/>
  <c r="P892" i="3"/>
  <c r="BI888" i="3"/>
  <c r="BH888" i="3"/>
  <c r="BG888" i="3"/>
  <c r="BF888" i="3"/>
  <c r="T888" i="3"/>
  <c r="R888" i="3"/>
  <c r="P888" i="3"/>
  <c r="BI884" i="3"/>
  <c r="BH884" i="3"/>
  <c r="BG884" i="3"/>
  <c r="BF884" i="3"/>
  <c r="T884" i="3"/>
  <c r="R884" i="3"/>
  <c r="P884" i="3"/>
  <c r="BI880" i="3"/>
  <c r="BH880" i="3"/>
  <c r="BG880" i="3"/>
  <c r="BF880" i="3"/>
  <c r="T880" i="3"/>
  <c r="R880" i="3"/>
  <c r="P880" i="3"/>
  <c r="BI874" i="3"/>
  <c r="BH874" i="3"/>
  <c r="BG874" i="3"/>
  <c r="BF874" i="3"/>
  <c r="T874" i="3"/>
  <c r="R874" i="3"/>
  <c r="P874" i="3"/>
  <c r="BI870" i="3"/>
  <c r="BH870" i="3"/>
  <c r="BG870" i="3"/>
  <c r="BF870" i="3"/>
  <c r="T870" i="3"/>
  <c r="R870" i="3"/>
  <c r="P870" i="3"/>
  <c r="BI864" i="3"/>
  <c r="BH864" i="3"/>
  <c r="BG864" i="3"/>
  <c r="BF864" i="3"/>
  <c r="T864" i="3"/>
  <c r="R864" i="3"/>
  <c r="P864" i="3"/>
  <c r="BI860" i="3"/>
  <c r="BH860" i="3"/>
  <c r="BG860" i="3"/>
  <c r="BF860" i="3"/>
  <c r="T860" i="3"/>
  <c r="R860" i="3"/>
  <c r="P860" i="3"/>
  <c r="BI854" i="3"/>
  <c r="BH854" i="3"/>
  <c r="BG854" i="3"/>
  <c r="BF854" i="3"/>
  <c r="T854" i="3"/>
  <c r="R854" i="3"/>
  <c r="P854" i="3"/>
  <c r="BI850" i="3"/>
  <c r="BH850" i="3"/>
  <c r="BG850" i="3"/>
  <c r="BF850" i="3"/>
  <c r="T850" i="3"/>
  <c r="R850" i="3"/>
  <c r="P850" i="3"/>
  <c r="BI844" i="3"/>
  <c r="BH844" i="3"/>
  <c r="BG844" i="3"/>
  <c r="BF844" i="3"/>
  <c r="T844" i="3"/>
  <c r="R844" i="3"/>
  <c r="P844" i="3"/>
  <c r="BI840" i="3"/>
  <c r="BH840" i="3"/>
  <c r="BG840" i="3"/>
  <c r="BF840" i="3"/>
  <c r="T840" i="3"/>
  <c r="R840" i="3"/>
  <c r="P840" i="3"/>
  <c r="BI834" i="3"/>
  <c r="BH834" i="3"/>
  <c r="BG834" i="3"/>
  <c r="BF834" i="3"/>
  <c r="T834" i="3"/>
  <c r="R834" i="3"/>
  <c r="P834" i="3"/>
  <c r="BI830" i="3"/>
  <c r="BH830" i="3"/>
  <c r="BG830" i="3"/>
  <c r="BF830" i="3"/>
  <c r="T830" i="3"/>
  <c r="R830" i="3"/>
  <c r="P830" i="3"/>
  <c r="BI826" i="3"/>
  <c r="BH826" i="3"/>
  <c r="BG826" i="3"/>
  <c r="BF826" i="3"/>
  <c r="T826" i="3"/>
  <c r="R826" i="3"/>
  <c r="P826" i="3"/>
  <c r="BI822" i="3"/>
  <c r="BH822" i="3"/>
  <c r="BG822" i="3"/>
  <c r="BF822" i="3"/>
  <c r="T822" i="3"/>
  <c r="R822" i="3"/>
  <c r="P822" i="3"/>
  <c r="BI818" i="3"/>
  <c r="BH818" i="3"/>
  <c r="BG818" i="3"/>
  <c r="BF818" i="3"/>
  <c r="T818" i="3"/>
  <c r="R818" i="3"/>
  <c r="P818" i="3"/>
  <c r="BI814" i="3"/>
  <c r="BH814" i="3"/>
  <c r="BG814" i="3"/>
  <c r="BF814" i="3"/>
  <c r="T814" i="3"/>
  <c r="R814" i="3"/>
  <c r="P814" i="3"/>
  <c r="BI810" i="3"/>
  <c r="BH810" i="3"/>
  <c r="BG810" i="3"/>
  <c r="BF810" i="3"/>
  <c r="T810" i="3"/>
  <c r="R810" i="3"/>
  <c r="P810" i="3"/>
  <c r="BI794" i="3"/>
  <c r="BH794" i="3"/>
  <c r="BG794" i="3"/>
  <c r="BF794" i="3"/>
  <c r="T794" i="3"/>
  <c r="R794" i="3"/>
  <c r="P794" i="3"/>
  <c r="BI780" i="3"/>
  <c r="BH780" i="3"/>
  <c r="BG780" i="3"/>
  <c r="BF780" i="3"/>
  <c r="T780" i="3"/>
  <c r="R780" i="3"/>
  <c r="P780" i="3"/>
  <c r="BI775" i="3"/>
  <c r="BH775" i="3"/>
  <c r="BG775" i="3"/>
  <c r="BF775" i="3"/>
  <c r="T775" i="3"/>
  <c r="R775" i="3"/>
  <c r="P775" i="3"/>
  <c r="BI754" i="3"/>
  <c r="BH754" i="3"/>
  <c r="BG754" i="3"/>
  <c r="BF754" i="3"/>
  <c r="T754" i="3"/>
  <c r="R754" i="3"/>
  <c r="P754" i="3"/>
  <c r="BI694" i="3"/>
  <c r="BH694" i="3"/>
  <c r="BG694" i="3"/>
  <c r="BF694" i="3"/>
  <c r="T694" i="3"/>
  <c r="R694" i="3"/>
  <c r="P694" i="3"/>
  <c r="BI690" i="3"/>
  <c r="BH690" i="3"/>
  <c r="BG690" i="3"/>
  <c r="BF690" i="3"/>
  <c r="T690" i="3"/>
  <c r="R690" i="3"/>
  <c r="P690" i="3"/>
  <c r="BI677" i="3"/>
  <c r="BH677" i="3"/>
  <c r="BG677" i="3"/>
  <c r="BF677" i="3"/>
  <c r="T677" i="3"/>
  <c r="R677" i="3"/>
  <c r="P677" i="3"/>
  <c r="BI656" i="3"/>
  <c r="BH656" i="3"/>
  <c r="BG656" i="3"/>
  <c r="BF656" i="3"/>
  <c r="T656" i="3"/>
  <c r="R656" i="3"/>
  <c r="P656" i="3"/>
  <c r="BI606" i="3"/>
  <c r="BH606" i="3"/>
  <c r="BG606" i="3"/>
  <c r="BF606" i="3"/>
  <c r="T606" i="3"/>
  <c r="R606" i="3"/>
  <c r="P606" i="3"/>
  <c r="BI556" i="3"/>
  <c r="BH556" i="3"/>
  <c r="BG556" i="3"/>
  <c r="BF556" i="3"/>
  <c r="T556" i="3"/>
  <c r="R556" i="3"/>
  <c r="P556" i="3"/>
  <c r="BI506" i="3"/>
  <c r="BH506" i="3"/>
  <c r="BG506" i="3"/>
  <c r="BF506" i="3"/>
  <c r="T506" i="3"/>
  <c r="R506" i="3"/>
  <c r="P506" i="3"/>
  <c r="BI501" i="3"/>
  <c r="BH501" i="3"/>
  <c r="BG501" i="3"/>
  <c r="BF501" i="3"/>
  <c r="T501" i="3"/>
  <c r="R501" i="3"/>
  <c r="P501" i="3"/>
  <c r="BI494" i="3"/>
  <c r="BH494" i="3"/>
  <c r="BG494" i="3"/>
  <c r="BF494" i="3"/>
  <c r="T494" i="3"/>
  <c r="R494" i="3"/>
  <c r="P494" i="3"/>
  <c r="BI483" i="3"/>
  <c r="BH483" i="3"/>
  <c r="BG483" i="3"/>
  <c r="BF483" i="3"/>
  <c r="T483" i="3"/>
  <c r="R483" i="3"/>
  <c r="P483" i="3"/>
  <c r="BI466" i="3"/>
  <c r="BH466" i="3"/>
  <c r="BG466" i="3"/>
  <c r="BF466" i="3"/>
  <c r="T466" i="3"/>
  <c r="R466" i="3"/>
  <c r="P466" i="3"/>
  <c r="BI445" i="3"/>
  <c r="BH445" i="3"/>
  <c r="BG445" i="3"/>
  <c r="BF445" i="3"/>
  <c r="T445" i="3"/>
  <c r="R445" i="3"/>
  <c r="P445" i="3"/>
  <c r="BI432" i="3"/>
  <c r="BH432" i="3"/>
  <c r="BG432" i="3"/>
  <c r="BF432" i="3"/>
  <c r="T432" i="3"/>
  <c r="R432" i="3"/>
  <c r="P432" i="3"/>
  <c r="BI417" i="3"/>
  <c r="BH417" i="3"/>
  <c r="BG417" i="3"/>
  <c r="BF417" i="3"/>
  <c r="T417" i="3"/>
  <c r="R417" i="3"/>
  <c r="P417" i="3"/>
  <c r="BI404" i="3"/>
  <c r="BH404" i="3"/>
  <c r="BG404" i="3"/>
  <c r="BF404" i="3"/>
  <c r="T404" i="3"/>
  <c r="R404" i="3"/>
  <c r="P404" i="3"/>
  <c r="BI391" i="3"/>
  <c r="BH391" i="3"/>
  <c r="BG391" i="3"/>
  <c r="BF391" i="3"/>
  <c r="T391" i="3"/>
  <c r="R391" i="3"/>
  <c r="P391" i="3"/>
  <c r="BI378" i="3"/>
  <c r="BH378" i="3"/>
  <c r="BG378" i="3"/>
  <c r="BF378" i="3"/>
  <c r="T378" i="3"/>
  <c r="R378" i="3"/>
  <c r="P378" i="3"/>
  <c r="BI365" i="3"/>
  <c r="BH365" i="3"/>
  <c r="BG365" i="3"/>
  <c r="BF365" i="3"/>
  <c r="T365" i="3"/>
  <c r="R365" i="3"/>
  <c r="P365" i="3"/>
  <c r="BI352" i="3"/>
  <c r="BH352" i="3"/>
  <c r="BG352" i="3"/>
  <c r="BF352" i="3"/>
  <c r="T352" i="3"/>
  <c r="R352" i="3"/>
  <c r="P352" i="3"/>
  <c r="BI339" i="3"/>
  <c r="BH339" i="3"/>
  <c r="BG339" i="3"/>
  <c r="BF339" i="3"/>
  <c r="T339" i="3"/>
  <c r="R339" i="3"/>
  <c r="P339" i="3"/>
  <c r="BI326" i="3"/>
  <c r="BH326" i="3"/>
  <c r="BG326" i="3"/>
  <c r="BF326" i="3"/>
  <c r="T326" i="3"/>
  <c r="R326" i="3"/>
  <c r="P326" i="3"/>
  <c r="BI313" i="3"/>
  <c r="BH313" i="3"/>
  <c r="BG313" i="3"/>
  <c r="BF313" i="3"/>
  <c r="T313" i="3"/>
  <c r="R313" i="3"/>
  <c r="P313" i="3"/>
  <c r="BI300" i="3"/>
  <c r="BH300" i="3"/>
  <c r="BG300" i="3"/>
  <c r="BF300" i="3"/>
  <c r="T300" i="3"/>
  <c r="R300" i="3"/>
  <c r="P300" i="3"/>
  <c r="BI287" i="3"/>
  <c r="BH287" i="3"/>
  <c r="BG287" i="3"/>
  <c r="BF287" i="3"/>
  <c r="T287" i="3"/>
  <c r="R287" i="3"/>
  <c r="P287" i="3"/>
  <c r="BI276" i="3"/>
  <c r="BH276" i="3"/>
  <c r="BG276" i="3"/>
  <c r="BF276" i="3"/>
  <c r="T276" i="3"/>
  <c r="R276" i="3"/>
  <c r="P276" i="3"/>
  <c r="BI265" i="3"/>
  <c r="BH265" i="3"/>
  <c r="BG265" i="3"/>
  <c r="BF265" i="3"/>
  <c r="T265" i="3"/>
  <c r="R265" i="3"/>
  <c r="P265" i="3"/>
  <c r="BI254" i="3"/>
  <c r="BH254" i="3"/>
  <c r="BG254" i="3"/>
  <c r="BF254" i="3"/>
  <c r="T254" i="3"/>
  <c r="R254" i="3"/>
  <c r="P254" i="3"/>
  <c r="BI243" i="3"/>
  <c r="BH243" i="3"/>
  <c r="BG243" i="3"/>
  <c r="BF243" i="3"/>
  <c r="T243" i="3"/>
  <c r="R243" i="3"/>
  <c r="P243" i="3"/>
  <c r="BI232" i="3"/>
  <c r="BH232" i="3"/>
  <c r="BG232" i="3"/>
  <c r="BF232" i="3"/>
  <c r="T232" i="3"/>
  <c r="R232" i="3"/>
  <c r="P232" i="3"/>
  <c r="BI211" i="3"/>
  <c r="BH211" i="3"/>
  <c r="BG211" i="3"/>
  <c r="BF211" i="3"/>
  <c r="T211" i="3"/>
  <c r="R211" i="3"/>
  <c r="P211" i="3"/>
  <c r="BI186" i="3"/>
  <c r="BH186" i="3"/>
  <c r="BG186" i="3"/>
  <c r="BF186" i="3"/>
  <c r="T186" i="3"/>
  <c r="R186" i="3"/>
  <c r="P186" i="3"/>
  <c r="BI181" i="3"/>
  <c r="BH181" i="3"/>
  <c r="BG181" i="3"/>
  <c r="BF181" i="3"/>
  <c r="T181" i="3"/>
  <c r="R181" i="3"/>
  <c r="P181" i="3"/>
  <c r="BI174" i="3"/>
  <c r="BH174" i="3"/>
  <c r="BG174" i="3"/>
  <c r="BF174" i="3"/>
  <c r="T174" i="3"/>
  <c r="R174" i="3"/>
  <c r="P174" i="3"/>
  <c r="BI169" i="3"/>
  <c r="BH169" i="3"/>
  <c r="BG169" i="3"/>
  <c r="BF169" i="3"/>
  <c r="T169" i="3"/>
  <c r="R169" i="3"/>
  <c r="P169" i="3"/>
  <c r="BI164" i="3"/>
  <c r="BH164" i="3"/>
  <c r="BG164" i="3"/>
  <c r="BF164" i="3"/>
  <c r="T164" i="3"/>
  <c r="R164" i="3"/>
  <c r="P164" i="3"/>
  <c r="BI159" i="3"/>
  <c r="BH159" i="3"/>
  <c r="BG159" i="3"/>
  <c r="BF159" i="3"/>
  <c r="T159" i="3"/>
  <c r="R159" i="3"/>
  <c r="P159" i="3"/>
  <c r="BI154" i="3"/>
  <c r="BH154" i="3"/>
  <c r="BG154" i="3"/>
  <c r="BF154" i="3"/>
  <c r="T154" i="3"/>
  <c r="R154" i="3"/>
  <c r="P154" i="3"/>
  <c r="BI143" i="3"/>
  <c r="BH143" i="3"/>
  <c r="BG143" i="3"/>
  <c r="BF143" i="3"/>
  <c r="T143" i="3"/>
  <c r="R143" i="3"/>
  <c r="P143" i="3"/>
  <c r="BI138" i="3"/>
  <c r="BH138" i="3"/>
  <c r="BG138" i="3"/>
  <c r="BF138" i="3"/>
  <c r="T138" i="3"/>
  <c r="R138" i="3"/>
  <c r="P138" i="3"/>
  <c r="BI129" i="3"/>
  <c r="BH129" i="3"/>
  <c r="BG129" i="3"/>
  <c r="BF129" i="3"/>
  <c r="T129" i="3"/>
  <c r="R129" i="3"/>
  <c r="P129" i="3"/>
  <c r="BI86" i="3"/>
  <c r="BH86" i="3"/>
  <c r="BG86" i="3"/>
  <c r="BF86" i="3"/>
  <c r="T86" i="3"/>
  <c r="R86" i="3"/>
  <c r="P86" i="3"/>
  <c r="J81" i="3"/>
  <c r="F80" i="3"/>
  <c r="F78" i="3"/>
  <c r="E76" i="3"/>
  <c r="J55" i="3"/>
  <c r="F54" i="3"/>
  <c r="F52" i="3"/>
  <c r="E50" i="3"/>
  <c r="J21" i="3"/>
  <c r="E21" i="3"/>
  <c r="J80" i="3"/>
  <c r="J20" i="3"/>
  <c r="J18" i="3"/>
  <c r="E18" i="3"/>
  <c r="F81" i="3"/>
  <c r="J17" i="3"/>
  <c r="J12" i="3"/>
  <c r="J78" i="3" s="1"/>
  <c r="E7" i="3"/>
  <c r="E48" i="3" s="1"/>
  <c r="J37" i="2"/>
  <c r="J36" i="2"/>
  <c r="AY55" i="1"/>
  <c r="J35" i="2"/>
  <c r="AX55" i="1" s="1"/>
  <c r="BI501" i="2"/>
  <c r="BH501" i="2"/>
  <c r="BG501" i="2"/>
  <c r="BF501" i="2"/>
  <c r="T501" i="2"/>
  <c r="R501" i="2"/>
  <c r="P501" i="2"/>
  <c r="BI497" i="2"/>
  <c r="BH497" i="2"/>
  <c r="BG497" i="2"/>
  <c r="BF497" i="2"/>
  <c r="T497" i="2"/>
  <c r="R497" i="2"/>
  <c r="P497" i="2"/>
  <c r="BI493" i="2"/>
  <c r="BH493" i="2"/>
  <c r="BG493" i="2"/>
  <c r="BF493" i="2"/>
  <c r="T493" i="2"/>
  <c r="R493" i="2"/>
  <c r="P493" i="2"/>
  <c r="BI487" i="2"/>
  <c r="BH487" i="2"/>
  <c r="BG487" i="2"/>
  <c r="BF487" i="2"/>
  <c r="T487" i="2"/>
  <c r="R487" i="2"/>
  <c r="P487" i="2"/>
  <c r="BI481" i="2"/>
  <c r="BH481" i="2"/>
  <c r="BG481" i="2"/>
  <c r="BF481" i="2"/>
  <c r="T481" i="2"/>
  <c r="R481" i="2"/>
  <c r="P481" i="2"/>
  <c r="BI467" i="2"/>
  <c r="BH467" i="2"/>
  <c r="BG467" i="2"/>
  <c r="BF467" i="2"/>
  <c r="T467" i="2"/>
  <c r="R467" i="2"/>
  <c r="P467" i="2"/>
  <c r="BI451" i="2"/>
  <c r="BH451" i="2"/>
  <c r="BG451" i="2"/>
  <c r="BF451" i="2"/>
  <c r="T451" i="2"/>
  <c r="R451" i="2"/>
  <c r="P451" i="2"/>
  <c r="BI446" i="2"/>
  <c r="BH446" i="2"/>
  <c r="BG446" i="2"/>
  <c r="BF446" i="2"/>
  <c r="T446" i="2"/>
  <c r="R446" i="2"/>
  <c r="P446" i="2"/>
  <c r="BI442" i="2"/>
  <c r="BH442" i="2"/>
  <c r="BG442" i="2"/>
  <c r="BF442" i="2"/>
  <c r="T442" i="2"/>
  <c r="R442" i="2"/>
  <c r="P442" i="2"/>
  <c r="BI439" i="2"/>
  <c r="BH439" i="2"/>
  <c r="BG439" i="2"/>
  <c r="BF439" i="2"/>
  <c r="T439" i="2"/>
  <c r="R439" i="2"/>
  <c r="P439" i="2"/>
  <c r="BI436" i="2"/>
  <c r="BH436" i="2"/>
  <c r="BG436" i="2"/>
  <c r="BF436" i="2"/>
  <c r="T436" i="2"/>
  <c r="R436" i="2"/>
  <c r="P436" i="2"/>
  <c r="BI431" i="2"/>
  <c r="BH431" i="2"/>
  <c r="BG431" i="2"/>
  <c r="BF431" i="2"/>
  <c r="T431" i="2"/>
  <c r="R431" i="2"/>
  <c r="P431" i="2"/>
  <c r="BI422" i="2"/>
  <c r="BH422" i="2"/>
  <c r="BG422" i="2"/>
  <c r="BF422" i="2"/>
  <c r="T422" i="2"/>
  <c r="R422" i="2"/>
  <c r="P422" i="2"/>
  <c r="BI418" i="2"/>
  <c r="BH418" i="2"/>
  <c r="BG418" i="2"/>
  <c r="BF418" i="2"/>
  <c r="T418" i="2"/>
  <c r="R418" i="2"/>
  <c r="P418" i="2"/>
  <c r="BI412" i="2"/>
  <c r="BH412" i="2"/>
  <c r="BG412" i="2"/>
  <c r="BF412" i="2"/>
  <c r="T412" i="2"/>
  <c r="R412" i="2"/>
  <c r="P412" i="2"/>
  <c r="BI406" i="2"/>
  <c r="BH406" i="2"/>
  <c r="BG406" i="2"/>
  <c r="BF406" i="2"/>
  <c r="T406" i="2"/>
  <c r="R406" i="2"/>
  <c r="P406" i="2"/>
  <c r="BI402" i="2"/>
  <c r="BH402" i="2"/>
  <c r="BG402" i="2"/>
  <c r="BF402" i="2"/>
  <c r="T402" i="2"/>
  <c r="R402" i="2"/>
  <c r="P402" i="2"/>
  <c r="BI398" i="2"/>
  <c r="BH398" i="2"/>
  <c r="BG398" i="2"/>
  <c r="BF398" i="2"/>
  <c r="T398" i="2"/>
  <c r="R398" i="2"/>
  <c r="P398" i="2"/>
  <c r="BI395" i="2"/>
  <c r="BH395" i="2"/>
  <c r="BG395" i="2"/>
  <c r="BF395" i="2"/>
  <c r="T395" i="2"/>
  <c r="R395" i="2"/>
  <c r="P395" i="2"/>
  <c r="BI392" i="2"/>
  <c r="BH392" i="2"/>
  <c r="BG392" i="2"/>
  <c r="BF392" i="2"/>
  <c r="T392" i="2"/>
  <c r="R392" i="2"/>
  <c r="P392" i="2"/>
  <c r="BI389" i="2"/>
  <c r="BH389" i="2"/>
  <c r="BG389" i="2"/>
  <c r="BF389" i="2"/>
  <c r="T389" i="2"/>
  <c r="R389" i="2"/>
  <c r="P389" i="2"/>
  <c r="BI386" i="2"/>
  <c r="BH386" i="2"/>
  <c r="BG386" i="2"/>
  <c r="BF386" i="2"/>
  <c r="T386" i="2"/>
  <c r="R386" i="2"/>
  <c r="P386" i="2"/>
  <c r="BI383" i="2"/>
  <c r="BH383" i="2"/>
  <c r="BG383" i="2"/>
  <c r="BF383" i="2"/>
  <c r="T383" i="2"/>
  <c r="R383" i="2"/>
  <c r="P383" i="2"/>
  <c r="BI380" i="2"/>
  <c r="BH380" i="2"/>
  <c r="BG380" i="2"/>
  <c r="BF380" i="2"/>
  <c r="T380" i="2"/>
  <c r="R380" i="2"/>
  <c r="P380" i="2"/>
  <c r="BI377" i="2"/>
  <c r="BH377" i="2"/>
  <c r="BG377" i="2"/>
  <c r="BF377" i="2"/>
  <c r="T377" i="2"/>
  <c r="R377" i="2"/>
  <c r="P377" i="2"/>
  <c r="BI374" i="2"/>
  <c r="BH374" i="2"/>
  <c r="BG374" i="2"/>
  <c r="BF374" i="2"/>
  <c r="T374" i="2"/>
  <c r="R374" i="2"/>
  <c r="P374" i="2"/>
  <c r="BI370" i="2"/>
  <c r="BH370" i="2"/>
  <c r="BG370" i="2"/>
  <c r="BF370" i="2"/>
  <c r="T370" i="2"/>
  <c r="R370" i="2"/>
  <c r="P370" i="2"/>
  <c r="BI366" i="2"/>
  <c r="BH366" i="2"/>
  <c r="BG366" i="2"/>
  <c r="BF366" i="2"/>
  <c r="T366" i="2"/>
  <c r="R366" i="2"/>
  <c r="P366" i="2"/>
  <c r="BI363" i="2"/>
  <c r="BH363" i="2"/>
  <c r="BG363" i="2"/>
  <c r="BF363" i="2"/>
  <c r="T363" i="2"/>
  <c r="R363" i="2"/>
  <c r="P363" i="2"/>
  <c r="BI359" i="2"/>
  <c r="BH359" i="2"/>
  <c r="BG359" i="2"/>
  <c r="BF359" i="2"/>
  <c r="T359" i="2"/>
  <c r="R359" i="2"/>
  <c r="P359" i="2"/>
  <c r="BI355" i="2"/>
  <c r="BH355" i="2"/>
  <c r="BG355" i="2"/>
  <c r="BF355" i="2"/>
  <c r="T355" i="2"/>
  <c r="R355" i="2"/>
  <c r="P355" i="2"/>
  <c r="BI350" i="2"/>
  <c r="BH350" i="2"/>
  <c r="BG350" i="2"/>
  <c r="BF350" i="2"/>
  <c r="T350" i="2"/>
  <c r="R350" i="2"/>
  <c r="P350" i="2"/>
  <c r="BI347" i="2"/>
  <c r="BH347" i="2"/>
  <c r="BG347" i="2"/>
  <c r="BF347" i="2"/>
  <c r="T347" i="2"/>
  <c r="R347" i="2"/>
  <c r="P347" i="2"/>
  <c r="BI341" i="2"/>
  <c r="BH341" i="2"/>
  <c r="BG341" i="2"/>
  <c r="BF341" i="2"/>
  <c r="T341" i="2"/>
  <c r="R341" i="2"/>
  <c r="P341" i="2"/>
  <c r="BI336" i="2"/>
  <c r="BH336" i="2"/>
  <c r="BG336" i="2"/>
  <c r="BF336" i="2"/>
  <c r="T336" i="2"/>
  <c r="R336" i="2"/>
  <c r="P336" i="2"/>
  <c r="BI331" i="2"/>
  <c r="BH331" i="2"/>
  <c r="BG331" i="2"/>
  <c r="BF331" i="2"/>
  <c r="T331" i="2"/>
  <c r="R331" i="2"/>
  <c r="P331" i="2"/>
  <c r="BI327" i="2"/>
  <c r="BH327" i="2"/>
  <c r="BG327" i="2"/>
  <c r="BF327" i="2"/>
  <c r="T327" i="2"/>
  <c r="R327" i="2"/>
  <c r="P327" i="2"/>
  <c r="BI322" i="2"/>
  <c r="BH322" i="2"/>
  <c r="BG322" i="2"/>
  <c r="BF322" i="2"/>
  <c r="T322" i="2"/>
  <c r="R322" i="2"/>
  <c r="P322" i="2"/>
  <c r="BI317" i="2"/>
  <c r="BH317" i="2"/>
  <c r="BG317" i="2"/>
  <c r="BF317" i="2"/>
  <c r="T317" i="2"/>
  <c r="R317" i="2"/>
  <c r="P317" i="2"/>
  <c r="BI313" i="2"/>
  <c r="BH313" i="2"/>
  <c r="BG313" i="2"/>
  <c r="BF313" i="2"/>
  <c r="T313" i="2"/>
  <c r="R313" i="2"/>
  <c r="P313" i="2"/>
  <c r="BI309" i="2"/>
  <c r="BH309" i="2"/>
  <c r="BG309" i="2"/>
  <c r="BF309" i="2"/>
  <c r="T309" i="2"/>
  <c r="R309" i="2"/>
  <c r="P309" i="2"/>
  <c r="BI304" i="2"/>
  <c r="BH304" i="2"/>
  <c r="BG304" i="2"/>
  <c r="BF304" i="2"/>
  <c r="T304" i="2"/>
  <c r="R304" i="2"/>
  <c r="P304" i="2"/>
  <c r="BI297" i="2"/>
  <c r="BH297" i="2"/>
  <c r="BG297" i="2"/>
  <c r="BF297" i="2"/>
  <c r="T297" i="2"/>
  <c r="R297" i="2"/>
  <c r="P297" i="2"/>
  <c r="BI292" i="2"/>
  <c r="BH292" i="2"/>
  <c r="BG292" i="2"/>
  <c r="BF292" i="2"/>
  <c r="T292" i="2"/>
  <c r="R292" i="2"/>
  <c r="P292" i="2"/>
  <c r="BI287" i="2"/>
  <c r="BH287" i="2"/>
  <c r="BG287" i="2"/>
  <c r="BF287" i="2"/>
  <c r="T287" i="2"/>
  <c r="R287" i="2"/>
  <c r="P287" i="2"/>
  <c r="BI282" i="2"/>
  <c r="BH282" i="2"/>
  <c r="BG282" i="2"/>
  <c r="BF282" i="2"/>
  <c r="T282" i="2"/>
  <c r="R282" i="2"/>
  <c r="P282" i="2"/>
  <c r="BI275" i="2"/>
  <c r="BH275" i="2"/>
  <c r="BG275" i="2"/>
  <c r="BF275" i="2"/>
  <c r="T275" i="2"/>
  <c r="R275" i="2"/>
  <c r="P275" i="2"/>
  <c r="BI269" i="2"/>
  <c r="BH269" i="2"/>
  <c r="BG269" i="2"/>
  <c r="BF269" i="2"/>
  <c r="T269" i="2"/>
  <c r="R269" i="2"/>
  <c r="P269" i="2"/>
  <c r="BI265" i="2"/>
  <c r="BH265" i="2"/>
  <c r="BG265" i="2"/>
  <c r="BF265" i="2"/>
  <c r="T265" i="2"/>
  <c r="R265" i="2"/>
  <c r="P265" i="2"/>
  <c r="BI258" i="2"/>
  <c r="BH258" i="2"/>
  <c r="BG258" i="2"/>
  <c r="BF258" i="2"/>
  <c r="T258" i="2"/>
  <c r="R258" i="2"/>
  <c r="P258" i="2"/>
  <c r="BI252" i="2"/>
  <c r="BH252" i="2"/>
  <c r="BG252" i="2"/>
  <c r="BF252" i="2"/>
  <c r="T252" i="2"/>
  <c r="R252" i="2"/>
  <c r="P252" i="2"/>
  <c r="BI249" i="2"/>
  <c r="BH249" i="2"/>
  <c r="BG249" i="2"/>
  <c r="BF249" i="2"/>
  <c r="T249" i="2"/>
  <c r="R249" i="2"/>
  <c r="P249" i="2"/>
  <c r="BI246" i="2"/>
  <c r="BH246" i="2"/>
  <c r="BG246" i="2"/>
  <c r="BF246" i="2"/>
  <c r="T246" i="2"/>
  <c r="R246" i="2"/>
  <c r="P246" i="2"/>
  <c r="BI241" i="2"/>
  <c r="BH241" i="2"/>
  <c r="BG241" i="2"/>
  <c r="BF241" i="2"/>
  <c r="T241" i="2"/>
  <c r="R241" i="2"/>
  <c r="P241" i="2"/>
  <c r="BI236" i="2"/>
  <c r="BH236" i="2"/>
  <c r="BG236" i="2"/>
  <c r="BF236" i="2"/>
  <c r="T236" i="2"/>
  <c r="R236" i="2"/>
  <c r="P236" i="2"/>
  <c r="BI231" i="2"/>
  <c r="BH231" i="2"/>
  <c r="BG231" i="2"/>
  <c r="BF231" i="2"/>
  <c r="T231" i="2"/>
  <c r="R231" i="2"/>
  <c r="P231" i="2"/>
  <c r="BI224" i="2"/>
  <c r="BH224" i="2"/>
  <c r="BG224" i="2"/>
  <c r="BF224" i="2"/>
  <c r="T224" i="2"/>
  <c r="R224" i="2"/>
  <c r="P224" i="2"/>
  <c r="BI218" i="2"/>
  <c r="BH218" i="2"/>
  <c r="BG218" i="2"/>
  <c r="BF218" i="2"/>
  <c r="T218" i="2"/>
  <c r="R218" i="2"/>
  <c r="P218" i="2"/>
  <c r="BI212" i="2"/>
  <c r="BH212" i="2"/>
  <c r="BG212" i="2"/>
  <c r="BF212" i="2"/>
  <c r="T212" i="2"/>
  <c r="R212" i="2"/>
  <c r="P212" i="2"/>
  <c r="BI207" i="2"/>
  <c r="BH207" i="2"/>
  <c r="BG207" i="2"/>
  <c r="BF207" i="2"/>
  <c r="T207" i="2"/>
  <c r="R207" i="2"/>
  <c r="P207" i="2"/>
  <c r="BI204" i="2"/>
  <c r="BH204" i="2"/>
  <c r="BG204" i="2"/>
  <c r="BF204" i="2"/>
  <c r="T204" i="2"/>
  <c r="R204" i="2"/>
  <c r="P204" i="2"/>
  <c r="BI201" i="2"/>
  <c r="BH201" i="2"/>
  <c r="BG201" i="2"/>
  <c r="BF201" i="2"/>
  <c r="T201" i="2"/>
  <c r="R201" i="2"/>
  <c r="P201" i="2"/>
  <c r="BI197" i="2"/>
  <c r="BH197" i="2"/>
  <c r="BG197" i="2"/>
  <c r="BF197" i="2"/>
  <c r="T197" i="2"/>
  <c r="R197" i="2"/>
  <c r="P197" i="2"/>
  <c r="BI193" i="2"/>
  <c r="BH193" i="2"/>
  <c r="BG193" i="2"/>
  <c r="BF193" i="2"/>
  <c r="T193" i="2"/>
  <c r="R193" i="2"/>
  <c r="P193" i="2"/>
  <c r="BI188" i="2"/>
  <c r="BH188" i="2"/>
  <c r="BG188" i="2"/>
  <c r="BF188" i="2"/>
  <c r="T188" i="2"/>
  <c r="R188" i="2"/>
  <c r="P188" i="2"/>
  <c r="BI184" i="2"/>
  <c r="BH184" i="2"/>
  <c r="BG184" i="2"/>
  <c r="BF184" i="2"/>
  <c r="T184" i="2"/>
  <c r="R184" i="2"/>
  <c r="P184" i="2"/>
  <c r="BI180" i="2"/>
  <c r="BH180" i="2"/>
  <c r="BG180" i="2"/>
  <c r="BF180" i="2"/>
  <c r="T180" i="2"/>
  <c r="R180" i="2"/>
  <c r="P180" i="2"/>
  <c r="BI175" i="2"/>
  <c r="BH175" i="2"/>
  <c r="BG175" i="2"/>
  <c r="BF175" i="2"/>
  <c r="T175" i="2"/>
  <c r="R175" i="2"/>
  <c r="P175" i="2"/>
  <c r="BI171" i="2"/>
  <c r="BH171" i="2"/>
  <c r="BG171" i="2"/>
  <c r="BF171" i="2"/>
  <c r="T171" i="2"/>
  <c r="R171" i="2"/>
  <c r="P171" i="2"/>
  <c r="BI167" i="2"/>
  <c r="BH167" i="2"/>
  <c r="BG167" i="2"/>
  <c r="BF167" i="2"/>
  <c r="T167" i="2"/>
  <c r="R167" i="2"/>
  <c r="P167" i="2"/>
  <c r="BI163" i="2"/>
  <c r="BH163" i="2"/>
  <c r="BG163" i="2"/>
  <c r="BF163" i="2"/>
  <c r="T163" i="2"/>
  <c r="R163" i="2"/>
  <c r="P163" i="2"/>
  <c r="BI159" i="2"/>
  <c r="BH159" i="2"/>
  <c r="BG159" i="2"/>
  <c r="BF159" i="2"/>
  <c r="T159" i="2"/>
  <c r="R159" i="2"/>
  <c r="P159" i="2"/>
  <c r="BI155" i="2"/>
  <c r="BH155" i="2"/>
  <c r="BG155" i="2"/>
  <c r="BF155" i="2"/>
  <c r="T155" i="2"/>
  <c r="R155" i="2"/>
  <c r="P155" i="2"/>
  <c r="BI151" i="2"/>
  <c r="BH151" i="2"/>
  <c r="BG151" i="2"/>
  <c r="BF151" i="2"/>
  <c r="T151" i="2"/>
  <c r="R151" i="2"/>
  <c r="P151" i="2"/>
  <c r="BI147" i="2"/>
  <c r="BH147" i="2"/>
  <c r="BG147" i="2"/>
  <c r="BF147" i="2"/>
  <c r="J34" i="2" s="1"/>
  <c r="T147" i="2"/>
  <c r="R147" i="2"/>
  <c r="P147" i="2"/>
  <c r="BI139" i="2"/>
  <c r="BH139" i="2"/>
  <c r="BG139" i="2"/>
  <c r="BF139" i="2"/>
  <c r="T139" i="2"/>
  <c r="R139" i="2"/>
  <c r="P139" i="2"/>
  <c r="BI135" i="2"/>
  <c r="BH135" i="2"/>
  <c r="BG135" i="2"/>
  <c r="BF135" i="2"/>
  <c r="T135" i="2"/>
  <c r="R135" i="2"/>
  <c r="P135" i="2"/>
  <c r="BI127" i="2"/>
  <c r="BH127" i="2"/>
  <c r="BG127" i="2"/>
  <c r="BF127" i="2"/>
  <c r="T127" i="2"/>
  <c r="R127" i="2"/>
  <c r="P127" i="2"/>
  <c r="BI119" i="2"/>
  <c r="BH119" i="2"/>
  <c r="BG119" i="2"/>
  <c r="BF119" i="2"/>
  <c r="T119" i="2"/>
  <c r="R119" i="2"/>
  <c r="P119" i="2"/>
  <c r="BI111" i="2"/>
  <c r="BH111" i="2"/>
  <c r="BG111" i="2"/>
  <c r="BF111" i="2"/>
  <c r="T111" i="2"/>
  <c r="R111" i="2"/>
  <c r="P111" i="2"/>
  <c r="BI106" i="2"/>
  <c r="BH106" i="2"/>
  <c r="BG106" i="2"/>
  <c r="BF106" i="2"/>
  <c r="T106" i="2"/>
  <c r="R106" i="2"/>
  <c r="P106" i="2"/>
  <c r="BI101" i="2"/>
  <c r="BH101" i="2"/>
  <c r="BG101" i="2"/>
  <c r="BF101" i="2"/>
  <c r="F34" i="2" s="1"/>
  <c r="T101" i="2"/>
  <c r="R101" i="2"/>
  <c r="P101" i="2"/>
  <c r="BI96" i="2"/>
  <c r="BH96" i="2"/>
  <c r="BG96" i="2"/>
  <c r="BF96" i="2"/>
  <c r="T96" i="2"/>
  <c r="R96" i="2"/>
  <c r="P96" i="2"/>
  <c r="BI91" i="2"/>
  <c r="BH91" i="2"/>
  <c r="BG91" i="2"/>
  <c r="BF91" i="2"/>
  <c r="T91" i="2"/>
  <c r="R91" i="2"/>
  <c r="P91" i="2"/>
  <c r="BI86" i="2"/>
  <c r="BH86" i="2"/>
  <c r="BG86" i="2"/>
  <c r="BF86" i="2"/>
  <c r="T86" i="2"/>
  <c r="R86" i="2"/>
  <c r="P86" i="2"/>
  <c r="J81" i="2"/>
  <c r="F80" i="2"/>
  <c r="F78" i="2"/>
  <c r="E76" i="2"/>
  <c r="J55" i="2"/>
  <c r="F54" i="2"/>
  <c r="F52" i="2"/>
  <c r="E50" i="2"/>
  <c r="J21" i="2"/>
  <c r="E21" i="2"/>
  <c r="J80" i="2"/>
  <c r="J20" i="2"/>
  <c r="J18" i="2"/>
  <c r="E18" i="2"/>
  <c r="F81" i="2"/>
  <c r="J17" i="2"/>
  <c r="J12" i="2"/>
  <c r="J52" i="2" s="1"/>
  <c r="E7" i="2"/>
  <c r="E48" i="2" s="1"/>
  <c r="L50" i="1"/>
  <c r="AM50" i="1"/>
  <c r="AM49" i="1"/>
  <c r="L49" i="1"/>
  <c r="AM47" i="1"/>
  <c r="L47" i="1"/>
  <c r="L45" i="1"/>
  <c r="L44" i="1"/>
  <c r="J199" i="5"/>
  <c r="J263" i="8"/>
  <c r="BK224" i="8"/>
  <c r="BK118" i="9"/>
  <c r="J1336" i="3"/>
  <c r="J1194" i="3"/>
  <c r="BK662" i="4"/>
  <c r="BK463" i="5"/>
  <c r="J572" i="6"/>
  <c r="J672" i="7"/>
  <c r="BK1604" i="3"/>
  <c r="BK414" i="6"/>
  <c r="BK241" i="8"/>
  <c r="BK126" i="9"/>
  <c r="J132" i="9"/>
  <c r="J642" i="4"/>
  <c r="BK123" i="8"/>
  <c r="BK1455" i="3"/>
  <c r="J460" i="6"/>
  <c r="J869" i="7"/>
  <c r="J362" i="8"/>
  <c r="BK487" i="2"/>
  <c r="BK91" i="2"/>
  <c r="BK667" i="5"/>
  <c r="BK359" i="5"/>
  <c r="J448" i="5"/>
  <c r="J248" i="6"/>
  <c r="J371" i="6"/>
  <c r="BK115" i="9"/>
  <c r="BK82" i="11"/>
  <c r="J478" i="4"/>
  <c r="BK584" i="6"/>
  <c r="BK780" i="7"/>
  <c r="BK572" i="7"/>
  <c r="BK106" i="7"/>
  <c r="J247" i="8"/>
  <c r="BK1543" i="3"/>
  <c r="BK494" i="3"/>
  <c r="BK406" i="6"/>
  <c r="BK121" i="7"/>
  <c r="J422" i="2"/>
  <c r="J153" i="4"/>
  <c r="BK528" i="6"/>
  <c r="J452" i="5"/>
  <c r="J414" i="6"/>
  <c r="J378" i="8"/>
  <c r="J830" i="3"/>
  <c r="J1604" i="3"/>
  <c r="BK993" i="3"/>
  <c r="BK294" i="4"/>
  <c r="J428" i="5"/>
  <c r="BK262" i="5"/>
  <c r="BK311" i="6"/>
  <c r="J396" i="8"/>
  <c r="J224" i="8"/>
  <c r="J119" i="12"/>
  <c r="J1483" i="3"/>
  <c r="BK1012" i="3"/>
  <c r="J1108" i="3"/>
  <c r="J276" i="3"/>
  <c r="J86" i="4"/>
  <c r="BK671" i="5"/>
  <c r="BK572" i="6"/>
  <c r="BK175" i="8"/>
  <c r="BK1093" i="3"/>
  <c r="J463" i="5"/>
  <c r="BK476" i="6"/>
  <c r="BK111" i="8"/>
  <c r="BK228" i="5"/>
  <c r="BK591" i="6"/>
  <c r="BK793" i="7"/>
  <c r="BK128" i="8"/>
  <c r="BK105" i="9"/>
  <c r="BK85" i="12"/>
  <c r="J439" i="2"/>
  <c r="BK350" i="2"/>
  <c r="J534" i="5"/>
  <c r="BK723" i="7"/>
  <c r="BK885" i="7"/>
  <c r="J833" i="7"/>
  <c r="J461" i="7"/>
  <c r="BK211" i="7"/>
  <c r="BK879" i="7"/>
  <c r="J583" i="7"/>
  <c r="J270" i="7"/>
  <c r="BK86" i="7"/>
  <c r="J250" i="7"/>
  <c r="J194" i="7"/>
  <c r="BK304" i="7"/>
  <c r="BK202" i="8"/>
  <c r="BK400" i="8"/>
  <c r="J206" i="8"/>
  <c r="BK244" i="8"/>
  <c r="BK273" i="8"/>
  <c r="BK152" i="8"/>
  <c r="BK396" i="8"/>
  <c r="BK246" i="2"/>
  <c r="J224" i="2"/>
  <c r="BK313" i="2"/>
  <c r="J497" i="2"/>
  <c r="J212" i="2"/>
  <c r="J377" i="2"/>
  <c r="J151" i="2"/>
  <c r="J840" i="3"/>
  <c r="J506" i="3"/>
  <c r="BK1661" i="3"/>
  <c r="J658" i="4"/>
  <c r="J591" i="5"/>
  <c r="J113" i="5"/>
  <c r="J386" i="5"/>
  <c r="BK245" i="6"/>
  <c r="BK183" i="6"/>
  <c r="J205" i="6"/>
  <c r="BK111" i="7"/>
  <c r="BK765" i="7"/>
  <c r="J179" i="8"/>
  <c r="J255" i="8"/>
  <c r="BK204" i="2"/>
  <c r="J350" i="2"/>
  <c r="BK111" i="2"/>
  <c r="BK412" i="2"/>
  <c r="J119" i="2"/>
  <c r="BK880" i="3"/>
  <c r="BK391" i="3"/>
  <c r="BK1553" i="3"/>
  <c r="J1155" i="3"/>
  <c r="J1016" i="3"/>
  <c r="BK436" i="4"/>
  <c r="J860" i="3"/>
  <c r="J564" i="6"/>
  <c r="BK988" i="3"/>
  <c r="J1372" i="3"/>
  <c r="J404" i="3"/>
  <c r="J430" i="4"/>
  <c r="J95" i="4"/>
  <c r="BK606" i="5"/>
  <c r="J674" i="5"/>
  <c r="BK370" i="5"/>
  <c r="J136" i="9"/>
  <c r="J82" i="12"/>
  <c r="J904" i="3"/>
  <c r="J544" i="5"/>
  <c r="J898" i="7"/>
  <c r="J539" i="7"/>
  <c r="BK539" i="7"/>
  <c r="J403" i="8"/>
  <c r="J135" i="8"/>
  <c r="J241" i="8"/>
  <c r="BK127" i="9"/>
  <c r="J92" i="9"/>
  <c r="BK896" i="3"/>
  <c r="J753" i="7"/>
  <c r="BK451" i="7"/>
  <c r="BK501" i="7"/>
  <c r="BK159" i="3"/>
  <c r="BK287" i="3"/>
  <c r="BK1372" i="3"/>
  <c r="BK1034" i="3"/>
  <c r="BK822" i="3"/>
  <c r="BK385" i="4"/>
  <c r="BK205" i="4"/>
  <c r="BK678" i="5"/>
  <c r="BK501" i="5"/>
  <c r="BK397" i="5"/>
  <c r="BK278" i="5"/>
  <c r="BK583" i="7"/>
  <c r="J481" i="7"/>
  <c r="BK813" i="7"/>
  <c r="J99" i="7"/>
  <c r="J128" i="8"/>
  <c r="BK267" i="8"/>
  <c r="J356" i="8"/>
  <c r="J117" i="8"/>
  <c r="BK493" i="2"/>
  <c r="J297" i="2"/>
  <c r="AS61" i="1"/>
  <c r="BK556" i="3"/>
  <c r="J999" i="3"/>
  <c r="BK216" i="5"/>
  <c r="J585" i="5"/>
  <c r="J519" i="6"/>
  <c r="BK682" i="7"/>
  <c r="J382" i="8"/>
  <c r="BK341" i="2"/>
  <c r="BK451" i="2"/>
  <c r="BK892" i="3"/>
  <c r="BK254" i="3"/>
  <c r="BK537" i="4"/>
  <c r="BK205" i="6"/>
  <c r="J780" i="7"/>
  <c r="BK423" i="7"/>
  <c r="J744" i="7"/>
  <c r="BK139" i="8"/>
  <c r="J150" i="8"/>
  <c r="BK309" i="8"/>
  <c r="J197" i="2"/>
  <c r="BK1186" i="3"/>
  <c r="J1089" i="3"/>
  <c r="BK854" i="3"/>
  <c r="BK1342" i="3"/>
  <c r="J391" i="3"/>
  <c r="J315" i="4"/>
  <c r="J529" i="4"/>
  <c r="BK345" i="4"/>
  <c r="BK389" i="4"/>
  <c r="BK133" i="5"/>
  <c r="J237" i="5"/>
  <c r="J110" i="6"/>
  <c r="BK580" i="6"/>
  <c r="BK838" i="7"/>
  <c r="J1670" i="3"/>
  <c r="BK844" i="3"/>
  <c r="BK138" i="3"/>
  <c r="J834" i="3"/>
  <c r="BK904" i="3"/>
  <c r="J243" i="3"/>
  <c r="BK251" i="4"/>
  <c r="BK665" i="4"/>
  <c r="BK298" i="5"/>
  <c r="BK444" i="5"/>
  <c r="BK635" i="5"/>
  <c r="J444" i="5"/>
  <c r="J962" i="7"/>
  <c r="BK497" i="7"/>
  <c r="BK408" i="7"/>
  <c r="J253" i="8"/>
  <c r="J200" i="8"/>
  <c r="J91" i="9"/>
  <c r="BK91" i="9"/>
  <c r="J88" i="12"/>
  <c r="BK1667" i="3"/>
  <c r="J1399" i="3"/>
  <c r="J330" i="6"/>
  <c r="J501" i="3"/>
  <c r="BK394" i="4"/>
  <c r="J364" i="5"/>
  <c r="BK102" i="6"/>
  <c r="BK376" i="8"/>
  <c r="BK336" i="2"/>
  <c r="J315" i="5"/>
  <c r="J295" i="6"/>
  <c r="J793" i="7"/>
  <c r="BK232" i="8"/>
  <c r="J395" i="2"/>
  <c r="BK383" i="2"/>
  <c r="J177" i="5"/>
  <c r="BK430" i="6"/>
  <c r="BK186" i="3"/>
  <c r="BK674" i="5"/>
  <c r="J86" i="5"/>
  <c r="J528" i="6"/>
  <c r="BK711" i="7"/>
  <c r="J818" i="3"/>
  <c r="J1162" i="3"/>
  <c r="BK222" i="5"/>
  <c r="J476" i="6"/>
  <c r="J803" i="7"/>
  <c r="J1667" i="3"/>
  <c r="BK143" i="3"/>
  <c r="J466" i="4"/>
  <c r="BK181" i="4"/>
  <c r="BK403" i="4"/>
  <c r="BK260" i="4"/>
  <c r="BK428" i="5"/>
  <c r="BK113" i="5"/>
  <c r="BK307" i="6"/>
  <c r="J91" i="6"/>
  <c r="J400" i="6"/>
  <c r="J852" i="7"/>
  <c r="J170" i="8"/>
  <c r="BK111" i="9"/>
  <c r="BK90" i="10"/>
  <c r="J254" i="3"/>
  <c r="BK367" i="5"/>
  <c r="BK509" i="7"/>
  <c r="BK869" i="7"/>
  <c r="J701" i="7"/>
  <c r="BK461" i="7"/>
  <c r="J445" i="7"/>
  <c r="BK135" i="8"/>
  <c r="BK323" i="8"/>
  <c r="BK405" i="8"/>
  <c r="J287" i="2"/>
  <c r="J111" i="2"/>
  <c r="J432" i="3"/>
  <c r="J232" i="3"/>
  <c r="BK395" i="6"/>
  <c r="J481" i="2"/>
  <c r="BK1445" i="3"/>
  <c r="BK282" i="6"/>
  <c r="BK577" i="7"/>
  <c r="BK196" i="8"/>
  <c r="F35" i="2"/>
  <c r="J677" i="3"/>
  <c r="J143" i="3"/>
  <c r="J483" i="3"/>
  <c r="J892" i="3"/>
  <c r="J506" i="4"/>
  <c r="J278" i="5"/>
  <c r="J162" i="7"/>
  <c r="J244" i="8"/>
  <c r="BK1437" i="3"/>
  <c r="J282" i="4"/>
  <c r="BK448" i="5"/>
  <c r="J114" i="9"/>
  <c r="BK119" i="12"/>
  <c r="J258" i="2"/>
  <c r="J265" i="2"/>
  <c r="BK548" i="6"/>
  <c r="BK386" i="5"/>
  <c r="BK744" i="7"/>
  <c r="J1586" i="3"/>
  <c r="BK962" i="7"/>
  <c r="J355" i="2"/>
  <c r="BK386" i="2"/>
  <c r="J1553" i="3"/>
  <c r="J1639" i="3"/>
  <c r="BK454" i="4"/>
  <c r="BK108" i="5"/>
  <c r="BK597" i="5"/>
  <c r="BK488" i="6"/>
  <c r="BK364" i="6"/>
  <c r="BK297" i="7"/>
  <c r="J219" i="8"/>
  <c r="J107" i="12"/>
  <c r="BK668" i="4"/>
  <c r="J988" i="7"/>
  <c r="BK546" i="7"/>
  <c r="J822" i="3"/>
  <c r="BK1194" i="3"/>
  <c r="J167" i="4"/>
  <c r="J228" i="5"/>
  <c r="J513" i="7"/>
  <c r="BK489" i="7"/>
  <c r="BK389" i="2"/>
  <c r="BK431" i="2"/>
  <c r="BK694" i="3"/>
  <c r="BK155" i="7"/>
  <c r="J487" i="2"/>
  <c r="J298" i="5"/>
  <c r="J656" i="7"/>
  <c r="J1491" i="3"/>
  <c r="J1463" i="3"/>
  <c r="J910" i="3"/>
  <c r="J291" i="4"/>
  <c r="J337" i="4"/>
  <c r="BK254" i="5"/>
  <c r="BK468" i="5"/>
  <c r="J102" i="6"/>
  <c r="BK532" i="7"/>
  <c r="BK605" i="7"/>
  <c r="BK158" i="8"/>
  <c r="J127" i="9"/>
  <c r="J1681" i="3"/>
  <c r="J864" i="3"/>
  <c r="BK1286" i="3"/>
  <c r="J394" i="4"/>
  <c r="J468" i="5"/>
  <c r="J173" i="6"/>
  <c r="J828" i="7"/>
  <c r="BK360" i="8"/>
  <c r="BK1336" i="3"/>
  <c r="J302" i="5"/>
  <c r="BK440" i="5"/>
  <c r="J358" i="8"/>
  <c r="J525" i="6"/>
  <c r="BK588" i="6"/>
  <c r="BK656" i="7"/>
  <c r="J201" i="7"/>
  <c r="J723" i="7"/>
  <c r="BK305" i="8"/>
  <c r="BK164" i="8"/>
  <c r="BK119" i="2"/>
  <c r="BK241" i="2"/>
  <c r="BK231" i="2"/>
  <c r="BK252" i="2"/>
  <c r="J300" i="3"/>
  <c r="J888" i="3"/>
  <c r="J1520" i="3"/>
  <c r="J780" i="3"/>
  <c r="J1357" i="3"/>
  <c r="BK996" i="3"/>
  <c r="BK1532" i="3"/>
  <c r="J183" i="6"/>
  <c r="J826" i="3"/>
  <c r="J1038" i="3"/>
  <c r="BK380" i="4"/>
  <c r="BK511" i="6"/>
  <c r="BK336" i="6"/>
  <c r="BK469" i="7"/>
  <c r="BK382" i="8"/>
  <c r="J111" i="8"/>
  <c r="J118" i="9"/>
  <c r="BK88" i="12"/>
  <c r="BK231" i="4"/>
  <c r="BK270" i="7"/>
  <c r="BK873" i="7"/>
  <c r="J707" i="7"/>
  <c r="BK613" i="7"/>
  <c r="J905" i="7"/>
  <c r="BK384" i="7"/>
  <c r="BK505" i="7"/>
  <c r="J281" i="8"/>
  <c r="J146" i="8"/>
  <c r="BK132" i="9"/>
  <c r="BK124" i="9"/>
  <c r="J339" i="3"/>
  <c r="J537" i="4"/>
  <c r="BK146" i="7"/>
  <c r="J580" i="7"/>
  <c r="BK366" i="7"/>
  <c r="J338" i="8"/>
  <c r="J152" i="8"/>
  <c r="J412" i="2"/>
  <c r="J451" i="2"/>
  <c r="BK347" i="2"/>
  <c r="BK780" i="3"/>
  <c r="J1567" i="3"/>
  <c r="BK1483" i="3"/>
  <c r="BK1259" i="3"/>
  <c r="BK830" i="3"/>
  <c r="J426" i="4"/>
  <c r="BK167" i="4"/>
  <c r="J651" i="5"/>
  <c r="J659" i="5"/>
  <c r="BK581" i="5"/>
  <c r="BK282" i="5"/>
  <c r="BK439" i="7"/>
  <c r="BK732" i="7"/>
  <c r="J617" i="7"/>
  <c r="BK287" i="8"/>
  <c r="BK247" i="8"/>
  <c r="J360" i="8"/>
  <c r="BK304" i="2"/>
  <c r="J370" i="2"/>
  <c r="BK201" i="2"/>
  <c r="BK363" i="2"/>
  <c r="J282" i="2"/>
  <c r="BK163" i="2"/>
  <c r="BK154" i="3"/>
  <c r="BK539" i="5"/>
  <c r="J210" i="6"/>
  <c r="J879" i="7"/>
  <c r="BK845" i="7"/>
  <c r="J383" i="2"/>
  <c r="BK86" i="2"/>
  <c r="BK151" i="2"/>
  <c r="BK236" i="2"/>
  <c r="J1445" i="3"/>
  <c r="BK273" i="6"/>
  <c r="BK210" i="6"/>
  <c r="BK647" i="7"/>
  <c r="J637" i="7"/>
  <c r="J251" i="8"/>
  <c r="BK391" i="8"/>
  <c r="BK193" i="2"/>
  <c r="BK1190" i="3"/>
  <c r="J1678" i="3"/>
  <c r="J694" i="3"/>
  <c r="J1238" i="3"/>
  <c r="BK888" i="3"/>
  <c r="BK163" i="4"/>
  <c r="J488" i="4"/>
  <c r="BK193" i="4"/>
  <c r="J423" i="5"/>
  <c r="J501" i="5"/>
  <c r="BK553" i="5"/>
  <c r="BK323" i="6"/>
  <c r="J775" i="3"/>
  <c r="J326" i="3"/>
  <c r="BK1426" i="3"/>
  <c r="BK286" i="5"/>
  <c r="J418" i="6"/>
  <c r="BK181" i="8"/>
  <c r="J374" i="8"/>
  <c r="J126" i="9"/>
  <c r="J164" i="3"/>
  <c r="J417" i="3"/>
  <c r="J1661" i="3"/>
  <c r="J288" i="4"/>
  <c r="BK619" i="5"/>
  <c r="J164" i="5"/>
  <c r="BK91" i="5"/>
  <c r="J145" i="6"/>
  <c r="BK865" i="7"/>
  <c r="BK339" i="3"/>
  <c r="BK86" i="4"/>
  <c r="J201" i="6"/>
  <c r="J142" i="8"/>
  <c r="J236" i="2"/>
  <c r="BK379" i="6"/>
  <c r="BK132" i="7"/>
  <c r="J108" i="9"/>
  <c r="J102" i="9"/>
  <c r="J231" i="2"/>
  <c r="J86" i="2"/>
  <c r="J533" i="4"/>
  <c r="BK460" i="6"/>
  <c r="BK1290" i="3"/>
  <c r="J90" i="4"/>
  <c r="BK591" i="5"/>
  <c r="BK252" i="6"/>
  <c r="BK454" i="6"/>
  <c r="BK207" i="2"/>
  <c r="J1502" i="3"/>
  <c r="J163" i="4"/>
  <c r="BK564" i="6"/>
  <c r="J676" i="7"/>
  <c r="BK107" i="8"/>
  <c r="BK184" i="2"/>
  <c r="J173" i="4"/>
  <c r="BK109" i="4"/>
  <c r="J376" i="4"/>
  <c r="BK355" i="5"/>
  <c r="BK119" i="8"/>
  <c r="BK261" i="8"/>
  <c r="J105" i="9"/>
  <c r="BK107" i="12"/>
  <c r="BK414" i="4"/>
  <c r="J343" i="8"/>
  <c r="J236" i="8"/>
  <c r="J132" i="8"/>
  <c r="BK102" i="9"/>
  <c r="J90" i="10"/>
  <c r="J568" i="7"/>
  <c r="J451" i="7"/>
  <c r="BK352" i="8"/>
  <c r="J175" i="8"/>
  <c r="BK96" i="2"/>
  <c r="BK1108" i="3"/>
  <c r="J159" i="3"/>
  <c r="BK818" i="3"/>
  <c r="BK418" i="4"/>
  <c r="BK423" i="5"/>
  <c r="J216" i="5"/>
  <c r="J838" i="7"/>
  <c r="J243" i="7"/>
  <c r="J391" i="8"/>
  <c r="J115" i="8"/>
  <c r="J91" i="2"/>
  <c r="J317" i="2"/>
  <c r="BK870" i="3"/>
  <c r="J149" i="4"/>
  <c r="J497" i="7"/>
  <c r="BK457" i="7"/>
  <c r="J341" i="2"/>
  <c r="J159" i="2"/>
  <c r="BK216" i="4"/>
  <c r="BK598" i="4"/>
  <c r="BK585" i="5"/>
  <c r="BK128" i="5"/>
  <c r="BK894" i="7"/>
  <c r="J1539" i="3"/>
  <c r="BK1670" i="3"/>
  <c r="BK1282" i="3"/>
  <c r="BK502" i="4"/>
  <c r="J502" i="4"/>
  <c r="BK484" i="5"/>
  <c r="BK326" i="8"/>
  <c r="BK215" i="8"/>
  <c r="BK101" i="12"/>
  <c r="BK123" i="4"/>
  <c r="BK401" i="5"/>
  <c r="BK544" i="5"/>
  <c r="BK532" i="6"/>
  <c r="J155" i="7"/>
  <c r="BK211" i="3"/>
  <c r="J523" i="4"/>
  <c r="BK126" i="6"/>
  <c r="BK130" i="8"/>
  <c r="BK439" i="2"/>
  <c r="J153" i="6"/>
  <c r="J169" i="7"/>
  <c r="J228" i="8"/>
  <c r="J128" i="9"/>
  <c r="J97" i="12"/>
  <c r="BK175" i="2"/>
  <c r="BK139" i="2"/>
  <c r="J668" i="4"/>
  <c r="J379" i="6"/>
  <c r="BK1502" i="3"/>
  <c r="BK424" i="6"/>
  <c r="J295" i="8"/>
  <c r="BK322" i="2"/>
  <c r="BK167" i="2"/>
  <c r="J1056" i="3"/>
  <c r="BK354" i="4"/>
  <c r="J1459" i="3"/>
  <c r="BK926" i="7"/>
  <c r="J485" i="7"/>
  <c r="J1290" i="3"/>
  <c r="BK422" i="4"/>
  <c r="BK534" i="5"/>
  <c r="BK243" i="7"/>
  <c r="J331" i="2"/>
  <c r="BK374" i="2"/>
  <c r="J304" i="2"/>
  <c r="J515" i="6"/>
  <c r="BK150" i="8"/>
  <c r="J292" i="2"/>
  <c r="J473" i="7"/>
  <c r="BK387" i="8"/>
  <c r="BK327" i="2"/>
  <c r="BK1399" i="3"/>
  <c r="BK984" i="3"/>
  <c r="BK543" i="4"/>
  <c r="BK376" i="4"/>
  <c r="J597" i="5"/>
  <c r="J850" i="3"/>
  <c r="BK614" i="4"/>
  <c r="J448" i="4"/>
  <c r="J127" i="4"/>
  <c r="J376" i="5"/>
  <c r="BK562" i="5"/>
  <c r="BK227" i="6"/>
  <c r="J336" i="7"/>
  <c r="BK477" i="7"/>
  <c r="BK317" i="8"/>
  <c r="J113" i="9"/>
  <c r="J137" i="9"/>
  <c r="J87" i="11"/>
  <c r="BK82" i="12"/>
  <c r="BK313" i="3"/>
  <c r="J365" i="3"/>
  <c r="J367" i="4"/>
  <c r="J231" i="4"/>
  <c r="J222" i="5"/>
  <c r="J432" i="5"/>
  <c r="BK343" i="6"/>
  <c r="BK99" i="7"/>
  <c r="BK109" i="8"/>
  <c r="BK826" i="3"/>
  <c r="J654" i="4"/>
  <c r="BK376" i="5"/>
  <c r="BK145" i="6"/>
  <c r="BK251" i="8"/>
  <c r="BK135" i="2"/>
  <c r="J169" i="6"/>
  <c r="J495" i="6"/>
  <c r="J970" i="7"/>
  <c r="BK291" i="8"/>
  <c r="J91" i="12"/>
  <c r="J155" i="2"/>
  <c r="BK269" i="2"/>
  <c r="F36" i="2"/>
  <c r="J507" i="6"/>
  <c r="BK448" i="6"/>
  <c r="J134" i="6"/>
  <c r="BK231" i="7"/>
  <c r="BK915" i="7"/>
  <c r="BK333" i="8"/>
  <c r="J436" i="2"/>
  <c r="BK331" i="2"/>
  <c r="J442" i="2"/>
  <c r="J406" i="2"/>
  <c r="J606" i="3"/>
  <c r="BK300" i="3"/>
  <c r="J1674" i="3"/>
  <c r="BK864" i="3"/>
  <c r="J1487" i="3"/>
  <c r="BK408" i="4"/>
  <c r="J109" i="4"/>
  <c r="BK237" i="5"/>
  <c r="J438" i="6"/>
  <c r="J252" i="6"/>
  <c r="J395" i="6"/>
  <c r="BK497" i="2"/>
  <c r="J1068" i="3"/>
  <c r="BK509" i="5"/>
  <c r="BK110" i="6"/>
  <c r="BK283" i="8"/>
  <c r="J191" i="8"/>
  <c r="BK309" i="2"/>
  <c r="J354" i="4"/>
  <c r="J548" i="6"/>
  <c r="J355" i="6"/>
  <c r="BK701" i="7"/>
  <c r="J309" i="8"/>
  <c r="BK191" i="8"/>
  <c r="J121" i="9"/>
  <c r="J1549" i="3"/>
  <c r="J527" i="5"/>
  <c r="J384" i="7"/>
  <c r="BK828" i="7"/>
  <c r="J96" i="9"/>
  <c r="BK938" i="3"/>
  <c r="BK1623" i="3"/>
  <c r="J577" i="7"/>
  <c r="BK898" i="7"/>
  <c r="J469" i="7"/>
  <c r="BK319" i="8"/>
  <c r="BK374" i="8"/>
  <c r="J269" i="2"/>
  <c r="J418" i="2"/>
  <c r="BK174" i="3"/>
  <c r="BK900" i="3"/>
  <c r="J1171" i="3"/>
  <c r="BK1639" i="3"/>
  <c r="J129" i="3"/>
  <c r="J187" i="4"/>
  <c r="J345" i="4"/>
  <c r="BK290" i="5"/>
  <c r="J562" i="5"/>
  <c r="J151" i="5"/>
  <c r="J433" i="7"/>
  <c r="BK415" i="7"/>
  <c r="J526" i="7"/>
  <c r="J156" i="8"/>
  <c r="J305" i="8"/>
  <c r="J164" i="8"/>
  <c r="J277" i="8"/>
  <c r="J175" i="2"/>
  <c r="J309" i="2"/>
  <c r="BK171" i="2"/>
  <c r="J880" i="3"/>
  <c r="BK365" i="3"/>
  <c r="BK414" i="5"/>
  <c r="BK519" i="6"/>
  <c r="J813" i="7"/>
  <c r="J171" i="2"/>
  <c r="BK212" i="2"/>
  <c r="J204" i="2"/>
  <c r="BK1134" i="3"/>
  <c r="J397" i="5"/>
  <c r="BK193" i="6"/>
  <c r="J86" i="7"/>
  <c r="BK465" i="7"/>
  <c r="J501" i="7"/>
  <c r="J162" i="8"/>
  <c r="BK328" i="8"/>
  <c r="J347" i="2"/>
  <c r="J154" i="3"/>
  <c r="BK1655" i="3"/>
  <c r="BK1056" i="3"/>
  <c r="J1577" i="3"/>
  <c r="J199" i="4"/>
  <c r="BK506" i="4"/>
  <c r="J630" i="4"/>
  <c r="BK659" i="5"/>
  <c r="J210" i="5"/>
  <c r="J401" i="5"/>
  <c r="J366" i="8"/>
  <c r="J378" i="3"/>
  <c r="J794" i="3"/>
  <c r="BK1089" i="3"/>
  <c r="J1426" i="3"/>
  <c r="BK999" i="3"/>
  <c r="J380" i="4"/>
  <c r="J286" i="5"/>
  <c r="BK315" i="5"/>
  <c r="J282" i="6"/>
  <c r="J465" i="7"/>
  <c r="BK117" i="8"/>
  <c r="J984" i="3"/>
  <c r="J282" i="5"/>
  <c r="BK118" i="5"/>
  <c r="J985" i="7"/>
  <c r="BK132" i="8"/>
  <c r="J491" i="5"/>
  <c r="BK153" i="6"/>
  <c r="BK667" i="7"/>
  <c r="J111" i="9"/>
  <c r="BK370" i="2"/>
  <c r="BK392" i="2"/>
  <c r="J201" i="2"/>
  <c r="BK419" i="5"/>
  <c r="J570" i="4"/>
  <c r="J865" i="7"/>
  <c r="BK1586" i="3"/>
  <c r="J276" i="4"/>
  <c r="BK290" i="7"/>
  <c r="J386" i="2"/>
  <c r="J193" i="2"/>
  <c r="J814" i="3"/>
  <c r="J884" i="3"/>
  <c r="BK642" i="4"/>
  <c r="J260" i="4"/>
  <c r="BK527" i="5"/>
  <c r="BK507" i="6"/>
  <c r="J206" i="7"/>
  <c r="BK358" i="8"/>
  <c r="BK1516" i="3"/>
  <c r="J580" i="6"/>
  <c r="J765" i="7"/>
  <c r="J216" i="7"/>
  <c r="BK1038" i="3"/>
  <c r="J896" i="3"/>
  <c r="J543" i="4"/>
  <c r="J243" i="4"/>
  <c r="J678" i="5"/>
  <c r="BK151" i="5"/>
  <c r="BK493" i="7"/>
  <c r="BK162" i="8"/>
  <c r="J130" i="8"/>
  <c r="BK446" i="2"/>
  <c r="J467" i="2"/>
  <c r="J466" i="3"/>
  <c r="J601" i="5"/>
  <c r="BK257" i="8"/>
  <c r="J106" i="2"/>
  <c r="J392" i="2"/>
  <c r="J254" i="4"/>
  <c r="J285" i="6"/>
  <c r="BK676" i="7"/>
  <c r="J221" i="7"/>
  <c r="J287" i="8"/>
  <c r="BK265" i="2"/>
  <c r="BK677" i="3"/>
  <c r="BK860" i="3"/>
  <c r="BK523" i="4"/>
  <c r="J511" i="4"/>
  <c r="BK452" i="5"/>
  <c r="BK164" i="5"/>
  <c r="J304" i="7"/>
  <c r="BK265" i="3"/>
  <c r="J1516" i="3"/>
  <c r="J1179" i="3"/>
  <c r="J442" i="4"/>
  <c r="J398" i="4"/>
  <c r="BK479" i="5"/>
  <c r="J163" i="6"/>
  <c r="J682" i="7"/>
  <c r="J996" i="3"/>
  <c r="J1543" i="3"/>
  <c r="J1451" i="3"/>
  <c r="BK426" i="4"/>
  <c r="BK274" i="5"/>
  <c r="J606" i="5"/>
  <c r="BK495" i="6"/>
  <c r="J981" i="7"/>
  <c r="J265" i="3"/>
  <c r="BK337" i="4"/>
  <c r="J667" i="5"/>
  <c r="BK364" i="5"/>
  <c r="J373" i="7"/>
  <c r="J139" i="8"/>
  <c r="BK1512" i="3"/>
  <c r="J367" i="5"/>
  <c r="BK355" i="6"/>
  <c r="BK343" i="8"/>
  <c r="J95" i="9"/>
  <c r="BK97" i="12"/>
  <c r="J359" i="2"/>
  <c r="J398" i="2"/>
  <c r="J665" i="4"/>
  <c r="J279" i="6"/>
  <c r="J1134" i="3"/>
  <c r="J440" i="5"/>
  <c r="J359" i="5"/>
  <c r="BK371" i="6"/>
  <c r="BK970" i="7"/>
  <c r="BK606" i="3"/>
  <c r="BK95" i="4"/>
  <c r="J297" i="7"/>
  <c r="BK338" i="8"/>
  <c r="BK106" i="2"/>
  <c r="BK406" i="2"/>
  <c r="BK355" i="2"/>
  <c r="BK884" i="3"/>
  <c r="J445" i="3"/>
  <c r="J1325" i="3"/>
  <c r="BK1300" i="3"/>
  <c r="J389" i="4"/>
  <c r="BK315" i="4"/>
  <c r="BK254" i="4"/>
  <c r="J177" i="4"/>
  <c r="BK246" i="5"/>
  <c r="BK100" i="5"/>
  <c r="J133" i="5"/>
  <c r="BK134" i="6"/>
  <c r="J245" i="6"/>
  <c r="J613" i="7"/>
  <c r="BK206" i="8"/>
  <c r="BK295" i="8"/>
  <c r="J115" i="9"/>
  <c r="BK1325" i="3"/>
  <c r="BK529" i="4"/>
  <c r="J360" i="6"/>
  <c r="BK905" i="7"/>
  <c r="BK637" i="7"/>
  <c r="BK481" i="7"/>
  <c r="J732" i="7"/>
  <c r="J299" i="8"/>
  <c r="J196" i="8"/>
  <c r="J352" i="8"/>
  <c r="BK113" i="9"/>
  <c r="BK243" i="3"/>
  <c r="J269" i="6"/>
  <c r="J915" i="7"/>
  <c r="BK194" i="7"/>
  <c r="J572" i="7"/>
  <c r="J283" i="8"/>
  <c r="BK362" i="8"/>
  <c r="BK874" i="3"/>
  <c r="J1093" i="3"/>
  <c r="J900" i="3"/>
  <c r="J408" i="4"/>
  <c r="BK302" i="5"/>
  <c r="BK177" i="5"/>
  <c r="BK981" i="7"/>
  <c r="BK1525" i="3"/>
  <c r="J387" i="8"/>
  <c r="J431" i="2"/>
  <c r="J928" i="3"/>
  <c r="J133" i="4"/>
  <c r="BK322" i="5"/>
  <c r="J355" i="5"/>
  <c r="J414" i="5"/>
  <c r="J511" i="6"/>
  <c r="BK201" i="6"/>
  <c r="BK169" i="7"/>
  <c r="J405" i="8"/>
  <c r="BK910" i="3"/>
  <c r="BK1162" i="3"/>
  <c r="BK1539" i="3"/>
  <c r="J870" i="3"/>
  <c r="BK1068" i="3"/>
  <c r="BK404" i="3"/>
  <c r="BK243" i="4"/>
  <c r="J662" i="4"/>
  <c r="BK478" i="4"/>
  <c r="J575" i="5"/>
  <c r="J619" i="5"/>
  <c r="J266" i="5"/>
  <c r="J86" i="6"/>
  <c r="J323" i="6"/>
  <c r="J894" i="7"/>
  <c r="BK336" i="7"/>
  <c r="J238" i="8"/>
  <c r="J123" i="8"/>
  <c r="J267" i="8"/>
  <c r="BK137" i="9"/>
  <c r="BK87" i="11"/>
  <c r="J1581" i="3"/>
  <c r="J1012" i="3"/>
  <c r="J844" i="3"/>
  <c r="BK282" i="4"/>
  <c r="BK336" i="5"/>
  <c r="J488" i="6"/>
  <c r="J509" i="7"/>
  <c r="BK359" i="2"/>
  <c r="BK186" i="5"/>
  <c r="BK169" i="6"/>
  <c r="BK370" i="8"/>
  <c r="BK92" i="9"/>
  <c r="BK149" i="4"/>
  <c r="BK349" i="6"/>
  <c r="BK1678" i="3"/>
  <c r="BK162" i="7"/>
  <c r="BK115" i="8"/>
  <c r="BK442" i="2"/>
  <c r="BK1126" i="3"/>
  <c r="J988" i="3"/>
  <c r="J216" i="4"/>
  <c r="J422" i="4"/>
  <c r="J612" i="5"/>
  <c r="J254" i="5"/>
  <c r="J591" i="6"/>
  <c r="BK183" i="7"/>
  <c r="J271" i="8"/>
  <c r="J112" i="9"/>
  <c r="BK153" i="4"/>
  <c r="J667" i="7"/>
  <c r="BK944" i="7"/>
  <c r="BK366" i="8"/>
  <c r="J117" i="9"/>
  <c r="BK501" i="3"/>
  <c r="J436" i="4"/>
  <c r="BK601" i="5"/>
  <c r="J509" i="5"/>
  <c r="BK189" i="6"/>
  <c r="BK137" i="7"/>
  <c r="BK168" i="8"/>
  <c r="J127" i="2"/>
  <c r="BK159" i="2"/>
  <c r="BK928" i="3"/>
  <c r="J294" i="4"/>
  <c r="J388" i="6"/>
  <c r="J347" i="8"/>
  <c r="J241" i="2"/>
  <c r="BK445" i="3"/>
  <c r="J102" i="4"/>
  <c r="J408" i="7"/>
  <c r="J174" i="7"/>
  <c r="BK263" i="8"/>
  <c r="BK101" i="2"/>
  <c r="BK814" i="3"/>
  <c r="BK1451" i="3"/>
  <c r="J922" i="3"/>
  <c r="BK288" i="4"/>
  <c r="BK575" i="5"/>
  <c r="BK123" i="5"/>
  <c r="J118" i="5"/>
  <c r="J204" i="5"/>
  <c r="J336" i="6"/>
  <c r="J439" i="7"/>
  <c r="BK380" i="7"/>
  <c r="J168" i="8"/>
  <c r="BK775" i="3"/>
  <c r="J933" i="3"/>
  <c r="BK1118" i="3"/>
  <c r="BK1581" i="3"/>
  <c r="J86" i="3"/>
  <c r="J251" i="4"/>
  <c r="BK329" i="5"/>
  <c r="J581" i="5"/>
  <c r="J539" i="5"/>
  <c r="J885" i="7"/>
  <c r="BK820" i="7"/>
  <c r="BK185" i="8"/>
  <c r="J303" i="8"/>
  <c r="J400" i="8"/>
  <c r="BK108" i="9"/>
  <c r="BK114" i="9"/>
  <c r="J181" i="3"/>
  <c r="BK1681" i="3"/>
  <c r="J993" i="3"/>
  <c r="BK127" i="4"/>
  <c r="BK276" i="4"/>
  <c r="BK491" i="5"/>
  <c r="BK269" i="6"/>
  <c r="J406" i="6"/>
  <c r="BK238" i="8"/>
  <c r="J352" i="3"/>
  <c r="J1342" i="3"/>
  <c r="J311" i="6"/>
  <c r="J211" i="7"/>
  <c r="BK403" i="8"/>
  <c r="BK82" i="10"/>
  <c r="J139" i="2"/>
  <c r="J336" i="2"/>
  <c r="J532" i="6"/>
  <c r="BK466" i="3"/>
  <c r="BK570" i="4"/>
  <c r="J262" i="5"/>
  <c r="BK400" i="6"/>
  <c r="BK672" i="7"/>
  <c r="J1034" i="3"/>
  <c r="J186" i="3"/>
  <c r="J108" i="5"/>
  <c r="BK86" i="6"/>
  <c r="J489" i="7"/>
  <c r="J384" i="8"/>
  <c r="BK249" i="2"/>
  <c r="J207" i="2"/>
  <c r="BK292" i="2"/>
  <c r="J446" i="2"/>
  <c r="J313" i="3"/>
  <c r="J1300" i="3"/>
  <c r="J498" i="4"/>
  <c r="J385" i="4"/>
  <c r="BK630" i="4"/>
  <c r="J205" i="4"/>
  <c r="BK266" i="5"/>
  <c r="BK651" i="5"/>
  <c r="J406" i="5"/>
  <c r="J349" i="6"/>
  <c r="J454" i="6"/>
  <c r="J457" i="7"/>
  <c r="J686" i="7"/>
  <c r="BK146" i="8"/>
  <c r="J135" i="9"/>
  <c r="J82" i="11"/>
  <c r="J1186" i="3"/>
  <c r="J182" i="5"/>
  <c r="J111" i="7"/>
  <c r="BK803" i="7"/>
  <c r="BK526" i="7"/>
  <c r="J121" i="7"/>
  <c r="BK373" i="7"/>
  <c r="J210" i="8"/>
  <c r="BK156" i="8"/>
  <c r="J181" i="8"/>
  <c r="J116" i="9"/>
  <c r="BK1487" i="3"/>
  <c r="BK438" i="6"/>
  <c r="J380" i="7"/>
  <c r="J226" i="7"/>
  <c r="J231" i="7"/>
  <c r="J158" i="8"/>
  <c r="J163" i="2"/>
  <c r="J494" i="3"/>
  <c r="BK366" i="2"/>
  <c r="J1190" i="3"/>
  <c r="BK295" i="6"/>
  <c r="J218" i="2"/>
  <c r="J366" i="2"/>
  <c r="BK129" i="3"/>
  <c r="J593" i="7"/>
  <c r="BK690" i="3"/>
  <c r="J1532" i="3"/>
  <c r="BK1463" i="3"/>
  <c r="J598" i="4"/>
  <c r="J329" i="5"/>
  <c r="BK204" i="5"/>
  <c r="J364" i="6"/>
  <c r="BK580" i="7"/>
  <c r="BK1238" i="3"/>
  <c r="BK488" i="4"/>
  <c r="BK612" i="5"/>
  <c r="J246" i="5"/>
  <c r="BK686" i="7"/>
  <c r="J386" i="8"/>
  <c r="BK275" i="2"/>
  <c r="J181" i="4"/>
  <c r="J227" i="6"/>
  <c r="BK197" i="6"/>
  <c r="BK219" i="8"/>
  <c r="BK116" i="9"/>
  <c r="BK111" i="12"/>
  <c r="BK258" i="2"/>
  <c r="J249" i="2"/>
  <c r="J273" i="6"/>
  <c r="BK834" i="3"/>
  <c r="BK442" i="4"/>
  <c r="J336" i="5"/>
  <c r="J126" i="6"/>
  <c r="BK388" i="6"/>
  <c r="BK282" i="2"/>
  <c r="BK1357" i="3"/>
  <c r="BK511" i="4"/>
  <c r="J193" i="6"/>
  <c r="J366" i="7"/>
  <c r="J363" i="2"/>
  <c r="BK395" i="2"/>
  <c r="J380" i="2"/>
  <c r="BK436" i="2"/>
  <c r="J1286" i="3"/>
  <c r="BK1491" i="3"/>
  <c r="BK1577" i="3"/>
  <c r="J1118" i="3"/>
  <c r="J614" i="4"/>
  <c r="BK498" i="4"/>
  <c r="BK291" i="4"/>
  <c r="J294" i="5"/>
  <c r="BK199" i="5"/>
  <c r="BK406" i="5"/>
  <c r="J91" i="5"/>
  <c r="J100" i="5"/>
  <c r="J189" i="6"/>
  <c r="J584" i="6"/>
  <c r="BK568" i="7"/>
  <c r="J291" i="8"/>
  <c r="BK96" i="9"/>
  <c r="BK135" i="9"/>
  <c r="J85" i="12"/>
  <c r="J414" i="4"/>
  <c r="BK515" i="6"/>
  <c r="J978" i="7"/>
  <c r="BK753" i="7"/>
  <c r="BK589" i="7"/>
  <c r="J351" i="7"/>
  <c r="BK174" i="7"/>
  <c r="BK378" i="8"/>
  <c r="J261" i="8"/>
  <c r="BK121" i="9"/>
  <c r="J111" i="12"/>
  <c r="J1472" i="3"/>
  <c r="BK279" i="6"/>
  <c r="BK985" i="7"/>
  <c r="J137" i="7"/>
  <c r="BK253" i="8"/>
  <c r="J257" i="8"/>
  <c r="J135" i="2"/>
  <c r="BK916" i="3"/>
  <c r="BK483" i="3"/>
  <c r="J1259" i="3"/>
  <c r="BK133" i="4"/>
  <c r="J107" i="8"/>
  <c r="J94" i="12"/>
  <c r="BK164" i="3"/>
  <c r="J874" i="3"/>
  <c r="BK1171" i="3"/>
  <c r="J239" i="6"/>
  <c r="BK386" i="8"/>
  <c r="J1455" i="3"/>
  <c r="J138" i="5"/>
  <c r="BK210" i="5"/>
  <c r="J290" i="7"/>
  <c r="BK188" i="2"/>
  <c r="J389" i="2"/>
  <c r="J184" i="2"/>
  <c r="BK654" i="4"/>
  <c r="BK248" i="6"/>
  <c r="BK852" i="7"/>
  <c r="BK236" i="7"/>
  <c r="BK890" i="7"/>
  <c r="J427" i="7"/>
  <c r="BK978" i="7"/>
  <c r="BK617" i="7"/>
  <c r="BK485" i="7"/>
  <c r="J183" i="7"/>
  <c r="J505" i="7"/>
  <c r="J132" i="7"/>
  <c r="J546" i="7"/>
  <c r="BK313" i="8"/>
  <c r="BK236" i="8"/>
  <c r="J376" i="8"/>
  <c r="BK356" i="8"/>
  <c r="J187" i="8"/>
  <c r="BK384" i="8"/>
  <c r="BK271" i="8"/>
  <c r="J103" i="8"/>
  <c r="BK422" i="2"/>
  <c r="J402" i="2"/>
  <c r="J180" i="2"/>
  <c r="BK418" i="2"/>
  <c r="BK467" i="2"/>
  <c r="J275" i="2"/>
  <c r="BK933" i="3"/>
  <c r="BK326" i="3"/>
  <c r="BK1016" i="3"/>
  <c r="BK1215" i="3"/>
  <c r="BK367" i="4"/>
  <c r="J370" i="5"/>
  <c r="J635" i="5"/>
  <c r="J484" i="5"/>
  <c r="J128" i="5"/>
  <c r="J464" i="6"/>
  <c r="BK163" i="6"/>
  <c r="J477" i="7"/>
  <c r="BK833" i="7"/>
  <c r="BK988" i="7"/>
  <c r="BK593" i="7"/>
  <c r="J119" i="8"/>
  <c r="BK317" i="2"/>
  <c r="BK180" i="2"/>
  <c r="J493" i="2"/>
  <c r="J313" i="2"/>
  <c r="J916" i="3"/>
  <c r="J754" i="3"/>
  <c r="BK276" i="3"/>
  <c r="J938" i="3"/>
  <c r="BK181" i="3"/>
  <c r="J1437" i="3"/>
  <c r="J418" i="4"/>
  <c r="J410" i="5"/>
  <c r="BK330" i="6"/>
  <c r="J588" i="6"/>
  <c r="BK824" i="7"/>
  <c r="F37" i="2"/>
  <c r="BK382" i="5"/>
  <c r="J553" i="5"/>
  <c r="BK432" i="5"/>
  <c r="J250" i="5"/>
  <c r="J197" i="6"/>
  <c r="J647" i="7"/>
  <c r="BK179" i="8"/>
  <c r="BK351" i="7"/>
  <c r="J820" i="7"/>
  <c r="J493" i="7"/>
  <c r="BK513" i="7"/>
  <c r="BK228" i="8"/>
  <c r="J333" i="8"/>
  <c r="J319" i="8"/>
  <c r="BK117" i="9"/>
  <c r="BK754" i="3"/>
  <c r="J118" i="6"/>
  <c r="BK226" i="7"/>
  <c r="J824" i="7"/>
  <c r="BK277" i="8"/>
  <c r="BK347" i="8"/>
  <c r="J327" i="2"/>
  <c r="BK398" i="2"/>
  <c r="BK218" i="2"/>
  <c r="J1557" i="3"/>
  <c r="BK169" i="3"/>
  <c r="J1655" i="3"/>
  <c r="BK1557" i="3"/>
  <c r="BK1155" i="3"/>
  <c r="BK250" i="5"/>
  <c r="J873" i="7"/>
  <c r="BK250" i="7"/>
  <c r="J415" i="7"/>
  <c r="BK281" i="8"/>
  <c r="J273" i="8"/>
  <c r="J323" i="8"/>
  <c r="J252" i="2"/>
  <c r="BK402" i="2"/>
  <c r="J101" i="2"/>
  <c r="BK147" i="2"/>
  <c r="BK224" i="2"/>
  <c r="J287" i="3"/>
  <c r="BK86" i="3"/>
  <c r="J518" i="5"/>
  <c r="BK294" i="5"/>
  <c r="J448" i="6"/>
  <c r="BK221" i="7"/>
  <c r="BK287" i="2"/>
  <c r="BK380" i="2"/>
  <c r="BK481" i="2"/>
  <c r="BK155" i="2"/>
  <c r="BK656" i="3"/>
  <c r="BK378" i="3"/>
  <c r="J671" i="5"/>
  <c r="BK360" i="6"/>
  <c r="J944" i="7"/>
  <c r="J236" i="7"/>
  <c r="BK255" i="8"/>
  <c r="J370" i="8"/>
  <c r="BK210" i="8"/>
  <c r="J374" i="2"/>
  <c r="J188" i="2"/>
  <c r="BK1549" i="3"/>
  <c r="BK1520" i="3"/>
  <c r="BK794" i="3"/>
  <c r="J211" i="3"/>
  <c r="BK466" i="4"/>
  <c r="BK173" i="4"/>
  <c r="BK116" i="4"/>
  <c r="BK448" i="4"/>
  <c r="BK258" i="5"/>
  <c r="J258" i="5"/>
  <c r="J430" i="6"/>
  <c r="J623" i="7"/>
  <c r="J532" i="7"/>
  <c r="J169" i="3"/>
  <c r="J556" i="3"/>
  <c r="BK232" i="3"/>
  <c r="J1126" i="3"/>
  <c r="J1623" i="3"/>
  <c r="J116" i="4"/>
  <c r="BK533" i="4"/>
  <c r="J403" i="4"/>
  <c r="J479" i="5"/>
  <c r="J382" i="5"/>
  <c r="J343" i="6"/>
  <c r="BK707" i="7"/>
  <c r="BK206" i="7"/>
  <c r="J326" i="8"/>
  <c r="BK170" i="8"/>
  <c r="J317" i="8"/>
  <c r="BK112" i="9"/>
  <c r="BK136" i="9"/>
  <c r="J101" i="12"/>
  <c r="BK352" i="3"/>
  <c r="J1215" i="3"/>
  <c r="J810" i="3"/>
  <c r="BK90" i="4"/>
  <c r="BK138" i="5"/>
  <c r="J419" i="5"/>
  <c r="J185" i="8"/>
  <c r="J1525" i="3"/>
  <c r="J322" i="5"/>
  <c r="BK91" i="6"/>
  <c r="BK427" i="7"/>
  <c r="J96" i="2"/>
  <c r="J501" i="2"/>
  <c r="BK270" i="5"/>
  <c r="J656" i="3"/>
  <c r="BK187" i="4"/>
  <c r="BK182" i="5"/>
  <c r="BK525" i="6"/>
  <c r="BK285" i="6"/>
  <c r="J167" i="2"/>
  <c r="J147" i="2"/>
  <c r="BK501" i="2"/>
  <c r="J246" i="2"/>
  <c r="BK1567" i="3"/>
  <c r="BK840" i="3"/>
  <c r="J690" i="3"/>
  <c r="J174" i="3"/>
  <c r="J193" i="4"/>
  <c r="J123" i="4"/>
  <c r="J454" i="4"/>
  <c r="BK518" i="5"/>
  <c r="J270" i="5"/>
  <c r="J274" i="5"/>
  <c r="BK239" i="6"/>
  <c r="J307" i="6"/>
  <c r="BK201" i="7"/>
  <c r="J926" i="7"/>
  <c r="BK103" i="8"/>
  <c r="J124" i="9"/>
  <c r="BK91" i="12"/>
  <c r="BK922" i="3"/>
  <c r="BK464" i="6"/>
  <c r="BK216" i="7"/>
  <c r="J845" i="7"/>
  <c r="BK623" i="7"/>
  <c r="BK433" i="7"/>
  <c r="BK473" i="7"/>
  <c r="BK299" i="8"/>
  <c r="J202" i="8"/>
  <c r="J409" i="8"/>
  <c r="BK128" i="9"/>
  <c r="J1512" i="3"/>
  <c r="J423" i="7"/>
  <c r="J328" i="8"/>
  <c r="BK142" i="8"/>
  <c r="BK297" i="2"/>
  <c r="BK417" i="3"/>
  <c r="BK1472" i="3"/>
  <c r="BK432" i="3"/>
  <c r="BK430" i="4"/>
  <c r="BK199" i="4"/>
  <c r="BK173" i="6"/>
  <c r="J890" i="7"/>
  <c r="J215" i="8"/>
  <c r="BK303" i="8"/>
  <c r="BK197" i="2"/>
  <c r="BK377" i="2"/>
  <c r="BK127" i="2"/>
  <c r="J138" i="3"/>
  <c r="J711" i="7"/>
  <c r="J322" i="2"/>
  <c r="BK810" i="3"/>
  <c r="J123" i="5"/>
  <c r="J106" i="7"/>
  <c r="J605" i="7"/>
  <c r="BK187" i="8"/>
  <c r="J313" i="8"/>
  <c r="J854" i="3"/>
  <c r="BK1179" i="3"/>
  <c r="BK1674" i="3"/>
  <c r="J1282" i="3"/>
  <c r="BK658" i="4"/>
  <c r="J290" i="5"/>
  <c r="BK410" i="5"/>
  <c r="BK418" i="6"/>
  <c r="BK118" i="6"/>
  <c r="J589" i="7"/>
  <c r="J232" i="8"/>
  <c r="BK1459" i="3"/>
  <c r="BK850" i="3"/>
  <c r="BK506" i="3"/>
  <c r="BK177" i="4"/>
  <c r="BK398" i="4"/>
  <c r="BK102" i="4"/>
  <c r="J186" i="5"/>
  <c r="BK86" i="5"/>
  <c r="J424" i="6"/>
  <c r="BK445" i="7"/>
  <c r="J146" i="7"/>
  <c r="BK200" i="8"/>
  <c r="J109" i="8"/>
  <c r="BK409" i="8"/>
  <c r="BK95" i="9"/>
  <c r="J82" i="10"/>
  <c r="BK94" i="12"/>
  <c r="T576" i="7" l="1"/>
  <c r="R231" i="8"/>
  <c r="P395" i="8"/>
  <c r="BK85" i="2"/>
  <c r="J85" i="2" s="1"/>
  <c r="J60" i="2" s="1"/>
  <c r="T192" i="2"/>
  <c r="BK435" i="2"/>
  <c r="J435" i="2"/>
  <c r="J63" i="2"/>
  <c r="R992" i="3"/>
  <c r="R85" i="4"/>
  <c r="R85" i="5"/>
  <c r="R618" i="5"/>
  <c r="P85" i="6"/>
  <c r="R531" i="6"/>
  <c r="P576" i="7"/>
  <c r="P102" i="8"/>
  <c r="BK195" i="8"/>
  <c r="J195" i="8"/>
  <c r="J68" i="8"/>
  <c r="R355" i="8"/>
  <c r="R354" i="8"/>
  <c r="P90" i="9"/>
  <c r="P89" i="9"/>
  <c r="T85" i="2"/>
  <c r="BK450" i="2"/>
  <c r="J450" i="2" s="1"/>
  <c r="J64" i="2" s="1"/>
  <c r="R85" i="3"/>
  <c r="R84" i="3" s="1"/>
  <c r="R1622" i="3"/>
  <c r="P85" i="4"/>
  <c r="P209" i="5"/>
  <c r="T144" i="6"/>
  <c r="R85" i="7"/>
  <c r="R925" i="7"/>
  <c r="P141" i="8"/>
  <c r="T195" i="8"/>
  <c r="BK223" i="8"/>
  <c r="J223" i="8" s="1"/>
  <c r="J70" i="8" s="1"/>
  <c r="BK355" i="8"/>
  <c r="BK354" i="8" s="1"/>
  <c r="J354" i="8" s="1"/>
  <c r="J74" i="8" s="1"/>
  <c r="P402" i="8"/>
  <c r="P394" i="8"/>
  <c r="R245" i="2"/>
  <c r="T435" i="2"/>
  <c r="BK85" i="3"/>
  <c r="R793" i="3"/>
  <c r="P1622" i="3"/>
  <c r="T287" i="4"/>
  <c r="R363" i="5"/>
  <c r="R85" i="6"/>
  <c r="T531" i="6"/>
  <c r="T422" i="7"/>
  <c r="R889" i="7"/>
  <c r="T102" i="8"/>
  <c r="T174" i="8"/>
  <c r="R214" i="8"/>
  <c r="R223" i="8"/>
  <c r="P327" i="8"/>
  <c r="T395" i="8"/>
  <c r="T245" i="2"/>
  <c r="T793" i="3"/>
  <c r="T132" i="4"/>
  <c r="BK209" i="5"/>
  <c r="J209" i="5" s="1"/>
  <c r="J61" i="5" s="1"/>
  <c r="BK144" i="6"/>
  <c r="J144" i="6" s="1"/>
  <c r="J61" i="6" s="1"/>
  <c r="BK524" i="6"/>
  <c r="J524" i="6" s="1"/>
  <c r="J63" i="6" s="1"/>
  <c r="P422" i="7"/>
  <c r="BK174" i="8"/>
  <c r="J174" i="8"/>
  <c r="J67" i="8" s="1"/>
  <c r="BK278" i="6"/>
  <c r="J278" i="6"/>
  <c r="J62" i="6" s="1"/>
  <c r="R524" i="6"/>
  <c r="BK925" i="7"/>
  <c r="J925" i="7" s="1"/>
  <c r="J64" i="7" s="1"/>
  <c r="T231" i="8"/>
  <c r="BK395" i="8"/>
  <c r="J395" i="8"/>
  <c r="J77" i="8" s="1"/>
  <c r="P125" i="9"/>
  <c r="BK81" i="11"/>
  <c r="BK80" i="11" s="1"/>
  <c r="J80" i="11" s="1"/>
  <c r="J30" i="11" s="1"/>
  <c r="R81" i="11"/>
  <c r="R80" i="11"/>
  <c r="P85" i="2"/>
  <c r="R192" i="2"/>
  <c r="P450" i="2"/>
  <c r="P992" i="3"/>
  <c r="R132" i="4"/>
  <c r="P597" i="4"/>
  <c r="T85" i="5"/>
  <c r="BK85" i="6"/>
  <c r="J85" i="6"/>
  <c r="J60" i="6" s="1"/>
  <c r="BK531" i="6"/>
  <c r="BK84" i="6" s="1"/>
  <c r="J84" i="6" s="1"/>
  <c r="J30" i="6" s="1"/>
  <c r="J531" i="6"/>
  <c r="J64" i="6" s="1"/>
  <c r="P85" i="7"/>
  <c r="P925" i="7"/>
  <c r="R141" i="8"/>
  <c r="T327" i="8"/>
  <c r="T90" i="9"/>
  <c r="T89" i="9" s="1"/>
  <c r="BK992" i="3"/>
  <c r="J992" i="3" s="1"/>
  <c r="J62" i="3" s="1"/>
  <c r="R287" i="4"/>
  <c r="R209" i="5"/>
  <c r="T618" i="5"/>
  <c r="P278" i="6"/>
  <c r="BK85" i="7"/>
  <c r="BK84" i="7" s="1"/>
  <c r="J84" i="7" s="1"/>
  <c r="J59" i="7" s="1"/>
  <c r="J85" i="7"/>
  <c r="J60" i="7" s="1"/>
  <c r="T925" i="7"/>
  <c r="P245" i="2"/>
  <c r="BK793" i="3"/>
  <c r="J793" i="3"/>
  <c r="J61" i="3" s="1"/>
  <c r="BK1622" i="3"/>
  <c r="J1622" i="3"/>
  <c r="J64" i="3" s="1"/>
  <c r="P132" i="4"/>
  <c r="BK597" i="4"/>
  <c r="J597" i="4" s="1"/>
  <c r="J64" i="4" s="1"/>
  <c r="BK85" i="5"/>
  <c r="J85" i="5"/>
  <c r="J60" i="5"/>
  <c r="P85" i="5"/>
  <c r="BK618" i="5"/>
  <c r="J618" i="5" s="1"/>
  <c r="J64" i="5" s="1"/>
  <c r="R278" i="6"/>
  <c r="R422" i="7"/>
  <c r="T889" i="7"/>
  <c r="R102" i="8"/>
  <c r="R195" i="8"/>
  <c r="T355" i="8"/>
  <c r="T354" i="8"/>
  <c r="T125" i="9"/>
  <c r="BK245" i="2"/>
  <c r="J245" i="2" s="1"/>
  <c r="J62" i="2" s="1"/>
  <c r="P435" i="2"/>
  <c r="P793" i="3"/>
  <c r="BK85" i="4"/>
  <c r="J85" i="4" s="1"/>
  <c r="J60" i="4" s="1"/>
  <c r="T85" i="4"/>
  <c r="P363" i="5"/>
  <c r="T278" i="6"/>
  <c r="T85" i="7"/>
  <c r="T84" i="7" s="1"/>
  <c r="T141" i="8"/>
  <c r="BK214" i="8"/>
  <c r="J214" i="8" s="1"/>
  <c r="J69" i="8" s="1"/>
  <c r="BK327" i="8"/>
  <c r="J327" i="8"/>
  <c r="J72" i="8"/>
  <c r="R395" i="8"/>
  <c r="P192" i="2"/>
  <c r="R435" i="2"/>
  <c r="T992" i="3"/>
  <c r="BK287" i="4"/>
  <c r="J287" i="4" s="1"/>
  <c r="J62" i="4" s="1"/>
  <c r="R597" i="4"/>
  <c r="T363" i="5"/>
  <c r="T85" i="6"/>
  <c r="P531" i="6"/>
  <c r="BK422" i="7"/>
  <c r="J422" i="7"/>
  <c r="J61" i="7" s="1"/>
  <c r="BK889" i="7"/>
  <c r="J889" i="7"/>
  <c r="J63" i="7" s="1"/>
  <c r="P231" i="8"/>
  <c r="BK402" i="8"/>
  <c r="J402" i="8"/>
  <c r="J78" i="8"/>
  <c r="BK81" i="12"/>
  <c r="J81" i="12" s="1"/>
  <c r="J60" i="12" s="1"/>
  <c r="BK192" i="2"/>
  <c r="J192" i="2" s="1"/>
  <c r="J61" i="2" s="1"/>
  <c r="R450" i="2"/>
  <c r="T85" i="3"/>
  <c r="P287" i="4"/>
  <c r="T597" i="4"/>
  <c r="BK363" i="5"/>
  <c r="BK84" i="5" s="1"/>
  <c r="J84" i="5" s="1"/>
  <c r="J30" i="5" s="1"/>
  <c r="P618" i="5"/>
  <c r="P144" i="6"/>
  <c r="P524" i="6"/>
  <c r="BK576" i="7"/>
  <c r="J576" i="7" s="1"/>
  <c r="J62" i="7" s="1"/>
  <c r="P889" i="7"/>
  <c r="BK231" i="8"/>
  <c r="J231" i="8"/>
  <c r="J71" i="8" s="1"/>
  <c r="P81" i="11"/>
  <c r="P80" i="11" s="1"/>
  <c r="AU65" i="1" s="1"/>
  <c r="R85" i="2"/>
  <c r="R84" i="2" s="1"/>
  <c r="T450" i="2"/>
  <c r="P85" i="3"/>
  <c r="P84" i="3"/>
  <c r="AU56" i="1"/>
  <c r="T1622" i="3"/>
  <c r="BK132" i="4"/>
  <c r="J132" i="4"/>
  <c r="J61" i="4" s="1"/>
  <c r="T209" i="5"/>
  <c r="R144" i="6"/>
  <c r="T524" i="6"/>
  <c r="R576" i="7"/>
  <c r="BK102" i="8"/>
  <c r="BK101" i="8" s="1"/>
  <c r="J101" i="8" s="1"/>
  <c r="J64" i="8" s="1"/>
  <c r="J102" i="8"/>
  <c r="J65" i="8"/>
  <c r="P174" i="8"/>
  <c r="R327" i="8"/>
  <c r="BK90" i="9"/>
  <c r="J90" i="9" s="1"/>
  <c r="J65" i="9" s="1"/>
  <c r="BK89" i="9"/>
  <c r="J89" i="9" s="1"/>
  <c r="J64" i="9" s="1"/>
  <c r="R125" i="9"/>
  <c r="P81" i="12"/>
  <c r="P80" i="12" s="1"/>
  <c r="AU66" i="1" s="1"/>
  <c r="BK141" i="8"/>
  <c r="J141" i="8"/>
  <c r="J66" i="8"/>
  <c r="P195" i="8"/>
  <c r="P214" i="8"/>
  <c r="P223" i="8"/>
  <c r="P355" i="8"/>
  <c r="P354" i="8"/>
  <c r="R402" i="8"/>
  <c r="R90" i="9"/>
  <c r="R89" i="9" s="1"/>
  <c r="R88" i="9" s="1"/>
  <c r="R81" i="12"/>
  <c r="R80" i="12" s="1"/>
  <c r="R174" i="8"/>
  <c r="T214" i="8"/>
  <c r="T223" i="8"/>
  <c r="T402" i="8"/>
  <c r="BK125" i="9"/>
  <c r="J125" i="9" s="1"/>
  <c r="J66" i="9" s="1"/>
  <c r="T81" i="12"/>
  <c r="T80" i="12"/>
  <c r="BK542" i="4"/>
  <c r="BK84" i="4" s="1"/>
  <c r="J84" i="4" s="1"/>
  <c r="J59" i="4" s="1"/>
  <c r="BK81" i="10"/>
  <c r="J81" i="10"/>
  <c r="J60" i="10"/>
  <c r="BK605" i="5"/>
  <c r="J605" i="5" s="1"/>
  <c r="J63" i="5" s="1"/>
  <c r="BK1585" i="3"/>
  <c r="J1585" i="3"/>
  <c r="J63" i="3"/>
  <c r="BK351" i="8"/>
  <c r="J351" i="8"/>
  <c r="J73" i="8" s="1"/>
  <c r="J54" i="12"/>
  <c r="E70" i="12"/>
  <c r="BE82" i="12"/>
  <c r="BE85" i="12"/>
  <c r="BE94" i="12"/>
  <c r="F55" i="12"/>
  <c r="J52" i="12"/>
  <c r="BE88" i="12"/>
  <c r="BE91" i="12"/>
  <c r="BE97" i="12"/>
  <c r="BE101" i="12"/>
  <c r="BE107" i="12"/>
  <c r="BE111" i="12"/>
  <c r="BE119" i="12"/>
  <c r="F55" i="11"/>
  <c r="J54" i="11"/>
  <c r="E48" i="11"/>
  <c r="BK80" i="10"/>
  <c r="J80" i="10" s="1"/>
  <c r="J30" i="10" s="1"/>
  <c r="BE82" i="11"/>
  <c r="BE87" i="11"/>
  <c r="J52" i="11"/>
  <c r="J54" i="10"/>
  <c r="E70" i="10"/>
  <c r="BE82" i="10"/>
  <c r="J52" i="10"/>
  <c r="BE90" i="10"/>
  <c r="F55" i="10"/>
  <c r="J355" i="8"/>
  <c r="J75" i="8"/>
  <c r="BK394" i="8"/>
  <c r="J394" i="8" s="1"/>
  <c r="J76" i="8" s="1"/>
  <c r="J56" i="9"/>
  <c r="F59" i="9"/>
  <c r="BE96" i="9"/>
  <c r="BE121" i="9"/>
  <c r="E50" i="9"/>
  <c r="J84" i="9"/>
  <c r="BE92" i="9"/>
  <c r="BE128" i="9"/>
  <c r="BE91" i="9"/>
  <c r="BE124" i="9"/>
  <c r="BE137" i="9"/>
  <c r="BE105" i="9"/>
  <c r="BE112" i="9"/>
  <c r="BE115" i="9"/>
  <c r="BE102" i="9"/>
  <c r="BE108" i="9"/>
  <c r="BE117" i="9"/>
  <c r="BE135" i="9"/>
  <c r="BE113" i="9"/>
  <c r="BE118" i="9"/>
  <c r="BE126" i="9"/>
  <c r="BE95" i="9"/>
  <c r="BE132" i="9"/>
  <c r="BE114" i="9"/>
  <c r="BE116" i="9"/>
  <c r="BE127" i="9"/>
  <c r="BE136" i="9"/>
  <c r="BE111" i="9"/>
  <c r="BE117" i="8"/>
  <c r="BE224" i="8"/>
  <c r="BE405" i="8"/>
  <c r="BE206" i="8"/>
  <c r="BE219" i="8"/>
  <c r="BE299" i="8"/>
  <c r="BE387" i="8"/>
  <c r="BE150" i="8"/>
  <c r="BE175" i="8"/>
  <c r="BE179" i="8"/>
  <c r="BE244" i="8"/>
  <c r="BE352" i="8"/>
  <c r="BE391" i="8"/>
  <c r="BE400" i="8"/>
  <c r="J58" i="8"/>
  <c r="BE119" i="8"/>
  <c r="BE210" i="8"/>
  <c r="BE257" i="8"/>
  <c r="BE281" i="8"/>
  <c r="BE313" i="8"/>
  <c r="BE360" i="8"/>
  <c r="BE384" i="8"/>
  <c r="BE409" i="8"/>
  <c r="J56" i="8"/>
  <c r="E88" i="8"/>
  <c r="BE107" i="8"/>
  <c r="BE109" i="8"/>
  <c r="BE146" i="8"/>
  <c r="BE253" i="8"/>
  <c r="BE317" i="8"/>
  <c r="BE328" i="8"/>
  <c r="BE191" i="8"/>
  <c r="BE376" i="8"/>
  <c r="BE396" i="8"/>
  <c r="F59" i="8"/>
  <c r="BE135" i="8"/>
  <c r="BE139" i="8"/>
  <c r="BE156" i="8"/>
  <c r="BE228" i="8"/>
  <c r="BE247" i="8"/>
  <c r="BE326" i="8"/>
  <c r="BE374" i="8"/>
  <c r="BE378" i="8"/>
  <c r="BE123" i="8"/>
  <c r="BE152" i="8"/>
  <c r="BE215" i="8"/>
  <c r="BE232" i="8"/>
  <c r="BE267" i="8"/>
  <c r="BE273" i="8"/>
  <c r="BE386" i="8"/>
  <c r="BE403" i="8"/>
  <c r="BE168" i="8"/>
  <c r="BE170" i="8"/>
  <c r="BE303" i="8"/>
  <c r="BE115" i="8"/>
  <c r="BE128" i="8"/>
  <c r="BE185" i="8"/>
  <c r="BE196" i="8"/>
  <c r="BE271" i="8"/>
  <c r="BE295" i="8"/>
  <c r="BE142" i="8"/>
  <c r="BE238" i="8"/>
  <c r="BE251" i="8"/>
  <c r="BE323" i="8"/>
  <c r="BE333" i="8"/>
  <c r="BE356" i="8"/>
  <c r="BE287" i="8"/>
  <c r="BE305" i="8"/>
  <c r="BE338" i="8"/>
  <c r="BE347" i="8"/>
  <c r="BE358" i="8"/>
  <c r="BE362" i="8"/>
  <c r="BE366" i="8"/>
  <c r="BE370" i="8"/>
  <c r="BE382" i="8"/>
  <c r="BE132" i="8"/>
  <c r="BE162" i="8"/>
  <c r="BE187" i="8"/>
  <c r="BE202" i="8"/>
  <c r="BE236" i="8"/>
  <c r="BE261" i="8"/>
  <c r="BE277" i="8"/>
  <c r="BE291" i="8"/>
  <c r="BE309" i="8"/>
  <c r="BE111" i="8"/>
  <c r="BE130" i="8"/>
  <c r="BE241" i="8"/>
  <c r="BE343" i="8"/>
  <c r="BE103" i="8"/>
  <c r="BE158" i="8"/>
  <c r="BE164" i="8"/>
  <c r="BE181" i="8"/>
  <c r="BE200" i="8"/>
  <c r="BE255" i="8"/>
  <c r="BE263" i="8"/>
  <c r="BE283" i="8"/>
  <c r="BE319" i="8"/>
  <c r="BE106" i="7"/>
  <c r="BE121" i="7"/>
  <c r="BE137" i="7"/>
  <c r="BE155" i="7"/>
  <c r="BE169" i="7"/>
  <c r="BE221" i="7"/>
  <c r="BE250" i="7"/>
  <c r="BE366" i="7"/>
  <c r="BE469" i="7"/>
  <c r="BE526" i="7"/>
  <c r="BE216" i="7"/>
  <c r="BE304" i="7"/>
  <c r="BE384" i="7"/>
  <c r="BE568" i="7"/>
  <c r="BE701" i="7"/>
  <c r="BE297" i="7"/>
  <c r="BE473" i="7"/>
  <c r="BE513" i="7"/>
  <c r="BE637" i="7"/>
  <c r="BE780" i="7"/>
  <c r="BE865" i="7"/>
  <c r="F55" i="7"/>
  <c r="BE162" i="7"/>
  <c r="BE211" i="7"/>
  <c r="BE290" i="7"/>
  <c r="BE373" i="7"/>
  <c r="BE477" i="7"/>
  <c r="BE613" i="7"/>
  <c r="BE744" i="7"/>
  <c r="BE824" i="7"/>
  <c r="BE833" i="7"/>
  <c r="BE890" i="7"/>
  <c r="BE501" i="7"/>
  <c r="BE583" i="7"/>
  <c r="BE593" i="7"/>
  <c r="BE656" i="7"/>
  <c r="E48" i="7"/>
  <c r="BE86" i="7"/>
  <c r="BE183" i="7"/>
  <c r="BE201" i="7"/>
  <c r="BE336" i="7"/>
  <c r="BE427" i="7"/>
  <c r="BE445" i="7"/>
  <c r="BE457" i="7"/>
  <c r="BE485" i="7"/>
  <c r="BE577" i="7"/>
  <c r="BE617" i="7"/>
  <c r="BE647" i="7"/>
  <c r="BE667" i="7"/>
  <c r="BE672" i="7"/>
  <c r="BE686" i="7"/>
  <c r="BE765" i="7"/>
  <c r="BE813" i="7"/>
  <c r="BE838" i="7"/>
  <c r="BE852" i="7"/>
  <c r="BE885" i="7"/>
  <c r="BE915" i="7"/>
  <c r="BE944" i="7"/>
  <c r="BE970" i="7"/>
  <c r="BE981" i="7"/>
  <c r="BE243" i="7"/>
  <c r="BE451" i="7"/>
  <c r="BE489" i="7"/>
  <c r="BE497" i="7"/>
  <c r="BE505" i="7"/>
  <c r="BE546" i="7"/>
  <c r="BE572" i="7"/>
  <c r="BE723" i="7"/>
  <c r="BE828" i="7"/>
  <c r="BE879" i="7"/>
  <c r="BE894" i="7"/>
  <c r="BE905" i="7"/>
  <c r="BE926" i="7"/>
  <c r="BE962" i="7"/>
  <c r="BE985" i="7"/>
  <c r="BE99" i="7"/>
  <c r="BE132" i="7"/>
  <c r="BE415" i="7"/>
  <c r="BE433" i="7"/>
  <c r="BE898" i="7"/>
  <c r="BE978" i="7"/>
  <c r="BE988" i="7"/>
  <c r="J78" i="7"/>
  <c r="BE580" i="7"/>
  <c r="BE682" i="7"/>
  <c r="BE732" i="7"/>
  <c r="BE803" i="7"/>
  <c r="BE408" i="7"/>
  <c r="BE532" i="7"/>
  <c r="BE146" i="7"/>
  <c r="BE465" i="7"/>
  <c r="BE589" i="7"/>
  <c r="BE711" i="7"/>
  <c r="BE753" i="7"/>
  <c r="BE793" i="7"/>
  <c r="BE869" i="7"/>
  <c r="BE111" i="7"/>
  <c r="BE236" i="7"/>
  <c r="BE270" i="7"/>
  <c r="BE351" i="7"/>
  <c r="BE423" i="7"/>
  <c r="BE439" i="7"/>
  <c r="BE461" i="7"/>
  <c r="BE605" i="7"/>
  <c r="BE174" i="7"/>
  <c r="BE206" i="7"/>
  <c r="BE226" i="7"/>
  <c r="BE380" i="7"/>
  <c r="BE481" i="7"/>
  <c r="BE539" i="7"/>
  <c r="BE873" i="7"/>
  <c r="J54" i="7"/>
  <c r="BE194" i="7"/>
  <c r="BE231" i="7"/>
  <c r="BE493" i="7"/>
  <c r="BE509" i="7"/>
  <c r="BE623" i="7"/>
  <c r="BE676" i="7"/>
  <c r="BE707" i="7"/>
  <c r="BE820" i="7"/>
  <c r="BE845" i="7"/>
  <c r="F55" i="6"/>
  <c r="BE227" i="6"/>
  <c r="BE245" i="6"/>
  <c r="BE285" i="6"/>
  <c r="BE295" i="6"/>
  <c r="BE330" i="6"/>
  <c r="BE371" i="6"/>
  <c r="BE424" i="6"/>
  <c r="BE448" i="6"/>
  <c r="BE169" i="6"/>
  <c r="BE183" i="6"/>
  <c r="BE193" i="6"/>
  <c r="BE197" i="6"/>
  <c r="BE273" i="6"/>
  <c r="BE189" i="6"/>
  <c r="BE210" i="6"/>
  <c r="BE239" i="6"/>
  <c r="BE248" i="6"/>
  <c r="BE488" i="6"/>
  <c r="BE584" i="6"/>
  <c r="BE360" i="6"/>
  <c r="BE438" i="6"/>
  <c r="BE464" i="6"/>
  <c r="E48" i="6"/>
  <c r="BE86" i="6"/>
  <c r="BE126" i="6"/>
  <c r="BE400" i="6"/>
  <c r="BE406" i="6"/>
  <c r="BE548" i="6"/>
  <c r="BE588" i="6"/>
  <c r="BE591" i="6"/>
  <c r="BE279" i="6"/>
  <c r="BE323" i="6"/>
  <c r="BE349" i="6"/>
  <c r="BE430" i="6"/>
  <c r="J52" i="6"/>
  <c r="BE173" i="6"/>
  <c r="BE311" i="6"/>
  <c r="BE395" i="6"/>
  <c r="BE418" i="6"/>
  <c r="BE525" i="6"/>
  <c r="BE118" i="6"/>
  <c r="BE205" i="6"/>
  <c r="BE282" i="6"/>
  <c r="BE343" i="6"/>
  <c r="BE379" i="6"/>
  <c r="J54" i="6"/>
  <c r="BE507" i="6"/>
  <c r="BE528" i="6"/>
  <c r="BE102" i="6"/>
  <c r="BE110" i="6"/>
  <c r="BE307" i="6"/>
  <c r="BE355" i="6"/>
  <c r="BE388" i="6"/>
  <c r="BE414" i="6"/>
  <c r="BE454" i="6"/>
  <c r="BE460" i="6"/>
  <c r="BE134" i="6"/>
  <c r="BE145" i="6"/>
  <c r="BE269" i="6"/>
  <c r="BE519" i="6"/>
  <c r="BE572" i="6"/>
  <c r="BE201" i="6"/>
  <c r="BE364" i="6"/>
  <c r="BE511" i="6"/>
  <c r="BE515" i="6"/>
  <c r="BE532" i="6"/>
  <c r="BE564" i="6"/>
  <c r="BE580" i="6"/>
  <c r="BE91" i="6"/>
  <c r="BE153" i="6"/>
  <c r="BE163" i="6"/>
  <c r="BE252" i="6"/>
  <c r="BE336" i="6"/>
  <c r="BE476" i="6"/>
  <c r="BE495" i="6"/>
  <c r="BE100" i="5"/>
  <c r="BE108" i="5"/>
  <c r="BE123" i="5"/>
  <c r="BE164" i="5"/>
  <c r="BE315" i="5"/>
  <c r="BE370" i="5"/>
  <c r="BE151" i="5"/>
  <c r="BE274" i="5"/>
  <c r="BE286" i="5"/>
  <c r="BE376" i="5"/>
  <c r="BE501" i="5"/>
  <c r="J80" i="5"/>
  <c r="BE386" i="5"/>
  <c r="BE448" i="5"/>
  <c r="F81" i="5"/>
  <c r="BE113" i="5"/>
  <c r="BE199" i="5"/>
  <c r="BE216" i="5"/>
  <c r="BE222" i="5"/>
  <c r="BE246" i="5"/>
  <c r="BE250" i="5"/>
  <c r="BE254" i="5"/>
  <c r="BE262" i="5"/>
  <c r="BE266" i="5"/>
  <c r="BE270" i="5"/>
  <c r="BE282" i="5"/>
  <c r="BE414" i="5"/>
  <c r="BE440" i="5"/>
  <c r="BE575" i="5"/>
  <c r="BE355" i="5"/>
  <c r="BE401" i="5"/>
  <c r="BE539" i="5"/>
  <c r="J52" i="5"/>
  <c r="BE86" i="5"/>
  <c r="BE290" i="5"/>
  <c r="BE302" i="5"/>
  <c r="BE322" i="5"/>
  <c r="BE329" i="5"/>
  <c r="BE359" i="5"/>
  <c r="BE364" i="5"/>
  <c r="BE367" i="5"/>
  <c r="BE118" i="5"/>
  <c r="BE463" i="5"/>
  <c r="BE553" i="5"/>
  <c r="BE581" i="5"/>
  <c r="BE612" i="5"/>
  <c r="BE186" i="5"/>
  <c r="BE258" i="5"/>
  <c r="BE518" i="5"/>
  <c r="BE635" i="5"/>
  <c r="BE671" i="5"/>
  <c r="BE133" i="5"/>
  <c r="BE336" i="5"/>
  <c r="BE382" i="5"/>
  <c r="BE423" i="5"/>
  <c r="BE432" i="5"/>
  <c r="BE444" i="5"/>
  <c r="BE479" i="5"/>
  <c r="BE484" i="5"/>
  <c r="BE601" i="5"/>
  <c r="BE606" i="5"/>
  <c r="BE619" i="5"/>
  <c r="BE651" i="5"/>
  <c r="BE659" i="5"/>
  <c r="BE674" i="5"/>
  <c r="BE91" i="5"/>
  <c r="BE177" i="5"/>
  <c r="BE182" i="5"/>
  <c r="BE204" i="5"/>
  <c r="BE210" i="5"/>
  <c r="BE228" i="5"/>
  <c r="BE237" i="5"/>
  <c r="BE278" i="5"/>
  <c r="BE397" i="5"/>
  <c r="BE406" i="5"/>
  <c r="BE419" i="5"/>
  <c r="BE428" i="5"/>
  <c r="BE509" i="5"/>
  <c r="E48" i="5"/>
  <c r="BE468" i="5"/>
  <c r="BE527" i="5"/>
  <c r="BE534" i="5"/>
  <c r="BE544" i="5"/>
  <c r="BE585" i="5"/>
  <c r="BE591" i="5"/>
  <c r="BE128" i="5"/>
  <c r="BE410" i="5"/>
  <c r="BE138" i="5"/>
  <c r="BE294" i="5"/>
  <c r="BE298" i="5"/>
  <c r="BE452" i="5"/>
  <c r="BE491" i="5"/>
  <c r="BE562" i="5"/>
  <c r="BE597" i="5"/>
  <c r="BE667" i="5"/>
  <c r="BE678" i="5"/>
  <c r="J52" i="4"/>
  <c r="E74" i="4"/>
  <c r="F81" i="4"/>
  <c r="BE95" i="4"/>
  <c r="BE116" i="4"/>
  <c r="BE123" i="4"/>
  <c r="BE177" i="4"/>
  <c r="BE181" i="4"/>
  <c r="BE216" i="4"/>
  <c r="BE403" i="4"/>
  <c r="BE506" i="4"/>
  <c r="BE149" i="4"/>
  <c r="BE422" i="4"/>
  <c r="BE436" i="4"/>
  <c r="BE543" i="4"/>
  <c r="BE153" i="4"/>
  <c r="BE251" i="4"/>
  <c r="BE389" i="4"/>
  <c r="BE315" i="4"/>
  <c r="BE442" i="4"/>
  <c r="BE642" i="4"/>
  <c r="BE354" i="4"/>
  <c r="BE408" i="4"/>
  <c r="BE478" i="4"/>
  <c r="BE488" i="4"/>
  <c r="BE523" i="4"/>
  <c r="BE654" i="4"/>
  <c r="BE662" i="4"/>
  <c r="BE173" i="4"/>
  <c r="BE243" i="4"/>
  <c r="BE291" i="4"/>
  <c r="BE294" i="4"/>
  <c r="BE454" i="4"/>
  <c r="BE614" i="4"/>
  <c r="BE665" i="4"/>
  <c r="J80" i="4"/>
  <c r="BE133" i="4"/>
  <c r="BE163" i="4"/>
  <c r="BE199" i="4"/>
  <c r="BE385" i="4"/>
  <c r="BE418" i="4"/>
  <c r="BE466" i="4"/>
  <c r="BE598" i="4"/>
  <c r="BE630" i="4"/>
  <c r="BE109" i="4"/>
  <c r="BE231" i="4"/>
  <c r="BE414" i="4"/>
  <c r="BE529" i="4"/>
  <c r="BE668" i="4"/>
  <c r="BE187" i="4"/>
  <c r="BE260" i="4"/>
  <c r="BE345" i="4"/>
  <c r="BE376" i="4"/>
  <c r="BE380" i="4"/>
  <c r="BE394" i="4"/>
  <c r="BE658" i="4"/>
  <c r="BE90" i="4"/>
  <c r="BE205" i="4"/>
  <c r="BE367" i="4"/>
  <c r="BE502" i="4"/>
  <c r="BE570" i="4"/>
  <c r="BE498" i="4"/>
  <c r="BE127" i="4"/>
  <c r="BE167" i="4"/>
  <c r="BE193" i="4"/>
  <c r="BE254" i="4"/>
  <c r="BE337" i="4"/>
  <c r="BE398" i="4"/>
  <c r="BE430" i="4"/>
  <c r="BE86" i="4"/>
  <c r="BE276" i="4"/>
  <c r="BE288" i="4"/>
  <c r="BE448" i="4"/>
  <c r="BE511" i="4"/>
  <c r="BE533" i="4"/>
  <c r="BE537" i="4"/>
  <c r="J85" i="3"/>
  <c r="J60" i="3"/>
  <c r="BE426" i="4"/>
  <c r="BE102" i="4"/>
  <c r="BE282" i="4"/>
  <c r="BE850" i="3"/>
  <c r="BE993" i="3"/>
  <c r="BE1056" i="3"/>
  <c r="BE1093" i="3"/>
  <c r="BE1194" i="3"/>
  <c r="BE1282" i="3"/>
  <c r="BE1325" i="3"/>
  <c r="BE1437" i="3"/>
  <c r="BE1487" i="3"/>
  <c r="BE1502" i="3"/>
  <c r="BE1520" i="3"/>
  <c r="BE1532" i="3"/>
  <c r="J52" i="3"/>
  <c r="BE933" i="3"/>
  <c r="BE999" i="3"/>
  <c r="BE1162" i="3"/>
  <c r="BE1215" i="3"/>
  <c r="BE1286" i="3"/>
  <c r="BE1567" i="3"/>
  <c r="BE1667" i="3"/>
  <c r="BE1670" i="3"/>
  <c r="E74" i="3"/>
  <c r="BE154" i="3"/>
  <c r="BE164" i="3"/>
  <c r="BE174" i="3"/>
  <c r="BE300" i="3"/>
  <c r="BE694" i="3"/>
  <c r="BE810" i="3"/>
  <c r="BE830" i="3"/>
  <c r="BE840" i="3"/>
  <c r="BE854" i="3"/>
  <c r="BE874" i="3"/>
  <c r="BE884" i="3"/>
  <c r="BE996" i="3"/>
  <c r="BE1108" i="3"/>
  <c r="BE1336" i="3"/>
  <c r="BE1357" i="3"/>
  <c r="BE1455" i="3"/>
  <c r="BK84" i="2"/>
  <c r="J84" i="2"/>
  <c r="J59" i="2" s="1"/>
  <c r="BE287" i="3"/>
  <c r="BE391" i="3"/>
  <c r="BE938" i="3"/>
  <c r="BE1012" i="3"/>
  <c r="BE1089" i="3"/>
  <c r="BE1171" i="3"/>
  <c r="BE1259" i="3"/>
  <c r="BE1543" i="3"/>
  <c r="BE1549" i="3"/>
  <c r="BE1586" i="3"/>
  <c r="BE1604" i="3"/>
  <c r="BE1655" i="3"/>
  <c r="BE159" i="3"/>
  <c r="BE417" i="3"/>
  <c r="BE445" i="3"/>
  <c r="BE904" i="3"/>
  <c r="BE922" i="3"/>
  <c r="BE984" i="3"/>
  <c r="BE1134" i="3"/>
  <c r="BE1399" i="3"/>
  <c r="BE1483" i="3"/>
  <c r="BE1491" i="3"/>
  <c r="BE1525" i="3"/>
  <c r="BE1581" i="3"/>
  <c r="BE138" i="3"/>
  <c r="BE143" i="3"/>
  <c r="BE254" i="3"/>
  <c r="BE378" i="3"/>
  <c r="BE754" i="3"/>
  <c r="BE892" i="3"/>
  <c r="BE1034" i="3"/>
  <c r="BE1038" i="3"/>
  <c r="BE1179" i="3"/>
  <c r="BE1190" i="3"/>
  <c r="BE1238" i="3"/>
  <c r="BE1300" i="3"/>
  <c r="BE1451" i="3"/>
  <c r="BE1639" i="3"/>
  <c r="J54" i="3"/>
  <c r="BE265" i="3"/>
  <c r="BE494" i="3"/>
  <c r="BE794" i="3"/>
  <c r="BE834" i="3"/>
  <c r="BE896" i="3"/>
  <c r="BE988" i="3"/>
  <c r="BE1016" i="3"/>
  <c r="BE1290" i="3"/>
  <c r="BE1342" i="3"/>
  <c r="BE1426" i="3"/>
  <c r="BE1459" i="3"/>
  <c r="BE1463" i="3"/>
  <c r="BE1472" i="3"/>
  <c r="BE1512" i="3"/>
  <c r="BE1539" i="3"/>
  <c r="BE1623" i="3"/>
  <c r="BE1661" i="3"/>
  <c r="F55" i="3"/>
  <c r="BE129" i="3"/>
  <c r="BE466" i="3"/>
  <c r="BE483" i="3"/>
  <c r="BE656" i="3"/>
  <c r="BE844" i="3"/>
  <c r="BE910" i="3"/>
  <c r="BE916" i="3"/>
  <c r="BE928" i="3"/>
  <c r="BE1126" i="3"/>
  <c r="BE1186" i="3"/>
  <c r="BE1553" i="3"/>
  <c r="BE1557" i="3"/>
  <c r="BE1681" i="3"/>
  <c r="BE211" i="3"/>
  <c r="BE232" i="3"/>
  <c r="BE313" i="3"/>
  <c r="BE506" i="3"/>
  <c r="BE169" i="3"/>
  <c r="BE556" i="3"/>
  <c r="BE814" i="3"/>
  <c r="BE826" i="3"/>
  <c r="BE880" i="3"/>
  <c r="BE677" i="3"/>
  <c r="BE1068" i="3"/>
  <c r="BE1118" i="3"/>
  <c r="BE1155" i="3"/>
  <c r="BE1372" i="3"/>
  <c r="BE1445" i="3"/>
  <c r="BE1516" i="3"/>
  <c r="BE1577" i="3"/>
  <c r="BE1674" i="3"/>
  <c r="BE1678" i="3"/>
  <c r="BE86" i="3"/>
  <c r="BE181" i="3"/>
  <c r="BE326" i="3"/>
  <c r="BE352" i="3"/>
  <c r="BE501" i="3"/>
  <c r="BE606" i="3"/>
  <c r="BE860" i="3"/>
  <c r="BE870" i="3"/>
  <c r="BE888" i="3"/>
  <c r="BE900" i="3"/>
  <c r="BE186" i="3"/>
  <c r="BE243" i="3"/>
  <c r="BE276" i="3"/>
  <c r="BE339" i="3"/>
  <c r="BE404" i="3"/>
  <c r="BE432" i="3"/>
  <c r="BE690" i="3"/>
  <c r="BE818" i="3"/>
  <c r="BE864" i="3"/>
  <c r="BE365" i="3"/>
  <c r="BE775" i="3"/>
  <c r="BE780" i="3"/>
  <c r="BE822" i="3"/>
  <c r="BA55" i="1"/>
  <c r="BE96" i="2"/>
  <c r="BE111" i="2"/>
  <c r="BE135" i="2"/>
  <c r="BE147" i="2"/>
  <c r="BE159" i="2"/>
  <c r="BE167" i="2"/>
  <c r="BE171" i="2"/>
  <c r="BE180" i="2"/>
  <c r="BE184" i="2"/>
  <c r="BE188" i="2"/>
  <c r="BE201" i="2"/>
  <c r="BE207" i="2"/>
  <c r="BE246" i="2"/>
  <c r="BE258" i="2"/>
  <c r="BE282" i="2"/>
  <c r="BE309" i="2"/>
  <c r="BE317" i="2"/>
  <c r="BE322" i="2"/>
  <c r="BE327" i="2"/>
  <c r="BE331" i="2"/>
  <c r="BE336" i="2"/>
  <c r="BE341" i="2"/>
  <c r="BE359" i="2"/>
  <c r="BE398" i="2"/>
  <c r="BE406" i="2"/>
  <c r="F55" i="2"/>
  <c r="J78" i="2"/>
  <c r="BE106" i="2"/>
  <c r="BE236" i="2"/>
  <c r="BE241" i="2"/>
  <c r="BE275" i="2"/>
  <c r="BE287" i="2"/>
  <c r="BE313" i="2"/>
  <c r="BE350" i="2"/>
  <c r="BE374" i="2"/>
  <c r="BE402" i="2"/>
  <c r="BE418" i="2"/>
  <c r="BE431" i="2"/>
  <c r="BE442" i="2"/>
  <c r="BE446" i="2"/>
  <c r="BE493" i="2"/>
  <c r="BC55" i="1"/>
  <c r="J54" i="2"/>
  <c r="BE155" i="2"/>
  <c r="BE163" i="2"/>
  <c r="BE231" i="2"/>
  <c r="BE265" i="2"/>
  <c r="BE297" i="2"/>
  <c r="BE304" i="2"/>
  <c r="BE355" i="2"/>
  <c r="BE363" i="2"/>
  <c r="BE370" i="2"/>
  <c r="BE377" i="2"/>
  <c r="BE383" i="2"/>
  <c r="BE389" i="2"/>
  <c r="BE392" i="2"/>
  <c r="BE395" i="2"/>
  <c r="BE467" i="2"/>
  <c r="BE501" i="2"/>
  <c r="BB55" i="1"/>
  <c r="BE481" i="2"/>
  <c r="AW55" i="1"/>
  <c r="E74" i="2"/>
  <c r="BE86" i="2"/>
  <c r="BE101" i="2"/>
  <c r="BE119" i="2"/>
  <c r="BE127" i="2"/>
  <c r="BE139" i="2"/>
  <c r="BE193" i="2"/>
  <c r="BE204" i="2"/>
  <c r="BE249" i="2"/>
  <c r="BE252" i="2"/>
  <c r="BE292" i="2"/>
  <c r="BE366" i="2"/>
  <c r="BE386" i="2"/>
  <c r="BE412" i="2"/>
  <c r="BE422" i="2"/>
  <c r="BE436" i="2"/>
  <c r="BE439" i="2"/>
  <c r="BE497" i="2"/>
  <c r="BE91" i="2"/>
  <c r="BE151" i="2"/>
  <c r="BE175" i="2"/>
  <c r="BE197" i="2"/>
  <c r="BE212" i="2"/>
  <c r="BE218" i="2"/>
  <c r="BE224" i="2"/>
  <c r="BE269" i="2"/>
  <c r="BE347" i="2"/>
  <c r="BE380" i="2"/>
  <c r="BE451" i="2"/>
  <c r="BE487" i="2"/>
  <c r="BD55" i="1"/>
  <c r="F34" i="12"/>
  <c r="BA66" i="1" s="1"/>
  <c r="J34" i="6"/>
  <c r="AW59" i="1"/>
  <c r="J34" i="4"/>
  <c r="AW57" i="1" s="1"/>
  <c r="F35" i="3"/>
  <c r="BB56" i="1"/>
  <c r="F37" i="11"/>
  <c r="BD65" i="1" s="1"/>
  <c r="F37" i="10"/>
  <c r="BD64" i="1" s="1"/>
  <c r="J34" i="3"/>
  <c r="AW56" i="1" s="1"/>
  <c r="F35" i="5"/>
  <c r="BB58" i="1" s="1"/>
  <c r="F36" i="6"/>
  <c r="BC59" i="1"/>
  <c r="F36" i="7"/>
  <c r="BC60" i="1"/>
  <c r="F35" i="4"/>
  <c r="BB57" i="1" s="1"/>
  <c r="F36" i="12"/>
  <c r="BC66" i="1" s="1"/>
  <c r="F38" i="9"/>
  <c r="BC63" i="1"/>
  <c r="AS54" i="1"/>
  <c r="J36" i="8"/>
  <c r="AW62" i="1"/>
  <c r="F36" i="10"/>
  <c r="BC64" i="1"/>
  <c r="F37" i="5"/>
  <c r="BD58" i="1"/>
  <c r="F34" i="5"/>
  <c r="BA58" i="1" s="1"/>
  <c r="F34" i="10"/>
  <c r="BA64" i="1" s="1"/>
  <c r="F36" i="11"/>
  <c r="BC65" i="1"/>
  <c r="F35" i="12"/>
  <c r="BB66" i="1" s="1"/>
  <c r="F37" i="3"/>
  <c r="BD56" i="1" s="1"/>
  <c r="J34" i="10"/>
  <c r="AW64" i="1"/>
  <c r="J34" i="7"/>
  <c r="AW60" i="1"/>
  <c r="F36" i="4"/>
  <c r="BC57" i="1"/>
  <c r="F36" i="5"/>
  <c r="BC58" i="1" s="1"/>
  <c r="F34" i="4"/>
  <c r="BA57" i="1" s="1"/>
  <c r="F34" i="11"/>
  <c r="BA65" i="1"/>
  <c r="F34" i="3"/>
  <c r="BA56" i="1" s="1"/>
  <c r="F37" i="8"/>
  <c r="BB62" i="1" s="1"/>
  <c r="F36" i="9"/>
  <c r="BA63" i="1"/>
  <c r="J36" i="9"/>
  <c r="AW63" i="1"/>
  <c r="F37" i="9"/>
  <c r="BB63" i="1"/>
  <c r="F39" i="9"/>
  <c r="BD63" i="1" s="1"/>
  <c r="F35" i="10"/>
  <c r="BB64" i="1" s="1"/>
  <c r="F35" i="11"/>
  <c r="BB65" i="1"/>
  <c r="F37" i="12"/>
  <c r="BD66" i="1" s="1"/>
  <c r="J34" i="5"/>
  <c r="AW58" i="1" s="1"/>
  <c r="F39" i="8"/>
  <c r="BD62" i="1"/>
  <c r="F35" i="6"/>
  <c r="BB59" i="1"/>
  <c r="F34" i="6"/>
  <c r="BA59" i="1"/>
  <c r="F34" i="7"/>
  <c r="BA60" i="1" s="1"/>
  <c r="F36" i="8"/>
  <c r="BA62" i="1" s="1"/>
  <c r="J34" i="12"/>
  <c r="AW66" i="1" s="1"/>
  <c r="F37" i="6"/>
  <c r="BD59" i="1" s="1"/>
  <c r="F37" i="7"/>
  <c r="BD60" i="1"/>
  <c r="F36" i="3"/>
  <c r="BC56" i="1"/>
  <c r="J34" i="11"/>
  <c r="AW65" i="1"/>
  <c r="F37" i="4"/>
  <c r="BD57" i="1" s="1"/>
  <c r="F38" i="8"/>
  <c r="BC62" i="1" s="1"/>
  <c r="F35" i="7"/>
  <c r="BB60" i="1"/>
  <c r="J542" i="4" l="1"/>
  <c r="J63" i="4" s="1"/>
  <c r="J363" i="5"/>
  <c r="J62" i="5" s="1"/>
  <c r="J81" i="11"/>
  <c r="J60" i="11" s="1"/>
  <c r="T84" i="3"/>
  <c r="R101" i="8"/>
  <c r="P84" i="4"/>
  <c r="AU57" i="1" s="1"/>
  <c r="T84" i="6"/>
  <c r="T88" i="9"/>
  <c r="T101" i="8"/>
  <c r="P84" i="5"/>
  <c r="AU58" i="1" s="1"/>
  <c r="R84" i="6"/>
  <c r="R84" i="7"/>
  <c r="R394" i="8"/>
  <c r="T84" i="4"/>
  <c r="T84" i="5"/>
  <c r="P88" i="9"/>
  <c r="AU63" i="1"/>
  <c r="P84" i="2"/>
  <c r="AU55" i="1" s="1"/>
  <c r="T394" i="8"/>
  <c r="T84" i="2"/>
  <c r="P84" i="7"/>
  <c r="AU60" i="1" s="1"/>
  <c r="P101" i="8"/>
  <c r="P100" i="8"/>
  <c r="AU62" i="1" s="1"/>
  <c r="R84" i="5"/>
  <c r="BK88" i="9"/>
  <c r="J88" i="9" s="1"/>
  <c r="J32" i="9" s="1"/>
  <c r="AG63" i="1" s="1"/>
  <c r="AN63" i="1" s="1"/>
  <c r="BK84" i="3"/>
  <c r="J84" i="3" s="1"/>
  <c r="J59" i="3" s="1"/>
  <c r="P84" i="6"/>
  <c r="AU59" i="1"/>
  <c r="R84" i="4"/>
  <c r="BK80" i="12"/>
  <c r="J80" i="12"/>
  <c r="J59" i="12"/>
  <c r="AG65" i="1"/>
  <c r="J59" i="11"/>
  <c r="AG64" i="1"/>
  <c r="J59" i="10"/>
  <c r="BK100" i="8"/>
  <c r="J100" i="8"/>
  <c r="AG59" i="1"/>
  <c r="J59" i="6"/>
  <c r="AG58" i="1"/>
  <c r="J59" i="5"/>
  <c r="F33" i="5"/>
  <c r="AZ58" i="1"/>
  <c r="F33" i="2"/>
  <c r="AZ55" i="1" s="1"/>
  <c r="J33" i="5"/>
  <c r="AV58" i="1" s="1"/>
  <c r="AT58" i="1" s="1"/>
  <c r="AN58" i="1" s="1"/>
  <c r="F33" i="6"/>
  <c r="AZ59" i="1"/>
  <c r="J30" i="2"/>
  <c r="AG55" i="1"/>
  <c r="F33" i="4"/>
  <c r="AZ57" i="1" s="1"/>
  <c r="J33" i="4"/>
  <c r="AV57" i="1" s="1"/>
  <c r="AT57" i="1" s="1"/>
  <c r="J33" i="3"/>
  <c r="AV56" i="1" s="1"/>
  <c r="AT56" i="1" s="1"/>
  <c r="F33" i="3"/>
  <c r="AZ56" i="1" s="1"/>
  <c r="J33" i="2"/>
  <c r="AV55" i="1"/>
  <c r="AT55" i="1"/>
  <c r="J30" i="4"/>
  <c r="AG57" i="1" s="1"/>
  <c r="J33" i="6"/>
  <c r="AV59" i="1" s="1"/>
  <c r="AT59" i="1" s="1"/>
  <c r="AN59" i="1" s="1"/>
  <c r="F33" i="7"/>
  <c r="AZ60" i="1"/>
  <c r="J33" i="7"/>
  <c r="AV60" i="1" s="1"/>
  <c r="AT60" i="1" s="1"/>
  <c r="J30" i="7"/>
  <c r="AG60" i="1" s="1"/>
  <c r="F35" i="8"/>
  <c r="AZ62" i="1"/>
  <c r="J35" i="8"/>
  <c r="AV62" i="1" s="1"/>
  <c r="AT62" i="1" s="1"/>
  <c r="BB61" i="1"/>
  <c r="AX61" i="1" s="1"/>
  <c r="BD61" i="1"/>
  <c r="J32" i="8"/>
  <c r="AG62" i="1"/>
  <c r="BC61" i="1"/>
  <c r="AY61" i="1"/>
  <c r="BA61" i="1"/>
  <c r="AW61" i="1"/>
  <c r="J35" i="9"/>
  <c r="AV63" i="1" s="1"/>
  <c r="AT63" i="1" s="1"/>
  <c r="F33" i="11"/>
  <c r="AZ65" i="1" s="1"/>
  <c r="J33" i="12"/>
  <c r="AV66" i="1" s="1"/>
  <c r="AT66" i="1" s="1"/>
  <c r="J33" i="10"/>
  <c r="AV64" i="1"/>
  <c r="AT64" i="1"/>
  <c r="AN64" i="1" s="1"/>
  <c r="F35" i="9"/>
  <c r="AZ63" i="1" s="1"/>
  <c r="F33" i="10"/>
  <c r="AZ64" i="1" s="1"/>
  <c r="J33" i="11"/>
  <c r="AV65" i="1"/>
  <c r="AT65" i="1"/>
  <c r="AN65" i="1"/>
  <c r="F33" i="12"/>
  <c r="AZ66" i="1" s="1"/>
  <c r="T100" i="8" l="1"/>
  <c r="R100" i="8"/>
  <c r="J63" i="9"/>
  <c r="J39" i="11"/>
  <c r="J39" i="10"/>
  <c r="AN62" i="1"/>
  <c r="J41" i="9"/>
  <c r="J63" i="8"/>
  <c r="AN60" i="1"/>
  <c r="J41" i="8"/>
  <c r="J39" i="7"/>
  <c r="J39" i="6"/>
  <c r="AN57" i="1"/>
  <c r="J39" i="5"/>
  <c r="J39" i="4"/>
  <c r="AN55" i="1"/>
  <c r="J39" i="2"/>
  <c r="J30" i="3"/>
  <c r="AG56" i="1" s="1"/>
  <c r="BD54" i="1"/>
  <c r="W33" i="1" s="1"/>
  <c r="BC54" i="1"/>
  <c r="AY54" i="1"/>
  <c r="BA54" i="1"/>
  <c r="W30" i="1" s="1"/>
  <c r="J30" i="12"/>
  <c r="AG66" i="1"/>
  <c r="AZ61" i="1"/>
  <c r="AV61" i="1"/>
  <c r="AT61" i="1" s="1"/>
  <c r="AU61" i="1"/>
  <c r="AG61" i="1"/>
  <c r="BB54" i="1"/>
  <c r="W31" i="1"/>
  <c r="J39" i="12" l="1"/>
  <c r="J39" i="3"/>
  <c r="AN56" i="1"/>
  <c r="AN66" i="1"/>
  <c r="AN61" i="1"/>
  <c r="AX54" i="1"/>
  <c r="AU54" i="1"/>
  <c r="W32" i="1"/>
  <c r="AG54" i="1"/>
  <c r="AK26" i="1" s="1"/>
  <c r="AZ54" i="1"/>
  <c r="W29" i="1" s="1"/>
  <c r="AW54" i="1"/>
  <c r="AK30" i="1" s="1"/>
  <c r="AV54" i="1" l="1"/>
  <c r="AK29" i="1"/>
  <c r="AK35" i="1" s="1"/>
  <c r="AT54" i="1" l="1"/>
  <c r="AN54" i="1" l="1"/>
</calcChain>
</file>

<file path=xl/sharedStrings.xml><?xml version="1.0" encoding="utf-8"?>
<sst xmlns="http://schemas.openxmlformats.org/spreadsheetml/2006/main" count="52198" uniqueCount="3246">
  <si>
    <t>Export Komplet</t>
  </si>
  <si>
    <t>VZ</t>
  </si>
  <si>
    <t>2.0</t>
  </si>
  <si>
    <t>ZAMOK</t>
  </si>
  <si>
    <t>False</t>
  </si>
  <si>
    <t>{db398855-5df8-4f6e-8ad7-b23fe08b6359}</t>
  </si>
  <si>
    <t>0,01</t>
  </si>
  <si>
    <t>21</t>
  </si>
  <si>
    <t>12</t>
  </si>
  <si>
    <t>REKAPITULACE STAVBY</t>
  </si>
  <si>
    <t>v ---  níže se nacházejí doplnkové a pomocné údaje k sestavám  --- v</t>
  </si>
  <si>
    <t>Návod na vyplnění</t>
  </si>
  <si>
    <t>0,001</t>
  </si>
  <si>
    <t>Kód:</t>
  </si>
  <si>
    <t>26</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</si>
  <si>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</si>
  <si>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</si>
  <si>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Prostá rekonstrukce trati Chotětov (včetně) - Všetaty (mimo)</t>
  </si>
  <si>
    <t>KSO:</t>
  </si>
  <si>
    <t/>
  </si>
  <si>
    <t>CC-CZ:</t>
  </si>
  <si>
    <t>Místo:</t>
  </si>
  <si>
    <t xml:space="preserve"> </t>
  </si>
  <si>
    <t>Datum:</t>
  </si>
  <si>
    <t>Zadavatel:</t>
  </si>
  <si>
    <t>IČ:</t>
  </si>
  <si>
    <t>Zimola Bohumil</t>
  </si>
  <si>
    <t>DIČ:</t>
  </si>
  <si>
    <t>Účastník:</t>
  </si>
  <si>
    <t>Vyplň údaj</t>
  </si>
  <si>
    <t>Projektant:</t>
  </si>
  <si>
    <t>True</t>
  </si>
  <si>
    <t>Zpracovatel:</t>
  </si>
  <si>
    <t>Hospopdková Marcela</t>
  </si>
  <si>
    <t>Poznámka:</t>
  </si>
  <si>
    <t xml:space="preserve">Soupis prací je sestaven s využitím Cenové soustavy ÚRS a UOŽI. Položky, které pochází z cenové soustavy ÚRS,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Položky, které pochází z cenové soustavy UOŽI, jsou ve sloupci 'Cenová soustava' označeny popisem 'Sborník UOŽI' a úrovní příslušného kalendářního roku. Veškeré další informace vymezující popis a podmínky použití těchto položek, jsou zveřejněny na webu www.sfdi.cz._x000D_
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</si>
  <si>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</si>
  <si>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</si>
  <si>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</si>
  <si>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</si>
  <si>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</si>
  <si>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</si>
  <si>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</si>
  <si>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</si>
  <si>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</si>
  <si>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</si>
  <si>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</si>
  <si>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</si>
  <si>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</si>
  <si>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</si>
  <si>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</si>
  <si>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</si>
  <si>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</si>
  <si>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</si>
  <si>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</si>
  <si>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</si>
  <si>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</si>
  <si>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</si>
  <si>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</si>
  <si>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</si>
  <si>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</si>
  <si>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</si>
  <si>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</si>
  <si>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</si>
  <si>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</si>
  <si>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</si>
  <si>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</si>
  <si>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</si>
  <si>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</si>
  <si>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</si>
  <si>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</si>
  <si>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</si>
  <si>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</si>
  <si>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</si>
  <si>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</si>
  <si>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</si>
  <si>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Rekonstrukce trati v úseku Všetaty - Byšice</t>
  </si>
  <si>
    <t>STA</t>
  </si>
  <si>
    <t>1</t>
  </si>
  <si>
    <t>{5e97f663-971e-49bd-8ae7-877a6deeed71}</t>
  </si>
  <si>
    <t>2</t>
  </si>
  <si>
    <t>SO 02</t>
  </si>
  <si>
    <t>Rekonstrukce žst. Byšice</t>
  </si>
  <si>
    <t>{2ac7f6c4-d4ba-4b54-ba21-5ad80a04d381}</t>
  </si>
  <si>
    <t>SO 03</t>
  </si>
  <si>
    <t>Rekontrukce trati v úseku Byšice - Kropáčova Vrutice</t>
  </si>
  <si>
    <t>{7a934d56-6758-4ca1-aef2-e3c4ab9e5e9b}</t>
  </si>
  <si>
    <t>SO 04</t>
  </si>
  <si>
    <t>Rekontrukce žst. Kropáčova Vrutice</t>
  </si>
  <si>
    <t>{c3aaa518-5639-4d38-b3f8-62f4262e557b}</t>
  </si>
  <si>
    <t>SO 05</t>
  </si>
  <si>
    <t>Rekonstrukce trati v úseku Kropáčova Vrutice - Chotětov</t>
  </si>
  <si>
    <t>{c61b3cfa-2513-436f-8c68-bef283fbf6ae}</t>
  </si>
  <si>
    <t>SO 06</t>
  </si>
  <si>
    <t>Rekonstrukce žst. Chotětov</t>
  </si>
  <si>
    <t>{da815d23-96ed-4a49-a088-26a953bec08c}</t>
  </si>
  <si>
    <t>SO 07</t>
  </si>
  <si>
    <t>Rekonstrukce mostu v km 56,738</t>
  </si>
  <si>
    <t>{66413cf7-3f8f-4ff7-9871-5e81b1a3922f}</t>
  </si>
  <si>
    <t>PS 01</t>
  </si>
  <si>
    <t>Rekonstrukce mostu - most</t>
  </si>
  <si>
    <t>Soupis</t>
  </si>
  <si>
    <t>{f932c491-898e-4761-91c0-11d31a42395d}</t>
  </si>
  <si>
    <t>PS 02</t>
  </si>
  <si>
    <t>Rekonstrukce mostu - železniční svršek</t>
  </si>
  <si>
    <t>{73c0763d-d5c3-4a30-ae39-d6e399bad6c0}</t>
  </si>
  <si>
    <t>SO 08</t>
  </si>
  <si>
    <t>Přeprava mechanizace</t>
  </si>
  <si>
    <t>{c3e2d918-afc2-4b25-bec5-9a17e3f66343}</t>
  </si>
  <si>
    <t>SO 09</t>
  </si>
  <si>
    <t>DSPS</t>
  </si>
  <si>
    <t>{8f1c79ea-e4ca-4e97-967e-b940d9b3c758}</t>
  </si>
  <si>
    <t>VON</t>
  </si>
  <si>
    <t>{a4465781-2055-4dcd-a476-6407d671c133}</t>
  </si>
  <si>
    <t>KRYCÍ LIST SOUPISU PRACÍ</t>
  </si>
  <si>
    <t>Objekt:</t>
  </si>
  <si>
    <t>SO 01 - Rekonstrukce trati v úseku Všetaty - Byšice</t>
  </si>
  <si>
    <t xml:space="preserve">Soupis prací je sestaven s využitím Cenové soustavy ÚRS a UOŽI. Položky, které pochází z cenové soustavy ÚRS,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Položky, které pochází z cenové soustavy UOŽI, jsou ve sloupci 'Cenová soustava' označeny popisem 'Sborník UOŽI' a úrovní příslušného kalendářního roku. Veškeré další informace vymezující popis a podmínky použití těchto položek, jsou zveřejněny na webu www.sfdi.cz.  </t>
  </si>
  <si>
    <t>REKAPITULACE ČLENĚNÍ SOUPISU PRACÍ</t>
  </si>
  <si>
    <t>Kód dílu - Popis</t>
  </si>
  <si>
    <t>Cena celkem [CZK]</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</si>
  <si>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</si>
  <si>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</si>
  <si>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</si>
  <si>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</si>
  <si>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</si>
  <si>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</si>
  <si>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</si>
  <si>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</si>
  <si>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</si>
  <si>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</si>
  <si>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</si>
  <si>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</si>
  <si>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</si>
  <si>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</si>
  <si>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</si>
  <si>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</si>
  <si>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</si>
  <si>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</si>
  <si>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</si>
  <si>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</si>
  <si>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</si>
  <si>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</si>
  <si>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</si>
  <si>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5957104035</t>
  </si>
  <si>
    <t>Kolejnicové pásy třídy R260 tv. 49 E1 délky 120 metrů</t>
  </si>
  <si>
    <t>kus</t>
  </si>
  <si>
    <t>Sborník UOŽI 01 2025</t>
  </si>
  <si>
    <t>8</t>
  </si>
  <si>
    <t>4</t>
  </si>
  <si>
    <t>310446061</t>
  </si>
  <si>
    <t>VV</t>
  </si>
  <si>
    <t>(42678-40246)/120*2</t>
  </si>
  <si>
    <t>0,467</t>
  </si>
  <si>
    <t>Součet</t>
  </si>
  <si>
    <t>neoceňovat dodá TO</t>
  </si>
  <si>
    <t>5957104015</t>
  </si>
  <si>
    <t>Kolejnicové pásy třídy R260 tv. 60 E2 délky 120 metrů</t>
  </si>
  <si>
    <t>-1836650932</t>
  </si>
  <si>
    <t>(40246-40196)/120*2</t>
  </si>
  <si>
    <t>0,167</t>
  </si>
  <si>
    <t>3</t>
  </si>
  <si>
    <t>5957113025</t>
  </si>
  <si>
    <t>Kolejnice přechodové tv. 60E2/49E1 pravá/levá</t>
  </si>
  <si>
    <t>m</t>
  </si>
  <si>
    <t>403186751</t>
  </si>
  <si>
    <t>km 40,246</t>
  </si>
  <si>
    <t>12*2</t>
  </si>
  <si>
    <t>5957134010</t>
  </si>
  <si>
    <t>Lepený izolovaný styk tv. S49 (49E1) s tepelně zpracovanou hlavou délky 3,60 m</t>
  </si>
  <si>
    <t>-2070798988</t>
  </si>
  <si>
    <t>km 40,700; 41,080</t>
  </si>
  <si>
    <t>2+2</t>
  </si>
  <si>
    <t>5</t>
  </si>
  <si>
    <t>5960101005</t>
  </si>
  <si>
    <t>Pražcové kotvy TDHB pro pražec betonový SB 8, SB 8P</t>
  </si>
  <si>
    <t>1698547311</t>
  </si>
  <si>
    <t>na přechod v km 40,246</t>
  </si>
  <si>
    <t>27</t>
  </si>
  <si>
    <t>6</t>
  </si>
  <si>
    <t>5958134025</t>
  </si>
  <si>
    <t>Součásti upevňovací svěrka ŽS 4</t>
  </si>
  <si>
    <t>651472210</t>
  </si>
  <si>
    <t>(41,600-40,246)*1640*4</t>
  </si>
  <si>
    <t>1,760</t>
  </si>
  <si>
    <t>(42,100-41,600)*1840*4</t>
  </si>
  <si>
    <t>(42,678-42,100)*1640*4</t>
  </si>
  <si>
    <t>0,320</t>
  </si>
  <si>
    <t>7</t>
  </si>
  <si>
    <t>5958134044</t>
  </si>
  <si>
    <t>Součásti upevňovací šroub svěrkový RS 1 (M24x80)</t>
  </si>
  <si>
    <t>1232374772</t>
  </si>
  <si>
    <t>5958134115</t>
  </si>
  <si>
    <t>Součásti upevňovací matice M24</t>
  </si>
  <si>
    <t>-733560410</t>
  </si>
  <si>
    <t>9</t>
  </si>
  <si>
    <t>5958134040</t>
  </si>
  <si>
    <t>Součásti upevňovací kroužek pružný dvojitý Fe 6</t>
  </si>
  <si>
    <t>1112041415</t>
  </si>
  <si>
    <t>16356</t>
  </si>
  <si>
    <t>10</t>
  </si>
  <si>
    <t>5958158005</t>
  </si>
  <si>
    <t>Podložka pryžová pod patu kolejnice S49 183/126/6</t>
  </si>
  <si>
    <t>830276153</t>
  </si>
  <si>
    <t>(41,600-40,246)*1640*2</t>
  </si>
  <si>
    <t>0,880</t>
  </si>
  <si>
    <t>(42,100-41,600)*1840*2</t>
  </si>
  <si>
    <t>(42,678-42,100)*1640*2</t>
  </si>
  <si>
    <t>0,160</t>
  </si>
  <si>
    <t>11</t>
  </si>
  <si>
    <t>5958158020</t>
  </si>
  <si>
    <t>Podložka pryžová pod patu kolejnice R65 183/151/6</t>
  </si>
  <si>
    <t>-1536327101</t>
  </si>
  <si>
    <t>(40,246-40,196)*1640*2</t>
  </si>
  <si>
    <t>5962101010</t>
  </si>
  <si>
    <t>Návěstidlo rychlostník - obdélník</t>
  </si>
  <si>
    <t>-1448983854</t>
  </si>
  <si>
    <t>16</t>
  </si>
  <si>
    <t>13</t>
  </si>
  <si>
    <t>5962101020</t>
  </si>
  <si>
    <t>Návěstidlo očekávejte traťovou rychlost - trojúhelník</t>
  </si>
  <si>
    <t>-491132801</t>
  </si>
  <si>
    <t>14</t>
  </si>
  <si>
    <t>5962101110</t>
  </si>
  <si>
    <t>Návěstidlo sklonovník reflexní</t>
  </si>
  <si>
    <t>-1099087916</t>
  </si>
  <si>
    <t>24</t>
  </si>
  <si>
    <t>15</t>
  </si>
  <si>
    <t>7592701460</t>
  </si>
  <si>
    <t>Upozorňovadla, značky Návěsti označující místo na trati Označník 'Posun zakázán' (HM0404129990690)</t>
  </si>
  <si>
    <t>899595488</t>
  </si>
  <si>
    <t>5962101045</t>
  </si>
  <si>
    <t>Návěstidlo konec nástupiště</t>
  </si>
  <si>
    <t>410671686</t>
  </si>
  <si>
    <t>17</t>
  </si>
  <si>
    <t>5962101050</t>
  </si>
  <si>
    <t>Návěstidlo tabule před zastávkou</t>
  </si>
  <si>
    <t>-1423781084</t>
  </si>
  <si>
    <t>18</t>
  </si>
  <si>
    <t>5962113005</t>
  </si>
  <si>
    <t>Sloupek ocelový pozinkovaný 60 mm</t>
  </si>
  <si>
    <t>1252906555</t>
  </si>
  <si>
    <t>sloupek 3m</t>
  </si>
  <si>
    <t>59*3</t>
  </si>
  <si>
    <t>19</t>
  </si>
  <si>
    <t>5962114020</t>
  </si>
  <si>
    <t>Výstroj sloupku víčko plast 60 mm</t>
  </si>
  <si>
    <t>1020037126</t>
  </si>
  <si>
    <t>59</t>
  </si>
  <si>
    <t>20</t>
  </si>
  <si>
    <t>5962114000</t>
  </si>
  <si>
    <t>Výstroj sloupku objímka 50 až 100 mm kompletní</t>
  </si>
  <si>
    <t>-684765006</t>
  </si>
  <si>
    <t>118</t>
  </si>
  <si>
    <t>5964165000</t>
  </si>
  <si>
    <t>Betonová patka sloupku malá prefabrikát</t>
  </si>
  <si>
    <t>-2127047695</t>
  </si>
  <si>
    <t>Materiál</t>
  </si>
  <si>
    <t>22</t>
  </si>
  <si>
    <t>R5956140045.1</t>
  </si>
  <si>
    <t>Pražec betonový příčný vystrojený včetně kompletů pro podkladnicové upevnění, dl. 2,4 m, s úklonem úložné plochy 1:20, upevnění K s antikorozní úpravou, včetně dopravy</t>
  </si>
  <si>
    <t>-578880793</t>
  </si>
  <si>
    <t>P2676</t>
  </si>
  <si>
    <t>23</t>
  </si>
  <si>
    <t>5958125010</t>
  </si>
  <si>
    <t>Komplety s antikorozní úpravou ŽS 4 (svěrka ŽS4, šroub RS 1, matice M24, dvojitý pružný kroužek Fe6)</t>
  </si>
  <si>
    <t>-480787388</t>
  </si>
  <si>
    <t>P2677</t>
  </si>
  <si>
    <t>11*4</t>
  </si>
  <si>
    <t>7497700320</t>
  </si>
  <si>
    <t>Konstrukční prvky trakčního vedení  Svorka se šroubem pro ukolejnění, např. F3/I/150</t>
  </si>
  <si>
    <t>-943857082</t>
  </si>
  <si>
    <t>25</t>
  </si>
  <si>
    <t>7497700300</t>
  </si>
  <si>
    <t>Konstrukční prvky trakčního vedení  Svorka se šroubem pro ukolejnění, např. F3/I/125</t>
  </si>
  <si>
    <t>1701730011</t>
  </si>
  <si>
    <t>5964127005</t>
  </si>
  <si>
    <t>Odvodňovací žlaby štěrbinové betonové masívní</t>
  </si>
  <si>
    <t>-1975737320</t>
  </si>
  <si>
    <t>TZD-Q 400/500/4000</t>
  </si>
  <si>
    <t>5963101535</t>
  </si>
  <si>
    <t>Železobetonová přejezdová konstrukce UNIS UNIS-1 - pouze vnitřní panel</t>
  </si>
  <si>
    <t>-479969753</t>
  </si>
  <si>
    <t>28</t>
  </si>
  <si>
    <t>5963104050</t>
  </si>
  <si>
    <t>Železobetonová přejezdová konstrukce náběhový klín</t>
  </si>
  <si>
    <t>-1613748339</t>
  </si>
  <si>
    <t>29</t>
  </si>
  <si>
    <t>R5955101080</t>
  </si>
  <si>
    <t>Kamenivo drcené recyklované drť frakce 4/8</t>
  </si>
  <si>
    <t>t</t>
  </si>
  <si>
    <t>585689052</t>
  </si>
  <si>
    <t>povrch cesty Lp+Pp</t>
  </si>
  <si>
    <t>(4+4)*5*0,2*2</t>
  </si>
  <si>
    <t>(6+4)*5*0,2*2</t>
  </si>
  <si>
    <t>30</t>
  </si>
  <si>
    <t>5964161000</t>
  </si>
  <si>
    <t>Beton lehce zhutnitelný C 12/15;X0 F5 2 080 2 517</t>
  </si>
  <si>
    <t>m3</t>
  </si>
  <si>
    <t>-1158601976</t>
  </si>
  <si>
    <t xml:space="preserve">odvodnění </t>
  </si>
  <si>
    <t>4*0,5*0,1</t>
  </si>
  <si>
    <t>31</t>
  </si>
  <si>
    <t>5955101000</t>
  </si>
  <si>
    <t>Kamenivo drcené štěrk frakce 31,5/63 (32/63) třídy BI</t>
  </si>
  <si>
    <t>-1926070827</t>
  </si>
  <si>
    <t>(42678-40196)*1*1,8</t>
  </si>
  <si>
    <t>10*0,7*1,8</t>
  </si>
  <si>
    <t>32</t>
  </si>
  <si>
    <t>5962120015</t>
  </si>
  <si>
    <t>Stabilizace ŽBP základní těžká - materiál (beton, ocelová tyč, hřeb, plastová trubka, víčko)</t>
  </si>
  <si>
    <t>-1358553254</t>
  </si>
  <si>
    <t>pro celý úsek Všetaty - Chotětov</t>
  </si>
  <si>
    <t>33</t>
  </si>
  <si>
    <t>P</t>
  </si>
  <si>
    <t>Práce</t>
  </si>
  <si>
    <t>K</t>
  </si>
  <si>
    <t>5904005020</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</si>
  <si>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</si>
  <si>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m2</t>
  </si>
  <si>
    <t>978638750</t>
  </si>
  <si>
    <t>9000</t>
  </si>
  <si>
    <t>34</t>
  </si>
  <si>
    <t>5904020120</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</si>
  <si>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</si>
  <si>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-285756858</t>
  </si>
  <si>
    <t>2000</t>
  </si>
  <si>
    <t>35</t>
  </si>
  <si>
    <t>5905020010</t>
  </si>
  <si>
    <t>Oprava stezky strojně s odstraněním drnu a nánosu do 10 cm Poznámka: 1. V cenách jsou započteny náklady na odtěžení nánosu stezky a rozprostření výzisku na terén nebo naložení na dopravní prostředek a úprava povrchu stezky.</t>
  </si>
  <si>
    <t>-1991730213</t>
  </si>
  <si>
    <t>Bankety Lp+Pp</t>
  </si>
  <si>
    <t>(40500-40196)*1*2</t>
  </si>
  <si>
    <t>(40750-40700)*1*2</t>
  </si>
  <si>
    <t>(42180-40920)*1*2</t>
  </si>
  <si>
    <t>36</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</si>
  <si>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</si>
  <si>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</si>
  <si>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253079625</t>
  </si>
  <si>
    <t xml:space="preserve">příkopy </t>
  </si>
  <si>
    <t>Lp+Pp</t>
  </si>
  <si>
    <t>(40678-40500)*0,3*2</t>
  </si>
  <si>
    <t>(40920-40750)*0,3*2</t>
  </si>
  <si>
    <t>(42700-42180)*0,3*2</t>
  </si>
  <si>
    <t xml:space="preserve">Součet  </t>
  </si>
  <si>
    <t>37</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</si>
  <si>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</si>
  <si>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</si>
  <si>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1870753114</t>
  </si>
  <si>
    <t>10*1,7</t>
  </si>
  <si>
    <t>38</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</si>
  <si>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</si>
  <si>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</si>
  <si>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km</t>
  </si>
  <si>
    <t>-799064178</t>
  </si>
  <si>
    <t>42,678-40,196</t>
  </si>
  <si>
    <t>-0,010</t>
  </si>
  <si>
    <t>39</t>
  </si>
  <si>
    <t>5905105010</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</si>
  <si>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</si>
  <si>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1587920392</t>
  </si>
  <si>
    <t>povrch cesty</t>
  </si>
  <si>
    <t>(4+4)*5*0,2</t>
  </si>
  <si>
    <t>(6+4)*5*0,2</t>
  </si>
  <si>
    <t>40</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</si>
  <si>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</si>
  <si>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</si>
  <si>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-230162504</t>
  </si>
  <si>
    <t>(42678-40196)*1</t>
  </si>
  <si>
    <t>-10*1</t>
  </si>
  <si>
    <t>41</t>
  </si>
  <si>
    <t>5906015120</t>
  </si>
  <si>
    <t>Výměna pražce malou těžící mechanizací v KL otevřeném i zapuštěném pražec betonový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</si>
  <si>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-1264538389</t>
  </si>
  <si>
    <t>Poznámka k položce:_x000D_
Pražec=kus</t>
  </si>
  <si>
    <t>42</t>
  </si>
  <si>
    <t>5907010035</t>
  </si>
  <si>
    <t>Výměna LISŮ tvar S49, T, 49E1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</si>
  <si>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2102300547</t>
  </si>
  <si>
    <t>Poznámka k položce:_x000D_
Metr kolejnice=m</t>
  </si>
  <si>
    <t>(2+2)*3,6</t>
  </si>
  <si>
    <t>43</t>
  </si>
  <si>
    <t>5907025391</t>
  </si>
  <si>
    <t>Výměna kolejnicových pásů současně s výměnou kompletů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</si>
  <si>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1684165358</t>
  </si>
  <si>
    <t>100% gumy; 100% komplety</t>
  </si>
  <si>
    <t>(41600-40246)*2</t>
  </si>
  <si>
    <t>(42100-41600)*2</t>
  </si>
  <si>
    <t>(42678-42100)*2</t>
  </si>
  <si>
    <t>44</t>
  </si>
  <si>
    <t>5907025456</t>
  </si>
  <si>
    <t>Výměna kolejnicových pásů současně s výměnou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</si>
  <si>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1837517701</t>
  </si>
  <si>
    <t>100% gumy</t>
  </si>
  <si>
    <t>(40246-40196)*2</t>
  </si>
  <si>
    <t>45</t>
  </si>
  <si>
    <t>5907050010</t>
  </si>
  <si>
    <t>Dělení kolejnic řezáním nebo rozbroušením, soustavy UIC60 nebo R65 Poznámka: 1. V cenách jsou započteny náklady na manipulaci, podložení, označení a provedení řezu kolejnice.</t>
  </si>
  <si>
    <t>1402840361</t>
  </si>
  <si>
    <t>Poznámka k položce:_x000D_
Řez=kus</t>
  </si>
  <si>
    <t>46</t>
  </si>
  <si>
    <t>5907050020</t>
  </si>
  <si>
    <t>Dělení kolejnic řezáním nebo rozbroušením, soustavy S49 nebo T Poznámka: 1. V cenách jsou započteny náklady na manipulaci, podložení, označení a provedení řezu kolejnice.</t>
  </si>
  <si>
    <t>1735695635</t>
  </si>
  <si>
    <t>100</t>
  </si>
  <si>
    <t>47</t>
  </si>
  <si>
    <t>5907050110</t>
  </si>
  <si>
    <t>Dělení kolejnic kyslíkem, soustavy UIC60 nebo R65 Poznámka: 1. V cenách jsou započteny náklady na manipulaci, podložení, označení a provedení řezu kolejnice.</t>
  </si>
  <si>
    <t>-824377856</t>
  </si>
  <si>
    <t>(40246-40196)/24*2</t>
  </si>
  <si>
    <t>1,833</t>
  </si>
  <si>
    <t>48</t>
  </si>
  <si>
    <t>5907050120</t>
  </si>
  <si>
    <t>Dělení kolejnic kyslíkem, soustavy S49 nebo T Poznámka: 1. V cenách jsou započteny náklady na manipulaci, podložení, označení a provedení řezu kolejnice.</t>
  </si>
  <si>
    <t>-1451031672</t>
  </si>
  <si>
    <t>(42678-40246)/24*2</t>
  </si>
  <si>
    <t>7,333</t>
  </si>
  <si>
    <t>49</t>
  </si>
  <si>
    <t>5908056010</t>
  </si>
  <si>
    <t>Příplatek za kompletaci na úložišti ŽS4 Poznámka: 1. V cenách jsou započteny i náklady na ošetření závitů antikorozním přípravkem, kompletaci nových nebo užitých součástí a případnou manipulaci.</t>
  </si>
  <si>
    <t>79570626</t>
  </si>
  <si>
    <t>Poznámka k položce:_x000D_
šroub RS 1, matice M 24, podložka Fe6, svěrka ŽS4</t>
  </si>
  <si>
    <t>50</t>
  </si>
  <si>
    <t>5909032020</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</si>
  <si>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</si>
  <si>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-2141285900</t>
  </si>
  <si>
    <t>Poznámka k položce:_x000D_
Kilometr koleje=km</t>
  </si>
  <si>
    <t>51</t>
  </si>
  <si>
    <t>5909050010</t>
  </si>
  <si>
    <t>Stabilizace kolejového lože koleje nově zřízeného nebo čistého Poznámka: 1. V cenách jsou započteny náklady na stabilizaci v režimu s řízeným (konstantním) poklesem včetně měření a předání tištěných výstupů.</t>
  </si>
  <si>
    <t>-1606356193</t>
  </si>
  <si>
    <t>Poznámka k položce:_x000D_
S3/1, Kilometr koleje=km</t>
  </si>
  <si>
    <t>52</t>
  </si>
  <si>
    <t>5910015120</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</si>
  <si>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</si>
  <si>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</si>
  <si>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2039601764</t>
  </si>
  <si>
    <t>3,467</t>
  </si>
  <si>
    <t>závěrné svary</t>
  </si>
  <si>
    <t>-8</t>
  </si>
  <si>
    <t>53</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</si>
  <si>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</si>
  <si>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</si>
  <si>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-1041536067</t>
  </si>
  <si>
    <t>54</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</si>
  <si>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</si>
  <si>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</si>
  <si>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2012285240</t>
  </si>
  <si>
    <t>LISY</t>
  </si>
  <si>
    <t>4*2</t>
  </si>
  <si>
    <t>55</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</si>
  <si>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</si>
  <si>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</si>
  <si>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328298698</t>
  </si>
  <si>
    <t>(42678-40196)*2</t>
  </si>
  <si>
    <t>56</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</si>
  <si>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</si>
  <si>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</si>
  <si>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-51448885</t>
  </si>
  <si>
    <t>57</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</si>
  <si>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</si>
  <si>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</si>
  <si>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-732433531</t>
  </si>
  <si>
    <t>58</t>
  </si>
  <si>
    <t>5910135010</t>
  </si>
  <si>
    <t>Demontáž pražcové kotvy v koleji Poznámka: 1. V cenách jsou započteny náklady na odstranění kameniva, demontáž, dohození a úpravu kameniva a naložení výzisku na dopravní prostředek.</t>
  </si>
  <si>
    <t>-1639541598</t>
  </si>
  <si>
    <t>přechod v km 40,246</t>
  </si>
  <si>
    <t>5910136010</t>
  </si>
  <si>
    <t>Montáž pražcové kotvy v koleji Poznámka: 1. V cenách jsou započteny náklady na odstranění kameniva, montáž, ošetření součásti mazivem a úpravu kameniva. 2. V cenách nejsou obsaženy náklady na dodávku materiálu.</t>
  </si>
  <si>
    <t>1970233690</t>
  </si>
  <si>
    <t>60</t>
  </si>
  <si>
    <t>5912030020</t>
  </si>
  <si>
    <t>Demontáž návěstidla včetně sloupku a patky označníku Poznámka: 1. V cenách jsou započteny náklady na demontáž návěstidla, sloupku a patky, zához, úpravu terénu a naložení na dopravní prostředek.</t>
  </si>
  <si>
    <t>963967907</t>
  </si>
  <si>
    <t>61</t>
  </si>
  <si>
    <t>5912030040</t>
  </si>
  <si>
    <t>Demontáž návěstidla včetně sloupku a patky rychlostníku Poznámka: 1. V cenách jsou započteny náklady na demontáž návěstidla, sloupku a patky, zához, úpravu terénu a naložení na dopravní prostředek.</t>
  </si>
  <si>
    <t>2033174326</t>
  </si>
  <si>
    <t>62</t>
  </si>
  <si>
    <t>5912030050</t>
  </si>
  <si>
    <t>Demontáž návěstidla včetně sloupku a patky sklonovníku Poznámka: 1. V cenách jsou započteny náklady na demontáž návěstidla, sloupku a patky, zához, úpravu terénu a naložení na dopravní prostředek.</t>
  </si>
  <si>
    <t>-1710674864</t>
  </si>
  <si>
    <t>63</t>
  </si>
  <si>
    <t>5912030030</t>
  </si>
  <si>
    <t>Demontáž návěstidla včetně sloupku a patky předvěstníku Poznámka: 1. V cenách jsou započteny náklady na demontáž návěstidla, sloupku a patky, zához, úpravu terénu a naložení na dopravní prostředek.</t>
  </si>
  <si>
    <t>1160744285</t>
  </si>
  <si>
    <t>64</t>
  </si>
  <si>
    <t>5912045020</t>
  </si>
  <si>
    <t>Montáž návěstidla včetně sloupku a patky označníku Poznámka: 1. V cenách jsou započteny náklady na zemní práce, montáž patky, sloupku a návěstidla, úpravu a rozprostření zeminy na terén. 2. V cenách nejsou obsaženy náklady na dodávku materiálu.</t>
  </si>
  <si>
    <t>-541647150</t>
  </si>
  <si>
    <t>65</t>
  </si>
  <si>
    <t>5912045040</t>
  </si>
  <si>
    <t>Montáž návěstidla včetně sloupku a patky rychlostníku Poznámka: 1. V cenách jsou započteny náklady na zemní práce, montáž patky, sloupku a návěstidla, úpravu a rozprostření zeminy na terén. 2. V cenách nejsou obsaženy náklady na dodávku materiálu.</t>
  </si>
  <si>
    <t>-1787999192</t>
  </si>
  <si>
    <t>66</t>
  </si>
  <si>
    <t>5912045050</t>
  </si>
  <si>
    <t>Montáž návěstidla včetně sloupku a patky sklonovníku Poznámka: 1. V cenách jsou započteny náklady na zemní práce, montáž patky, sloupku a návěstidla, úpravu a rozprostření zeminy na terén. 2. V cenách nejsou obsaženy náklady na dodávku materiálu.</t>
  </si>
  <si>
    <t>466101992</t>
  </si>
  <si>
    <t>67</t>
  </si>
  <si>
    <t>5912045030</t>
  </si>
  <si>
    <t>Montáž návěstidla včetně sloupku a patky předvěstníku Poznámka: 1. V cenách jsou započteny náklady na zemní práce, montáž patky, sloupku a návěstidla, úpravu a rozprostření zeminy na terén. 2. V cenách nejsou obsaženy náklady na dodávku materiálu.</t>
  </si>
  <si>
    <t>1221105018</t>
  </si>
  <si>
    <t>68</t>
  </si>
  <si>
    <t>5912015100</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</si>
  <si>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</si>
  <si>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-56076046</t>
  </si>
  <si>
    <t>Poznámka k položce:_x000D_
Návěstidlo+sloupek+patka=kus</t>
  </si>
  <si>
    <t>69</t>
  </si>
  <si>
    <t>5912015110</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</si>
  <si>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</si>
  <si>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-247650185</t>
  </si>
  <si>
    <t>70</t>
  </si>
  <si>
    <t>5913140020</t>
  </si>
  <si>
    <t>Demontáž přejezdové konstrukce se silničními panely vnitřní část Poznámka: 1. V cenách jsou započteny náklady na demontáž a naložení na dopravní prostředek.</t>
  </si>
  <si>
    <t>-1000677753</t>
  </si>
  <si>
    <t>4,5</t>
  </si>
  <si>
    <t>71</t>
  </si>
  <si>
    <t>5913145020</t>
  </si>
  <si>
    <t>Montáž přejezdové konstrukce se silničními panely vnitřní část Poznámka: 1. V cenách jsou započteny náklady na montáž konstrukce. 2. V cenách nejsou obsaženy náklady na dodávku materiálu.</t>
  </si>
  <si>
    <t>-606467567</t>
  </si>
  <si>
    <t>P2676 UNIS</t>
  </si>
  <si>
    <t>P2677 UNIS</t>
  </si>
  <si>
    <t>72</t>
  </si>
  <si>
    <t>5914035520</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</si>
  <si>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</si>
  <si>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965432566</t>
  </si>
  <si>
    <t>P2676 Pp</t>
  </si>
  <si>
    <t>73</t>
  </si>
  <si>
    <t>5915010020</t>
  </si>
  <si>
    <t>Těžení zeminy nebo horniny železničního spodku třídy těžitelnosti I skupiny 2 Poznámka: 1. V cenách jsou započteny náklady na těžení a uložení výzisku na terén nebo naložení na dopravní prostředek a uložení na úložišti.</t>
  </si>
  <si>
    <t>-1424013613</t>
  </si>
  <si>
    <t>odvodnění P2676 Pp</t>
  </si>
  <si>
    <t>4*0,6*0,5</t>
  </si>
  <si>
    <t>74</t>
  </si>
  <si>
    <t>5912090040</t>
  </si>
  <si>
    <t>Montáž bodu ŽBP základní stabilizace těžké Poznámka: 1. V cenách jsou započteny náklady na montáž součástí bodu včetně zemních prací a úpravy terénu. 2. V cenách nejsou obsaženy náklady na dodávku materiálu.</t>
  </si>
  <si>
    <t>-1202524733</t>
  </si>
  <si>
    <t>OST</t>
  </si>
  <si>
    <t>Ostatní</t>
  </si>
  <si>
    <t>75</t>
  </si>
  <si>
    <t>7497351560</t>
  </si>
  <si>
    <t>Montáž přímého ukolejnění na elektrizovaných tratích nebo v kolejových obvodech</t>
  </si>
  <si>
    <t>512</t>
  </si>
  <si>
    <t>1039822614</t>
  </si>
  <si>
    <t>76</t>
  </si>
  <si>
    <t>7497371630</t>
  </si>
  <si>
    <t>Demontáže zařízení trakčního vedení svodu propojení nebo ukolejnění na elektrizovaných tratích nebo v kolejových obvodech - demontáž stávajícího zařízení se všemi pomocnými doplňujícími úpravami</t>
  </si>
  <si>
    <t>1607523119</t>
  </si>
  <si>
    <t>77</t>
  </si>
  <si>
    <t>7592005070</t>
  </si>
  <si>
    <t>Montáž počítacího bodu počítače náprav PZN 1 - uložení a připevnění na určené místo, seřízení polohy, přezkoušení</t>
  </si>
  <si>
    <t>-1555348916</t>
  </si>
  <si>
    <t>km 41,080; 42,130; 42,190</t>
  </si>
  <si>
    <t>1+1+1</t>
  </si>
  <si>
    <t>78</t>
  </si>
  <si>
    <t>7592007070</t>
  </si>
  <si>
    <t>Demontáž počítacího bodu počítače náprav PZN 1</t>
  </si>
  <si>
    <t>1305506134</t>
  </si>
  <si>
    <t>VRN</t>
  </si>
  <si>
    <t>Vedlejší rozpočtové náklady</t>
  </si>
  <si>
    <t>79</t>
  </si>
  <si>
    <t>9902100100</t>
  </si>
  <si>
    <t>Doprava materiálu těžkou mechanizací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 3. Měrnou jednotkou je tuna přepravovaného materiálu.</t>
  </si>
  <si>
    <t>-1205651718</t>
  </si>
  <si>
    <t>nový beton+malta</t>
  </si>
  <si>
    <t>0,447</t>
  </si>
  <si>
    <t>asfalt drť</t>
  </si>
  <si>
    <t>36,000</t>
  </si>
  <si>
    <t xml:space="preserve">skládka </t>
  </si>
  <si>
    <t>3616,540</t>
  </si>
  <si>
    <t>nový štěrk</t>
  </si>
  <si>
    <t>4480,200</t>
  </si>
  <si>
    <t>nové atikorozní komplety</t>
  </si>
  <si>
    <t>0,054</t>
  </si>
  <si>
    <t>ukolejnění</t>
  </si>
  <si>
    <t>0,010</t>
  </si>
  <si>
    <t>ŽBP</t>
  </si>
  <si>
    <t>1,914</t>
  </si>
  <si>
    <t>80</t>
  </si>
  <si>
    <t>9902109200</t>
  </si>
  <si>
    <t>Doprava materiálu těžkou mechanizací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 3. Měrnou jednotkou je tuna přepravovaného materiálu.</t>
  </si>
  <si>
    <t>-8187256</t>
  </si>
  <si>
    <t>0,447*1</t>
  </si>
  <si>
    <t>36,000*1</t>
  </si>
  <si>
    <t>4480,200*4,7</t>
  </si>
  <si>
    <t>0,054*6</t>
  </si>
  <si>
    <t>0,010*6</t>
  </si>
  <si>
    <t>81</t>
  </si>
  <si>
    <t>9902200100</t>
  </si>
  <si>
    <t>Doprava materiálu těžkou mechanizací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 3. Měrnou jednotkou je tuna přepravovaného materiálu.</t>
  </si>
  <si>
    <t>674826256</t>
  </si>
  <si>
    <t>UNIS</t>
  </si>
  <si>
    <t>6,138+0,008</t>
  </si>
  <si>
    <t>Žlab</t>
  </si>
  <si>
    <t>1,400</t>
  </si>
  <si>
    <t>82</t>
  </si>
  <si>
    <t>9902209200</t>
  </si>
  <si>
    <t>Doprava materiálu těžkou mechanizací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 3. Měrnou jednotkou je tuna přepravovaného materiálu.</t>
  </si>
  <si>
    <t>1547535221</t>
  </si>
  <si>
    <t>(6,138+0,008)*21</t>
  </si>
  <si>
    <t>1,400*28,4</t>
  </si>
  <si>
    <t>83</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</si>
  <si>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</si>
  <si>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</si>
  <si>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135997575</t>
  </si>
  <si>
    <t>70% na skládku</t>
  </si>
  <si>
    <t>(38,400+645,6)*0,7</t>
  </si>
  <si>
    <t>84</t>
  </si>
  <si>
    <t>9909000110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</si>
  <si>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</si>
  <si>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1174146439</t>
  </si>
  <si>
    <t>výzisk z SČ a výměny KL (70% na skládku)</t>
  </si>
  <si>
    <t>4480,200*0,7</t>
  </si>
  <si>
    <t>85</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</si>
  <si>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</si>
  <si>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</si>
  <si>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505684521</t>
  </si>
  <si>
    <t>1,600</t>
  </si>
  <si>
    <t>SO 02 - Rekonstrukce žst. Byšice</t>
  </si>
  <si>
    <t>5957201010</t>
  </si>
  <si>
    <t>Kolejnice užité tv. S49</t>
  </si>
  <si>
    <t>128</t>
  </si>
  <si>
    <t>-370522314</t>
  </si>
  <si>
    <t>2.SK (výzisk z 1.SK)</t>
  </si>
  <si>
    <t>(43449-42767)*2</t>
  </si>
  <si>
    <t>ZV č.6 (vložka)</t>
  </si>
  <si>
    <t>3*2</t>
  </si>
  <si>
    <t>ZV č.7</t>
  </si>
  <si>
    <t>mezi v.č.5-6</t>
  </si>
  <si>
    <t>(42913-42786)*2</t>
  </si>
  <si>
    <t>mezi v.č.7-8 (výzisk z trati)</t>
  </si>
  <si>
    <t>(43194-43040)*2</t>
  </si>
  <si>
    <t>mezi v.č.8-9 (vložka-posun)</t>
  </si>
  <si>
    <t>10*2</t>
  </si>
  <si>
    <t>4.SK (vložka) posun od km 43,400</t>
  </si>
  <si>
    <t>4.SK (vložka) posun od km 42,850</t>
  </si>
  <si>
    <t>15*2</t>
  </si>
  <si>
    <t>v.č.1 (středové kolejnice)</t>
  </si>
  <si>
    <t>10*4</t>
  </si>
  <si>
    <t>v.č.2 (středové kolejnice)</t>
  </si>
  <si>
    <t>13*4</t>
  </si>
  <si>
    <t>v.č.3,5,7 (středové kolejnice)</t>
  </si>
  <si>
    <t>12*4*3</t>
  </si>
  <si>
    <t>v.č.6 (středové kolejnice)</t>
  </si>
  <si>
    <t>v.č.8,9,10,11 (středové kolejnice)</t>
  </si>
  <si>
    <t>12*4*4</t>
  </si>
  <si>
    <t>ZV č.1 (vložka)</t>
  </si>
  <si>
    <t>5*2</t>
  </si>
  <si>
    <t>KV č.1-v.č.V1 (vložka)</t>
  </si>
  <si>
    <t>KV č.2-v.č.3 (vložka)</t>
  </si>
  <si>
    <t>KV č.2-v.č.4A (vložka)</t>
  </si>
  <si>
    <t>17*2</t>
  </si>
  <si>
    <t>KV č.3-v.č.5 (vložka)</t>
  </si>
  <si>
    <t>13*2</t>
  </si>
  <si>
    <t xml:space="preserve">KV č.5-KV č.1 </t>
  </si>
  <si>
    <t>53*2</t>
  </si>
  <si>
    <t>KV č.11-v.č.10</t>
  </si>
  <si>
    <t>7,5*2</t>
  </si>
  <si>
    <t>1833076562</t>
  </si>
  <si>
    <t>mezi v.č.9-11 (1a.SK)</t>
  </si>
  <si>
    <t>(43487-43311)/120*2</t>
  </si>
  <si>
    <t>0,067</t>
  </si>
  <si>
    <t>1.SK</t>
  </si>
  <si>
    <t>(43278-42745)/120*2</t>
  </si>
  <si>
    <t>0,117</t>
  </si>
  <si>
    <t>5956213065</t>
  </si>
  <si>
    <t>Pražec betonový příčný vystrojený  užitý SB 8 P</t>
  </si>
  <si>
    <t>-762572108</t>
  </si>
  <si>
    <t>mezi v.č.1-5</t>
  </si>
  <si>
    <t>5956213040</t>
  </si>
  <si>
    <t>Pražec betonový příčný vystrojený  užitý SB6</t>
  </si>
  <si>
    <t>Sborník UOŽI 01 2024</t>
  </si>
  <si>
    <t>858211896</t>
  </si>
  <si>
    <t>KV č.9 - v.č.8</t>
  </si>
  <si>
    <t>KV č.4ab - 2.SK</t>
  </si>
  <si>
    <t>KV č.4ab - 4.SK</t>
  </si>
  <si>
    <t>ZV č.5 - v.č.6</t>
  </si>
  <si>
    <t>5956201005</t>
  </si>
  <si>
    <t>Pražec dřevěný příčný užitý vystrojený</t>
  </si>
  <si>
    <t>2117482196</t>
  </si>
  <si>
    <t>SK č.5 (výzisk z 5.SK Chotětov)</t>
  </si>
  <si>
    <t>5961112255</t>
  </si>
  <si>
    <t>Jazyk pro výhybky soustavy S49 I. generace v přímé variantě S49-R300-dl.12025+700-HZ</t>
  </si>
  <si>
    <t>-1750856859</t>
  </si>
  <si>
    <t xml:space="preserve">v.č.3 </t>
  </si>
  <si>
    <t>5961113185</t>
  </si>
  <si>
    <t>Opornice pro výhybky soustavy S49 I. generace v přímé variantě S49-R300-dl.13607+1400</t>
  </si>
  <si>
    <t>-386040167</t>
  </si>
  <si>
    <t>v.č.3</t>
  </si>
  <si>
    <t>5961113395</t>
  </si>
  <si>
    <t>Opornice Příplatky za úpravy opornice ohnutí/transformace (opornice jednoduchých výhybek)</t>
  </si>
  <si>
    <t>-925808367</t>
  </si>
  <si>
    <t>5961114070</t>
  </si>
  <si>
    <t>Srdcovky ZP a DZP soustavy S49 I. generace S49-1:9-300-ZP+1400</t>
  </si>
  <si>
    <t>-1354316089</t>
  </si>
  <si>
    <t>v.č.5</t>
  </si>
  <si>
    <t>5961190040</t>
  </si>
  <si>
    <t>Ostatní výhybkové součásti Přídržnice S49 1:9-300-př.ohn-4500</t>
  </si>
  <si>
    <t>1213513731</t>
  </si>
  <si>
    <t>v.š.8 levá</t>
  </si>
  <si>
    <t>5956101000</t>
  </si>
  <si>
    <t>Pražec dřevěný příčný nevystrojený dub skupina 1 2600x260x160 mm</t>
  </si>
  <si>
    <t>-1901733064</t>
  </si>
  <si>
    <t>KV č.1-v.č.V1</t>
  </si>
  <si>
    <t>KV č.1-v.č.5</t>
  </si>
  <si>
    <t>KV č.5-v.č.1</t>
  </si>
  <si>
    <t>KV č.9-1.SK</t>
  </si>
  <si>
    <t>KV č.9-v.č.8</t>
  </si>
  <si>
    <t>KV č.10-2.SK</t>
  </si>
  <si>
    <t>KV č.10-4.SK</t>
  </si>
  <si>
    <t>KV č.11-1.SK</t>
  </si>
  <si>
    <t>5956122020</t>
  </si>
  <si>
    <t>Pražec dřevěný výhybkový dub skupina 4 2600x260x150</t>
  </si>
  <si>
    <t>-304778937</t>
  </si>
  <si>
    <t>ZV č.1 p.č. 01-03</t>
  </si>
  <si>
    <t>v.č. 1 p.č. 2-9</t>
  </si>
  <si>
    <t>Zv č.2 p.č.01-04</t>
  </si>
  <si>
    <t>v.č.2 p.č 2-10</t>
  </si>
  <si>
    <t>ZV č.5 p.č.01-03</t>
  </si>
  <si>
    <t>v.č.3,5 p.č.2-10</t>
  </si>
  <si>
    <t>9*2</t>
  </si>
  <si>
    <t>ZV č.9 p.č.01-03</t>
  </si>
  <si>
    <t>ZV č.10,11 p.č.01-02</t>
  </si>
  <si>
    <t>2*2</t>
  </si>
  <si>
    <t>v.č.9,10,11 p.č.2-10</t>
  </si>
  <si>
    <t>9*3</t>
  </si>
  <si>
    <t>5956122025</t>
  </si>
  <si>
    <t>Pražec dřevěný výhybkový dub skupina 4 2700x260x150</t>
  </si>
  <si>
    <t>-1406840931</t>
  </si>
  <si>
    <t>v.č.1</t>
  </si>
  <si>
    <t>v.č.2</t>
  </si>
  <si>
    <t>v.č.3,5</t>
  </si>
  <si>
    <t>6*2</t>
  </si>
  <si>
    <t>v.č.9,10,11</t>
  </si>
  <si>
    <t>6*3</t>
  </si>
  <si>
    <t>5956122030</t>
  </si>
  <si>
    <t>Pražec dřevěný výhybkový dub skupina 4 2800x260x150</t>
  </si>
  <si>
    <t>-217064107</t>
  </si>
  <si>
    <t>v.č. 1</t>
  </si>
  <si>
    <t>5*3</t>
  </si>
  <si>
    <t>5956122035</t>
  </si>
  <si>
    <t>Pražec dřevěný výhybkový dub skupina 4 2900x260x150</t>
  </si>
  <si>
    <t>307821188</t>
  </si>
  <si>
    <t>4*3</t>
  </si>
  <si>
    <t>5956122040</t>
  </si>
  <si>
    <t>Pražec dřevěný výhybkový dub skupina 4 3000x260x150</t>
  </si>
  <si>
    <t>292213641</t>
  </si>
  <si>
    <t>3*3</t>
  </si>
  <si>
    <t>5956122045</t>
  </si>
  <si>
    <t>Pražec dřevěný výhybkový dub skupina 4 3100x260x150</t>
  </si>
  <si>
    <t>1638116722</t>
  </si>
  <si>
    <t>5956122050</t>
  </si>
  <si>
    <t>Pražec dřevěný výhybkový dub skupina 4 3200x260x150</t>
  </si>
  <si>
    <t>505143574</t>
  </si>
  <si>
    <t>2*3</t>
  </si>
  <si>
    <t>v.č.4ab  p.č.4,5,8,9,10</t>
  </si>
  <si>
    <t>5956122055</t>
  </si>
  <si>
    <t>Pražec dřevěný výhybkový dub skupina 4 3300x260x150</t>
  </si>
  <si>
    <t>-1217464383</t>
  </si>
  <si>
    <t>v.č.4ab  p.č.11,13,14</t>
  </si>
  <si>
    <t>5956122060</t>
  </si>
  <si>
    <t>Pražec dřevěný výhybkový dub skupina 4 3400x260x150</t>
  </si>
  <si>
    <t>-1963161766</t>
  </si>
  <si>
    <t>v.č.4ab  p.č.15,16</t>
  </si>
  <si>
    <t>5956122065</t>
  </si>
  <si>
    <t>Pražec dřevěný výhybkový dub skupina 4 3500x260x150</t>
  </si>
  <si>
    <t>-1784754716</t>
  </si>
  <si>
    <t>v.č.4ab  p.č.18,19,20</t>
  </si>
  <si>
    <t>5956122070</t>
  </si>
  <si>
    <t>Pražec dřevěný výhybkový dub skupina 4 3600x260x150</t>
  </si>
  <si>
    <t>-1036893906</t>
  </si>
  <si>
    <t>1*2</t>
  </si>
  <si>
    <t>1*3</t>
  </si>
  <si>
    <t>v.č.4ab  p.č.21</t>
  </si>
  <si>
    <t>5956122075</t>
  </si>
  <si>
    <t>Pražec dřevěný výhybkový dub skupina 4 3700x260x150</t>
  </si>
  <si>
    <t>-728609698</t>
  </si>
  <si>
    <t>v.č.4ab  p.č.23,24,25</t>
  </si>
  <si>
    <t>5956122080</t>
  </si>
  <si>
    <t>Pražec dřevěný výhybkový dub skupina 4 3800x260x150</t>
  </si>
  <si>
    <t>-2045830215</t>
  </si>
  <si>
    <t>v.č.4ab  p.č.26,27</t>
  </si>
  <si>
    <t>5956122085</t>
  </si>
  <si>
    <t>Pražec dřevěný výhybkový dub skupina 4 3900x260x150</t>
  </si>
  <si>
    <t>1611304825</t>
  </si>
  <si>
    <t>v.č.4ab  p.č.28,29</t>
  </si>
  <si>
    <t>5956122090</t>
  </si>
  <si>
    <t>Pražec dřevěný výhybkový dub skupina 4 4000x260x150</t>
  </si>
  <si>
    <t>-1784013418</t>
  </si>
  <si>
    <t>v.č.1 p.č. 1; 39</t>
  </si>
  <si>
    <t>v.č.2 p.č. 1;51-52</t>
  </si>
  <si>
    <t>v.č.4ab  p.č.2a,30,31</t>
  </si>
  <si>
    <t>5956122095</t>
  </si>
  <si>
    <t>Pražec dřevěný výhybkový dub skupina 4 4100x260x150</t>
  </si>
  <si>
    <t>2002920083</t>
  </si>
  <si>
    <t>v.č.4ab  p.č.32,33</t>
  </si>
  <si>
    <t>5956122100</t>
  </si>
  <si>
    <t>Pražec dřevěný výhybkový dub skupina 4 4200x260x150</t>
  </si>
  <si>
    <t>-1827371885</t>
  </si>
  <si>
    <t>v.č.3 p.č.53</t>
  </si>
  <si>
    <t>v.č.5 p.č. 53;1</t>
  </si>
  <si>
    <t>v.č.9,10,11 p.č. 53;1</t>
  </si>
  <si>
    <t>v.č.4ab  p.č.34,35</t>
  </si>
  <si>
    <t>5956122105</t>
  </si>
  <si>
    <t>Pražec dřevěný výhybkový dub skupina 4 4300x260x150</t>
  </si>
  <si>
    <t>25092359</t>
  </si>
  <si>
    <t>v.č.4ab  p.č.6,7,36</t>
  </si>
  <si>
    <t>5956122110</t>
  </si>
  <si>
    <t>Pražec dřevěný výhybkový dub skupina 4 4400x260x150</t>
  </si>
  <si>
    <t>-1352062082</t>
  </si>
  <si>
    <t>v.č. 1 p.č.44</t>
  </si>
  <si>
    <t>KV č.1 p.č.45,46</t>
  </si>
  <si>
    <t>v.č.2 p.č. 58</t>
  </si>
  <si>
    <t>KV č.2 p.č.59</t>
  </si>
  <si>
    <t>v.č.3,5 p.č.55</t>
  </si>
  <si>
    <t>KV č.3,5 p.č.56</t>
  </si>
  <si>
    <t>v.č.9,10,11 p.č.55</t>
  </si>
  <si>
    <t>KV č.9,10,11 p.č.56</t>
  </si>
  <si>
    <t>v.č.4ab  p.č.1,3a,37,38</t>
  </si>
  <si>
    <t>5956122115</t>
  </si>
  <si>
    <t>Pražec dřevěný výhybkový dub skupina 4 4500x260x150</t>
  </si>
  <si>
    <t>1040916867</t>
  </si>
  <si>
    <t>KV č.1 p.č.47-48</t>
  </si>
  <si>
    <t>KV č.2 p.č. 60-61</t>
  </si>
  <si>
    <t>KV č.3 p.č.57-59</t>
  </si>
  <si>
    <t>KV č.5 p.č. 57-58</t>
  </si>
  <si>
    <t>KV č.9 p.č.57-58</t>
  </si>
  <si>
    <t>KV č.10,11 p č.57-59</t>
  </si>
  <si>
    <t>v.č.4ab  p.č.2,3,12</t>
  </si>
  <si>
    <t>5956122120</t>
  </si>
  <si>
    <t>Pražec dřevěný výhybkový dub skupina 4 4600x260x150</t>
  </si>
  <si>
    <t>-949024379</t>
  </si>
  <si>
    <t>KV č.1 p.č.49,50</t>
  </si>
  <si>
    <t>KV č.10 p.č.60</t>
  </si>
  <si>
    <t>KV č.11 p.č.60-61</t>
  </si>
  <si>
    <t>v.č.4ab  p.č.17</t>
  </si>
  <si>
    <t>5956122125</t>
  </si>
  <si>
    <t>Pražec dřevěný výhybkový dub skupina 4 4700x260x150</t>
  </si>
  <si>
    <t>-1110562474</t>
  </si>
  <si>
    <t>KV č.1 p.č.51</t>
  </si>
  <si>
    <t>v.č.4ab  p.č.22</t>
  </si>
  <si>
    <t>R5956122190</t>
  </si>
  <si>
    <t>Pražec dřevěný výhybkový dub skupina 4 6200x260x150</t>
  </si>
  <si>
    <t>1038126587</t>
  </si>
  <si>
    <t>v.č.3 p.č. 1</t>
  </si>
  <si>
    <t>-1079102718</t>
  </si>
  <si>
    <t>ZV+v.č.1+KV</t>
  </si>
  <si>
    <t>12+188+56</t>
  </si>
  <si>
    <t>ZV+v.č.2+KV</t>
  </si>
  <si>
    <t>16+244+24</t>
  </si>
  <si>
    <t>v.č.3+KV</t>
  </si>
  <si>
    <t>224+32</t>
  </si>
  <si>
    <t>ZV+v.č.5+KV</t>
  </si>
  <si>
    <t>12+224+24</t>
  </si>
  <si>
    <t xml:space="preserve">2.SK </t>
  </si>
  <si>
    <t>(43,449-42,767)*1640*4</t>
  </si>
  <si>
    <t>2,080</t>
  </si>
  <si>
    <t xml:space="preserve">4.SK </t>
  </si>
  <si>
    <t>(43,400-43,340)*1640*4</t>
  </si>
  <si>
    <t>2,400</t>
  </si>
  <si>
    <t>(42,850-42,767)*1640*4</t>
  </si>
  <si>
    <t>3,520</t>
  </si>
  <si>
    <t>mezi v.č.5-6 (50%)</t>
  </si>
  <si>
    <t>(42,913-42,786)*1640*4*0,5</t>
  </si>
  <si>
    <t>3,440</t>
  </si>
  <si>
    <t>mezi v.č.7-8 (50%)</t>
  </si>
  <si>
    <t>(43,194-43,040)*1640*4*0,5</t>
  </si>
  <si>
    <t>2,880</t>
  </si>
  <si>
    <t xml:space="preserve">mezi v.č.8-9 </t>
  </si>
  <si>
    <t>(43,278-43,227)*1640*4</t>
  </si>
  <si>
    <t>1,440</t>
  </si>
  <si>
    <t>v.č.8</t>
  </si>
  <si>
    <t>224</t>
  </si>
  <si>
    <t>ZV+v.č.9+KV</t>
  </si>
  <si>
    <t>ZV+v.č.10+KV</t>
  </si>
  <si>
    <t>8+224+40</t>
  </si>
  <si>
    <t>ZV+v.č.11+KV</t>
  </si>
  <si>
    <t>8+224+48</t>
  </si>
  <si>
    <t>v.č.4ab</t>
  </si>
  <si>
    <t>96</t>
  </si>
  <si>
    <t>1.SK 50%</t>
  </si>
  <si>
    <t>(43,278-42,745)*1640*4*0,5</t>
  </si>
  <si>
    <t>3,760</t>
  </si>
  <si>
    <t>mezi v.č.9-11 (1a.SK) 50%</t>
  </si>
  <si>
    <t>(43,487-43,311)*1640*4*0,5</t>
  </si>
  <si>
    <t>2,720</t>
  </si>
  <si>
    <t>SB8+SB6</t>
  </si>
  <si>
    <t>(77+78)*4</t>
  </si>
  <si>
    <t>dřevo</t>
  </si>
  <si>
    <t>65*4</t>
  </si>
  <si>
    <t>35*4</t>
  </si>
  <si>
    <t>-1348254245</t>
  </si>
  <si>
    <t>2,72</t>
  </si>
  <si>
    <t>-496349341</t>
  </si>
  <si>
    <t>5958134080</t>
  </si>
  <si>
    <t>Součásti upevňovací vrtule R2 (160)</t>
  </si>
  <si>
    <t>-1811232319</t>
  </si>
  <si>
    <t>24+252+112</t>
  </si>
  <si>
    <t>32+336+48</t>
  </si>
  <si>
    <t>312+64</t>
  </si>
  <si>
    <t>v.č.4AB</t>
  </si>
  <si>
    <t>808</t>
  </si>
  <si>
    <t>24+312+48</t>
  </si>
  <si>
    <t>16+312+80</t>
  </si>
  <si>
    <t>16+312+96</t>
  </si>
  <si>
    <t>65*8</t>
  </si>
  <si>
    <t>5958134075</t>
  </si>
  <si>
    <t>Součásti upevňovací vrtule R1(145)</t>
  </si>
  <si>
    <t>-1850437367</t>
  </si>
  <si>
    <t>358</t>
  </si>
  <si>
    <t>462</t>
  </si>
  <si>
    <t>438*2</t>
  </si>
  <si>
    <t>192</t>
  </si>
  <si>
    <t>438*3</t>
  </si>
  <si>
    <t>430804609</t>
  </si>
  <si>
    <t>19534</t>
  </si>
  <si>
    <t>-1576219650</t>
  </si>
  <si>
    <t>(43,449-42,767)*1640*2</t>
  </si>
  <si>
    <t>1,040</t>
  </si>
  <si>
    <t>(43,400-43,340)*1640*2</t>
  </si>
  <si>
    <t>1,2</t>
  </si>
  <si>
    <t>(42,850-42,767)*1640*2</t>
  </si>
  <si>
    <t>(42,913-42,786)*1640*2</t>
  </si>
  <si>
    <t xml:space="preserve">mezi v.č.7-8 </t>
  </si>
  <si>
    <t>(43,194-43,040)*1640*2</t>
  </si>
  <si>
    <t>(43,278-43,227)*1640*2</t>
  </si>
  <si>
    <t>0,720</t>
  </si>
  <si>
    <t>6+94+28</t>
  </si>
  <si>
    <t>8+122+12</t>
  </si>
  <si>
    <t>112+16</t>
  </si>
  <si>
    <t>6+112+12</t>
  </si>
  <si>
    <t>112</t>
  </si>
  <si>
    <t>4+112+20</t>
  </si>
  <si>
    <t>4+112+24</t>
  </si>
  <si>
    <t>(43,278-42,745)*1640*2</t>
  </si>
  <si>
    <t xml:space="preserve">mezi v.č.9-11 (1a.SK) </t>
  </si>
  <si>
    <t>(43,487-43,311)*1640*2</t>
  </si>
  <si>
    <t>KVč.3-v.č.5</t>
  </si>
  <si>
    <t>0,013*1640*2</t>
  </si>
  <si>
    <t>1,360</t>
  </si>
  <si>
    <t>KV č.2-v.č.4A</t>
  </si>
  <si>
    <t>0,017*1640*2</t>
  </si>
  <si>
    <t>0,240</t>
  </si>
  <si>
    <t>(77+78)*2</t>
  </si>
  <si>
    <t>65*2</t>
  </si>
  <si>
    <t>35*2</t>
  </si>
  <si>
    <t>v.č.6</t>
  </si>
  <si>
    <t>92</t>
  </si>
  <si>
    <t>v.č.7</t>
  </si>
  <si>
    <t>5958158070</t>
  </si>
  <si>
    <t>Podložka polyetylenová pod podkladnici 380/160/2 (S4, R4)</t>
  </si>
  <si>
    <t>-1905414905</t>
  </si>
  <si>
    <t>5958140005</t>
  </si>
  <si>
    <t>Podkladnice žebrová tv. S4pl</t>
  </si>
  <si>
    <t>-950623960</t>
  </si>
  <si>
    <t xml:space="preserve">dřevo </t>
  </si>
  <si>
    <t>5958173000</t>
  </si>
  <si>
    <t>Polyetylenové pásy v kotoučích</t>
  </si>
  <si>
    <t>903343440</t>
  </si>
  <si>
    <t>12*3</t>
  </si>
  <si>
    <t>5961190585</t>
  </si>
  <si>
    <t>Ostatní výhybkové součásti Opěrka zádržná S49 proti putování R190 - R1200</t>
  </si>
  <si>
    <t>403353585</t>
  </si>
  <si>
    <t>v.č.11</t>
  </si>
  <si>
    <t>v.č.10</t>
  </si>
  <si>
    <t>5964147000</t>
  </si>
  <si>
    <t>Nástupištní díly blok úložný U65</t>
  </si>
  <si>
    <t>-1241638990</t>
  </si>
  <si>
    <t>nástupiště mezi SK č.1-2</t>
  </si>
  <si>
    <t>121*2</t>
  </si>
  <si>
    <t>5964147020</t>
  </si>
  <si>
    <t>Nástupištní díly tvárnice Tischer B</t>
  </si>
  <si>
    <t>-216732625</t>
  </si>
  <si>
    <t>120*2</t>
  </si>
  <si>
    <t>5964147090</t>
  </si>
  <si>
    <t>Nástupištní díly konzolová deska KTD-145 Z bez vodící linie</t>
  </si>
  <si>
    <t>-622571657</t>
  </si>
  <si>
    <t>120</t>
  </si>
  <si>
    <t>5964147105</t>
  </si>
  <si>
    <t>Nástupištní díly výplňová deska D3</t>
  </si>
  <si>
    <t>-1738527793</t>
  </si>
  <si>
    <t>5958110075</t>
  </si>
  <si>
    <t>Vysokopevnostní svorník M24 x 300 mm</t>
  </si>
  <si>
    <t>-855698453</t>
  </si>
  <si>
    <t>5958110080</t>
  </si>
  <si>
    <t>Vysokopevnostní svorník M24 x 310 mm</t>
  </si>
  <si>
    <t>874835832</t>
  </si>
  <si>
    <t>v.č.7,8,10</t>
  </si>
  <si>
    <t>5958110085</t>
  </si>
  <si>
    <t>Vysokopevnostní svorník M24 x 320 mm</t>
  </si>
  <si>
    <t>-1474780863</t>
  </si>
  <si>
    <t>5958110100</t>
  </si>
  <si>
    <t>Vysokopevnostní svorník M24 x 350 mm</t>
  </si>
  <si>
    <t>791558679</t>
  </si>
  <si>
    <t>5958110110</t>
  </si>
  <si>
    <t>Vysokopevnostní svorník M24 x 370 mm</t>
  </si>
  <si>
    <t>-1055721837</t>
  </si>
  <si>
    <t>5958110115</t>
  </si>
  <si>
    <t>Vysokopevnostní svorník M24 x 380 mm</t>
  </si>
  <si>
    <t>90933991</t>
  </si>
  <si>
    <t>v.č.7,810</t>
  </si>
  <si>
    <t>5958110120</t>
  </si>
  <si>
    <t>Vysokopevnostní svorník M24 x 390 mm</t>
  </si>
  <si>
    <t>-1945457235</t>
  </si>
  <si>
    <t>5958110125</t>
  </si>
  <si>
    <t>Vysokopevnostní svorník M24 x 400 mm</t>
  </si>
  <si>
    <t>-1925628816</t>
  </si>
  <si>
    <t>5958110130</t>
  </si>
  <si>
    <t>Vysokopevnostní svorník M24 x 410 mm</t>
  </si>
  <si>
    <t>656416148</t>
  </si>
  <si>
    <t>5958110135</t>
  </si>
  <si>
    <t>Vysokopevnostní svorník M24 x 420 mm</t>
  </si>
  <si>
    <t>-1171698842</t>
  </si>
  <si>
    <t>5958110145</t>
  </si>
  <si>
    <t>Vysokopevnostní svorník M24 x 440 mm</t>
  </si>
  <si>
    <t>-886381371</t>
  </si>
  <si>
    <t>5958110160</t>
  </si>
  <si>
    <t>Vysokopevnostní svorník M24 x 470 mm</t>
  </si>
  <si>
    <t>-1774758820</t>
  </si>
  <si>
    <t>5958110165</t>
  </si>
  <si>
    <t>Vysokopevnostní svorník M24 x 480 mm</t>
  </si>
  <si>
    <t>700963568</t>
  </si>
  <si>
    <t>5958110175</t>
  </si>
  <si>
    <t>Vysokopevnostní svorník M24 x 500 mm</t>
  </si>
  <si>
    <t>1201363191</t>
  </si>
  <si>
    <t>5958110180</t>
  </si>
  <si>
    <t>Vysokopevnostní svorník M24 x 510 mm</t>
  </si>
  <si>
    <t>65408220</t>
  </si>
  <si>
    <t>5958110185</t>
  </si>
  <si>
    <t>Vysokopevnostní svorník M24 x 520 mm</t>
  </si>
  <si>
    <t>-301965997</t>
  </si>
  <si>
    <t>5958110190</t>
  </si>
  <si>
    <t>Vysokopevnostní svorník M24 x 530 mm</t>
  </si>
  <si>
    <t>-31422831</t>
  </si>
  <si>
    <t>5958113000</t>
  </si>
  <si>
    <t>Součást svorníku výkovek kulové podložky</t>
  </si>
  <si>
    <t>-55426521</t>
  </si>
  <si>
    <t>11*2*3</t>
  </si>
  <si>
    <t>5958113005</t>
  </si>
  <si>
    <t>Součást svorníku výkovek kuželové pánve</t>
  </si>
  <si>
    <t>-1800201233</t>
  </si>
  <si>
    <t>5958116000</t>
  </si>
  <si>
    <t>Matice šestihranné M24</t>
  </si>
  <si>
    <t>-2043306698</t>
  </si>
  <si>
    <t>11*4*3</t>
  </si>
  <si>
    <t>5963146000</t>
  </si>
  <si>
    <t>Živičné přejezdové vozovky ACO 11S 50/70 střednězrnný-obrusná vrstva</t>
  </si>
  <si>
    <t>2096898072</t>
  </si>
  <si>
    <t>do žlábku v přejezdu v přechodu</t>
  </si>
  <si>
    <t>0,150*0,130*3*3*2*2,5</t>
  </si>
  <si>
    <t>přechod u budovy</t>
  </si>
  <si>
    <t>3*3,3*0,05*2,5</t>
  </si>
  <si>
    <t>1460478274</t>
  </si>
  <si>
    <t xml:space="preserve">nástupiště </t>
  </si>
  <si>
    <t>mezi SK č.1-2</t>
  </si>
  <si>
    <t>120*0,5*0,05*2</t>
  </si>
  <si>
    <t>R58594822</t>
  </si>
  <si>
    <t>směs suchá maltová zdící cementová M15</t>
  </si>
  <si>
    <t>-1038357710</t>
  </si>
  <si>
    <t>nástupiště</t>
  </si>
  <si>
    <t>120*0,25*0,01*2*2</t>
  </si>
  <si>
    <t>1686902760</t>
  </si>
  <si>
    <t>SVŠL</t>
  </si>
  <si>
    <t>51*1,8</t>
  </si>
  <si>
    <t>63*1,8</t>
  </si>
  <si>
    <t>62*2*1,8</t>
  </si>
  <si>
    <t>62*3*1,8</t>
  </si>
  <si>
    <t>79*1,8</t>
  </si>
  <si>
    <t>KV+výběhy</t>
  </si>
  <si>
    <t>300*1,7*1,8</t>
  </si>
  <si>
    <t>53*1,7*1,8</t>
  </si>
  <si>
    <t>15*1,7*1,8</t>
  </si>
  <si>
    <t>GPK</t>
  </si>
  <si>
    <t>v.č.7,8</t>
  </si>
  <si>
    <t>49,846*2*0,1*1,8</t>
  </si>
  <si>
    <t>37,833*0,1*1,8</t>
  </si>
  <si>
    <t xml:space="preserve">KV č.2-v.č.4A </t>
  </si>
  <si>
    <t>17*0,1*1,8</t>
  </si>
  <si>
    <t xml:space="preserve">KV č.3-v.č.5 </t>
  </si>
  <si>
    <t>13*0,1*1,8</t>
  </si>
  <si>
    <t>(43278-42745)*0,1*1,8</t>
  </si>
  <si>
    <t>2.SK</t>
  </si>
  <si>
    <t>(43449-42767)*0,1*1,8</t>
  </si>
  <si>
    <t>4.SK</t>
  </si>
  <si>
    <t>(43487-43311)*0,1*1,8</t>
  </si>
  <si>
    <t>(43194-43040)*0,1*1,8</t>
  </si>
  <si>
    <t>mezi v.č.8-9</t>
  </si>
  <si>
    <t>(43278-43227)*0,1*1,8</t>
  </si>
  <si>
    <t>(42913-42786)*0,1*1,8</t>
  </si>
  <si>
    <t>mezi v.č.6-7</t>
  </si>
  <si>
    <t>(43007-42938)*0,1*1,8</t>
  </si>
  <si>
    <t>7,5*0,1*1,8</t>
  </si>
  <si>
    <t>5955101025</t>
  </si>
  <si>
    <t>Kamenivo drcené drť frakce 4/8</t>
  </si>
  <si>
    <t>1715255325</t>
  </si>
  <si>
    <t xml:space="preserve">pod panely přechodů </t>
  </si>
  <si>
    <t>5964133010</t>
  </si>
  <si>
    <t>Geotextilie ochranné</t>
  </si>
  <si>
    <t>355874101</t>
  </si>
  <si>
    <t>1,5*3*3</t>
  </si>
  <si>
    <t>-1432572731</t>
  </si>
  <si>
    <t>1000</t>
  </si>
  <si>
    <t>53381788</t>
  </si>
  <si>
    <t>300</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</si>
  <si>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</si>
  <si>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</si>
  <si>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1344430068</t>
  </si>
  <si>
    <t>úprava banketů</t>
  </si>
  <si>
    <t>mezi SK č. 3-1 (-nástupiště)</t>
  </si>
  <si>
    <t>(43260-42763)*3</t>
  </si>
  <si>
    <t>-110*3</t>
  </si>
  <si>
    <t>mezi SK č. 1-2 (-nástupiště)</t>
  </si>
  <si>
    <t>(43469-42733)*3</t>
  </si>
  <si>
    <t>-125*3</t>
  </si>
  <si>
    <t>mezi SK č. 2-4</t>
  </si>
  <si>
    <t>(43431-42767)*3</t>
  </si>
  <si>
    <t>mezi SK č. 3-5b</t>
  </si>
  <si>
    <t>(43176-43058)*3</t>
  </si>
  <si>
    <t>5905010010</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</si>
  <si>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</si>
  <si>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-1111700176</t>
  </si>
  <si>
    <t>(43449-42767)*1,3</t>
  </si>
  <si>
    <t>1847946932</t>
  </si>
  <si>
    <t>62*2</t>
  </si>
  <si>
    <t>62*3</t>
  </si>
  <si>
    <t>300*1,7</t>
  </si>
  <si>
    <t>53*1,7</t>
  </si>
  <si>
    <t>15*1,7</t>
  </si>
  <si>
    <t>-322917113</t>
  </si>
  <si>
    <t>-1273603000</t>
  </si>
  <si>
    <t>(43278-42745)*0,1</t>
  </si>
  <si>
    <t>(43487-43311)*0,1</t>
  </si>
  <si>
    <t>(43449-42767)*0,1</t>
  </si>
  <si>
    <t>(43194-43040)*0,1</t>
  </si>
  <si>
    <t>(43278-43227)*0,1</t>
  </si>
  <si>
    <t>(42913-42786)*0,1</t>
  </si>
  <si>
    <t>(43007-42938)*0,1</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</si>
  <si>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</si>
  <si>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</si>
  <si>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-316586638</t>
  </si>
  <si>
    <t>17*0,1</t>
  </si>
  <si>
    <t>13*0,1</t>
  </si>
  <si>
    <t>7,5*0,1</t>
  </si>
  <si>
    <t>49,846*2*0,1</t>
  </si>
  <si>
    <t>37,833*0,1</t>
  </si>
  <si>
    <t>5906015010</t>
  </si>
  <si>
    <t>Výměna pražce malou těžící mechanizací v KL otevřeném i zapuštěném pražec dřevěný příčný nevystrojený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</si>
  <si>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1771506744</t>
  </si>
  <si>
    <t>5906015020</t>
  </si>
  <si>
    <t>Výměna pražce malou těžící mechanizací v KL otevřeném i zapuštěném pražec dřevěný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</si>
  <si>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1331089747</t>
  </si>
  <si>
    <t>SK č.5</t>
  </si>
  <si>
    <t>86</t>
  </si>
  <si>
    <t>5906015050</t>
  </si>
  <si>
    <t>Výměna pražce malou těžící mechanizací v KL otevřeném i zapuštěném pražec dřevěný výhybkový délky přes 4 do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</si>
  <si>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781418485</t>
  </si>
  <si>
    <t>v.č.5,9</t>
  </si>
  <si>
    <t>87</t>
  </si>
  <si>
    <t>-1129611887</t>
  </si>
  <si>
    <t>88</t>
  </si>
  <si>
    <t>1056463744</t>
  </si>
  <si>
    <t>100% gumy; 50% ŽS4</t>
  </si>
  <si>
    <t>(43487-43311)*2</t>
  </si>
  <si>
    <t>(43278-42745)*2</t>
  </si>
  <si>
    <t>89</t>
  </si>
  <si>
    <t>5907020391</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</si>
  <si>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</si>
  <si>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1568296643</t>
  </si>
  <si>
    <t>2.SK (100% gumy, 100% ŽS4)</t>
  </si>
  <si>
    <t>mezi v.č.5-6 (100% gumy, 50% ŽS4)</t>
  </si>
  <si>
    <t>mezi v.č.7-8 (100% gumy, 50% ŽS4)</t>
  </si>
  <si>
    <t>90</t>
  </si>
  <si>
    <t>5907015391</t>
  </si>
  <si>
    <t>Ojedinělá výměna kolejnic současně s výměnou kompletů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</si>
  <si>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-672261370</t>
  </si>
  <si>
    <t>v.č.8 (středové kolejnice)</t>
  </si>
  <si>
    <t>12*4</t>
  </si>
  <si>
    <t>91</t>
  </si>
  <si>
    <t>5907015466</t>
  </si>
  <si>
    <t>Ojedinělá výměna kolejnic současně s výměnou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</si>
  <si>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341471093</t>
  </si>
  <si>
    <t>v.č.7 (středové kolejnice)</t>
  </si>
  <si>
    <t>5907015016</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</si>
  <si>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</si>
  <si>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929464895</t>
  </si>
  <si>
    <t>93</t>
  </si>
  <si>
    <t>5907040031</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</si>
  <si>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</si>
  <si>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-105988409</t>
  </si>
  <si>
    <t>(43278-43227)*2</t>
  </si>
  <si>
    <t>(43400-43340)*2</t>
  </si>
  <si>
    <t>(42850-42767)*2</t>
  </si>
  <si>
    <t>94</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</si>
  <si>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</si>
  <si>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</si>
  <si>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úl.pl.</t>
  </si>
  <si>
    <t>-283837051</t>
  </si>
  <si>
    <t>274+198</t>
  </si>
  <si>
    <t>95</t>
  </si>
  <si>
    <t>5906125335</t>
  </si>
  <si>
    <t>Montáž kolejového roštu na úložišti pražce betonové vystrojené S49, 49E1 Poznámka: 1. V cenách jsou započteny náklady na úpravu plochy pro montáž, manipulaci a montáž KR, u nevystrojených pražců dřevěných i vrtání. 2. V cenách nejsou obsaženy náklady na dodávku materiálu.</t>
  </si>
  <si>
    <t>-628600233</t>
  </si>
  <si>
    <t>0,053</t>
  </si>
  <si>
    <t>5906135035</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</si>
  <si>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</si>
  <si>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177319791</t>
  </si>
  <si>
    <t>97</t>
  </si>
  <si>
    <t>-2081989176</t>
  </si>
  <si>
    <t>43,278-42,745</t>
  </si>
  <si>
    <t>43,487-43,311</t>
  </si>
  <si>
    <t>43,449-42,767</t>
  </si>
  <si>
    <t>43,194-43,040</t>
  </si>
  <si>
    <t>43,278-43,227</t>
  </si>
  <si>
    <t>42,913-42,786</t>
  </si>
  <si>
    <t>43,007-42,938</t>
  </si>
  <si>
    <t>98</t>
  </si>
  <si>
    <t>5909042010</t>
  </si>
  <si>
    <t>Přesná úprava GPK výhybky směrové a výškové uspořádání pražce dřevěné nebo ocelové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</si>
  <si>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-1187679941</t>
  </si>
  <si>
    <t>Poznámka k položce:_x000D_
Rozvinutá délka výhybky=m</t>
  </si>
  <si>
    <t>43,753</t>
  </si>
  <si>
    <t>53,608</t>
  </si>
  <si>
    <t>37,833</t>
  </si>
  <si>
    <t>v.č.3,5,7,8</t>
  </si>
  <si>
    <t>49,846*4</t>
  </si>
  <si>
    <t>49,846*3</t>
  </si>
  <si>
    <t>80,000</t>
  </si>
  <si>
    <t>7,5</t>
  </si>
  <si>
    <t>99</t>
  </si>
  <si>
    <t>-1892597119</t>
  </si>
  <si>
    <t>5909050030</t>
  </si>
  <si>
    <t>Stabilizace kolejového lože výhybky nově zřízeného nebo čistého Poznámka: 1. V cenách jsou započteny náklady na stabilizaci v režimu s řízeným (konstantním) poklesem včetně měření a předání tištěných výstupů.</t>
  </si>
  <si>
    <t>863812396</t>
  </si>
  <si>
    <t>Poznámka k položce:_x000D_
S3/1, Rozvinutá délka výhybky=m</t>
  </si>
  <si>
    <t>101</t>
  </si>
  <si>
    <t>750979307</t>
  </si>
  <si>
    <t>102</t>
  </si>
  <si>
    <t>-535483343</t>
  </si>
  <si>
    <t>103</t>
  </si>
  <si>
    <t>-96381621</t>
  </si>
  <si>
    <t>3,067</t>
  </si>
  <si>
    <t>3,117</t>
  </si>
  <si>
    <t>104</t>
  </si>
  <si>
    <t>1982665251</t>
  </si>
  <si>
    <t>v.č. 1,2,3,5,8,9,10,11</t>
  </si>
  <si>
    <t>14*8</t>
  </si>
  <si>
    <t>v.č.4</t>
  </si>
  <si>
    <t>uži kolejnice</t>
  </si>
  <si>
    <t>14+8</t>
  </si>
  <si>
    <t>8+12</t>
  </si>
  <si>
    <t>(43449-42767)/20*2</t>
  </si>
  <si>
    <t>3,8</t>
  </si>
  <si>
    <t>v.č.6,7 středové kolejnice</t>
  </si>
  <si>
    <t>8+8</t>
  </si>
  <si>
    <t>(42913-42786)/20*2</t>
  </si>
  <si>
    <t>3,300</t>
  </si>
  <si>
    <t>(43194-43040)/25*2</t>
  </si>
  <si>
    <t>3,680</t>
  </si>
  <si>
    <t>mezi 8-9</t>
  </si>
  <si>
    <t>105</t>
  </si>
  <si>
    <t>-1619694815</t>
  </si>
  <si>
    <t>(43487-43311)/500*2</t>
  </si>
  <si>
    <t>3,296</t>
  </si>
  <si>
    <t>(43278-42745)/500*2</t>
  </si>
  <si>
    <t>1,868</t>
  </si>
  <si>
    <t>(43449-42767)/500*2</t>
  </si>
  <si>
    <t>3,272</t>
  </si>
  <si>
    <t>106</t>
  </si>
  <si>
    <t>5910035130</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</si>
  <si>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</si>
  <si>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1945586254</t>
  </si>
  <si>
    <t>v.č.1,2,3,5,8,9,10,11</t>
  </si>
  <si>
    <t>6*8</t>
  </si>
  <si>
    <t>107</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</si>
  <si>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</si>
  <si>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</si>
  <si>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-869569034</t>
  </si>
  <si>
    <t>v.č.3,5,8</t>
  </si>
  <si>
    <t>KV + výběhy</t>
  </si>
  <si>
    <t>108</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</si>
  <si>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</si>
  <si>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</si>
  <si>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-449958985</t>
  </si>
  <si>
    <t>109</t>
  </si>
  <si>
    <t>325863067</t>
  </si>
  <si>
    <t>110</t>
  </si>
  <si>
    <t>179330254</t>
  </si>
  <si>
    <t>111</t>
  </si>
  <si>
    <t>5910090070</t>
  </si>
  <si>
    <t>Navaření srdcovky jednoduché montované z kolejnic montované z kolejnic úhel odbočení 5°-7,9° (1:7,5 až 1:9) hloubky přes 20 do 35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</si>
  <si>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2107726321</t>
  </si>
  <si>
    <t>Poznámka k položce:_x000D_
Srdcovka=kus</t>
  </si>
  <si>
    <t>v.č.9</t>
  </si>
  <si>
    <t>5910070010</t>
  </si>
  <si>
    <t>Základní reprofilace kolejnicových profilů výhybky broušení, frézování a hoblování Poznámka: 1. V ceně jsou započteny náklady na úpravu příčného profilu kolejnic výhybky včetně jazyků a srdcovky. Cena platí pro reprofilaci celé šíři pojížděné plochy a hloubku úběru materiálu 0,25 až 1 mm. Reprofilace mimo tyto kritéria se oceňují cenami opravné reprofilace. 2. U strojní reprofilace cena obsahuje náklady na záznam příčných profilů reprofilovaných kolejnic a záznam podélného profilu v celé délce výhybky. 3. U ruční reprofilace cena obsahuje náklady na záznam tvaru příčného profilu před a po reprofilaci včetně fotodokumentace. 4. Počet záznamů příčných profilů kolejnicových součástí výhybek při jejich reprofilacije stanoven smluvním vztahem a vychází z předpisů správce infrastruktury.</t>
  </si>
  <si>
    <t>1672543513</t>
  </si>
  <si>
    <t>49,846</t>
  </si>
  <si>
    <t>v.č.9,10</t>
  </si>
  <si>
    <t>49,846*2</t>
  </si>
  <si>
    <t>113</t>
  </si>
  <si>
    <t>5910110030</t>
  </si>
  <si>
    <t>Navaření přídržnice Kn 60 opotřebení přes 15 mm Poznámka: 1. V cenách jsou započteny náklady na navaření dle schváleného postupu, vizuální prohlídku, upnutí, navaření a kontrolu návaru. 2. V cenách nejsou obsaženy náklady na demontáž a montáž přídržnice.</t>
  </si>
  <si>
    <t>-2056670390</t>
  </si>
  <si>
    <t>4,5*2</t>
  </si>
  <si>
    <t>v.č.3,5,9</t>
  </si>
  <si>
    <t>4,5*2*3</t>
  </si>
  <si>
    <t>114</t>
  </si>
  <si>
    <t>5910130030</t>
  </si>
  <si>
    <t>Demontáž zádržné opěrky z jazyka i opornice Poznámka: 1. V cenách jsou započteny náklady na demontáž a naložení výzisku na dopravní prostředek.</t>
  </si>
  <si>
    <t>pár</t>
  </si>
  <si>
    <t>-806002149</t>
  </si>
  <si>
    <t>v.č.1,2,3,5,6,7,8,9,10,11</t>
  </si>
  <si>
    <t>2+2+2+2+2+2+2+2+2+2</t>
  </si>
  <si>
    <t>115</t>
  </si>
  <si>
    <t>5910131030</t>
  </si>
  <si>
    <t>Montáž zádržné opěrky na jazyk i opornici Poznámka: 1. V cenách jsou započteny náklady na montáž. 2. V cenách nejsou obsaženy náklady na dodávku materiálu a vrtání otvorů.</t>
  </si>
  <si>
    <t>-1185430237</t>
  </si>
  <si>
    <t>v.č.1,2,9</t>
  </si>
  <si>
    <t>2+2+2</t>
  </si>
  <si>
    <t>116</t>
  </si>
  <si>
    <t>5910132030</t>
  </si>
  <si>
    <t>Zřízení zádržné opěrky na jazyku i opornici Poznámka: 1. V cenách jsou započteny náklady na vrtání otvorů a montáž. 2. V cenách nejsou obsaženy náklady na dodávku materiálu.</t>
  </si>
  <si>
    <t>1529266257</t>
  </si>
  <si>
    <t>v.č.3,5,6,7,8,10,11</t>
  </si>
  <si>
    <t>2+2+2+2+2+2+2</t>
  </si>
  <si>
    <t>117</t>
  </si>
  <si>
    <t>5911231020</t>
  </si>
  <si>
    <t>Výměna VP svorníku soustavy S49 Poznámka: 1. V cenách jsou započteny náklady na demontáž, výměnu, montáž a ošetření součástí mazivem. 2. V cenách nejsou obsaženy náklady na dodávku materiálu.</t>
  </si>
  <si>
    <t>911071423</t>
  </si>
  <si>
    <t>Poznámka k položce:_x000D_
Svorník=kus</t>
  </si>
  <si>
    <t>11+11</t>
  </si>
  <si>
    <t>5911313020</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</si>
  <si>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</si>
  <si>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-507706385</t>
  </si>
  <si>
    <t>Poznámka k položce:_x000D_
Závěr=kus</t>
  </si>
  <si>
    <t>v.č.3,5,6,7</t>
  </si>
  <si>
    <t>1*4</t>
  </si>
  <si>
    <t>v.č.8,9,10,11</t>
  </si>
  <si>
    <t>119</t>
  </si>
  <si>
    <t>5911387020</t>
  </si>
  <si>
    <t>Seřízení hákového závěru výhybky křižovatkové celé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</si>
  <si>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-647360288</t>
  </si>
  <si>
    <t>5911117030</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</si>
  <si>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</si>
  <si>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-1860586685</t>
  </si>
  <si>
    <t>v.č.8 levá</t>
  </si>
  <si>
    <t>4,500</t>
  </si>
  <si>
    <t>121</t>
  </si>
  <si>
    <t>5911655040</t>
  </si>
  <si>
    <t>Demontáž jednoduché výhybky na úložišti dřevěné pražce soustavy S49 Poznámka: 1. V cenách jsou započteny náklady na demontáž do součástí, manipulaci, naložení na dopravní prostředek a uložení vyzískaného materiálu na úložišti.</t>
  </si>
  <si>
    <t>1220688748</t>
  </si>
  <si>
    <t>122</t>
  </si>
  <si>
    <t>5911629040</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</si>
  <si>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</si>
  <si>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244426388</t>
  </si>
  <si>
    <t>123</t>
  </si>
  <si>
    <t>5911645040</t>
  </si>
  <si>
    <t>Montáž křižovatkové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</si>
  <si>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1395469558</t>
  </si>
  <si>
    <t>124</t>
  </si>
  <si>
    <t>5911671140</t>
  </si>
  <si>
    <t>Příplatek za demontáž v ose koleje výhybky křižovatkové pražce dřevěné soustavy S49 Poznámka: 1. V cenách jsou započteny náklady za obtížnost demontáže v ose koleje.</t>
  </si>
  <si>
    <t>2091969496</t>
  </si>
  <si>
    <t>125</t>
  </si>
  <si>
    <t>5911661040</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</si>
  <si>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</si>
  <si>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364655290</t>
  </si>
  <si>
    <t>v.č. 4ab</t>
  </si>
  <si>
    <t>126</t>
  </si>
  <si>
    <t>-1560943544</t>
  </si>
  <si>
    <t xml:space="preserve">přechody </t>
  </si>
  <si>
    <t>3*1</t>
  </si>
  <si>
    <t>3.SK</t>
  </si>
  <si>
    <t>127</t>
  </si>
  <si>
    <t>-454357829</t>
  </si>
  <si>
    <t>přechody (původní)</t>
  </si>
  <si>
    <t>5913240010</t>
  </si>
  <si>
    <t>Odstranění AB komunikace odtěžením nebo frézováním hloubky do 10 cm Poznámka: 1. V cenách jsou započteny náklady na odtěžení nebo frézování a naložení výzisku na dopravní prostředek.</t>
  </si>
  <si>
    <t>-723079093</t>
  </si>
  <si>
    <t xml:space="preserve">přechod </t>
  </si>
  <si>
    <t>3*0,9*2</t>
  </si>
  <si>
    <t>129</t>
  </si>
  <si>
    <t>5913255010</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</si>
  <si>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</si>
  <si>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-255192655</t>
  </si>
  <si>
    <t>0,150*3*3*2</t>
  </si>
  <si>
    <t>3*3,3</t>
  </si>
  <si>
    <t>130</t>
  </si>
  <si>
    <t>5914120010</t>
  </si>
  <si>
    <t>Demontáž nástupiště úrovňového sypaného v celé šíři Poznámka: 1. V cenách jsou započteny náklady na snesení dílů i zásypu a jejich uložení na plochu nebo naložení na dopravní prostředek a uložení na úložišti.</t>
  </si>
  <si>
    <t>123155130</t>
  </si>
  <si>
    <t>131</t>
  </si>
  <si>
    <t>5914130060</t>
  </si>
  <si>
    <t>Montáž nástupiště úrovňového Sudop K (KD,KS) 145Z Poznámka: 1. V cenách jsou započteny náklady na úpravu terénu, montáž a zásyp podle vzorového listu. 2. V cenách nejsou obsaženy náklady na dodávku materiálu.</t>
  </si>
  <si>
    <t>-1727539423</t>
  </si>
  <si>
    <t>132</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</si>
  <si>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</si>
  <si>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</si>
  <si>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1506403059</t>
  </si>
  <si>
    <t>14,904</t>
  </si>
  <si>
    <t>19,500</t>
  </si>
  <si>
    <t>18,900*2</t>
  </si>
  <si>
    <t>18,900*3</t>
  </si>
  <si>
    <t>133</t>
  </si>
  <si>
    <t>5999015020</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</si>
  <si>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</si>
  <si>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-253134289</t>
  </si>
  <si>
    <t>134</t>
  </si>
  <si>
    <t>R213141110</t>
  </si>
  <si>
    <t>Zřízení vrstvy z geotextilie filtrační, separační, odvodňovací, ochranné, výztužné nebo protierozní v rovině nebo ve sklonu do 1:5, šířky do 3 m</t>
  </si>
  <si>
    <t>54093468</t>
  </si>
  <si>
    <t>135</t>
  </si>
  <si>
    <t>1716739092</t>
  </si>
  <si>
    <t>12224</t>
  </si>
  <si>
    <t>136</t>
  </si>
  <si>
    <t>1565445887</t>
  </si>
  <si>
    <t>KV č.2-v.č.3</t>
  </si>
  <si>
    <t>KV č.3-v.č.5</t>
  </si>
  <si>
    <t>1+1</t>
  </si>
  <si>
    <t>mezi v.č.9-11</t>
  </si>
  <si>
    <t>137</t>
  </si>
  <si>
    <t>117615483</t>
  </si>
  <si>
    <t>138</t>
  </si>
  <si>
    <t>-2058241213</t>
  </si>
  <si>
    <t>nový asfalt</t>
  </si>
  <si>
    <t>2,116</t>
  </si>
  <si>
    <t>beton + malta</t>
  </si>
  <si>
    <t>13,404+1,200</t>
  </si>
  <si>
    <t>nový štěrk+drť</t>
  </si>
  <si>
    <t>2508,305+2</t>
  </si>
  <si>
    <t>geotextilie</t>
  </si>
  <si>
    <t>0,014</t>
  </si>
  <si>
    <t>nové opěrky</t>
  </si>
  <si>
    <t>0,028</t>
  </si>
  <si>
    <t>Vp svorníky</t>
  </si>
  <si>
    <t>0,130</t>
  </si>
  <si>
    <t>2847,200+2031,480+1,800+0,675</t>
  </si>
  <si>
    <t>139</t>
  </si>
  <si>
    <t>1062800009</t>
  </si>
  <si>
    <t>(2508,305+2)*5,2</t>
  </si>
  <si>
    <t>0,028*7,4</t>
  </si>
  <si>
    <t>0,130*7,4</t>
  </si>
  <si>
    <t>140</t>
  </si>
  <si>
    <t>856784191</t>
  </si>
  <si>
    <t>nástupištní díly</t>
  </si>
  <si>
    <t>38,400+31,944+35,760+11,280</t>
  </si>
  <si>
    <t>DŘEVO</t>
  </si>
  <si>
    <t>69,728+7,830+3,150</t>
  </si>
  <si>
    <t>141</t>
  </si>
  <si>
    <t>-63269255</t>
  </si>
  <si>
    <t>(38,400+31,944+35,760+11,280)*30</t>
  </si>
  <si>
    <t>(69,728+7,830+3,150)*7,4</t>
  </si>
  <si>
    <t>142</t>
  </si>
  <si>
    <t>61424097</t>
  </si>
  <si>
    <t>177,2+2670</t>
  </si>
  <si>
    <t>143</t>
  </si>
  <si>
    <t>-575524554</t>
  </si>
  <si>
    <t>výzisk z SČ a výměny KL</t>
  </si>
  <si>
    <t>2031,48</t>
  </si>
  <si>
    <t>144</t>
  </si>
  <si>
    <t>9909000300</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</si>
  <si>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</si>
  <si>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1482220513</t>
  </si>
  <si>
    <t>7,830+69,728</t>
  </si>
  <si>
    <t>35*0,090</t>
  </si>
  <si>
    <t>145</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</si>
  <si>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</si>
  <si>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</si>
  <si>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-1522407840</t>
  </si>
  <si>
    <t>0,675</t>
  </si>
  <si>
    <t>146</t>
  </si>
  <si>
    <t>-1373240626</t>
  </si>
  <si>
    <t>1,8</t>
  </si>
  <si>
    <t>SO 03 - Rekontrukce trati v úseku Byšice - Kropáčova Vrutice</t>
  </si>
  <si>
    <t>-179963484</t>
  </si>
  <si>
    <t>-1953486393</t>
  </si>
  <si>
    <t>(50632-43520)/120*2</t>
  </si>
  <si>
    <t>R5963110010.1</t>
  </si>
  <si>
    <t>Přejezd Intermont panel užitý 1285x3000x170 ŽPP 1</t>
  </si>
  <si>
    <t>-716092224</t>
  </si>
  <si>
    <t>P2681</t>
  </si>
  <si>
    <t>P4982</t>
  </si>
  <si>
    <t>1747758603</t>
  </si>
  <si>
    <t>(50,632-43,520)*1640*4</t>
  </si>
  <si>
    <t>1,280</t>
  </si>
  <si>
    <t>antikoro</t>
  </si>
  <si>
    <t>-396</t>
  </si>
  <si>
    <t>1097938931</t>
  </si>
  <si>
    <t>16676110</t>
  </si>
  <si>
    <t>679785829</t>
  </si>
  <si>
    <t>46260</t>
  </si>
  <si>
    <t>153898840</t>
  </si>
  <si>
    <t>(50,632-43,520)*1640*2</t>
  </si>
  <si>
    <t>0,640</t>
  </si>
  <si>
    <t>-1743112336</t>
  </si>
  <si>
    <t>P2678</t>
  </si>
  <si>
    <t>16*4</t>
  </si>
  <si>
    <t>P2679</t>
  </si>
  <si>
    <t>P2682</t>
  </si>
  <si>
    <t>P2683</t>
  </si>
  <si>
    <t>20*4</t>
  </si>
  <si>
    <t>P2684</t>
  </si>
  <si>
    <t>P2685</t>
  </si>
  <si>
    <t>5963110010</t>
  </si>
  <si>
    <t>Přejezd Intermont panel 1285x3000x170 ŽPP 1</t>
  </si>
  <si>
    <t>-1449809010</t>
  </si>
  <si>
    <t>5963134005</t>
  </si>
  <si>
    <t>Náběhový klín ocelový pozink.</t>
  </si>
  <si>
    <t>1720097249</t>
  </si>
  <si>
    <t>5964123000</t>
  </si>
  <si>
    <t>Odvodňovací žlab s mříží</t>
  </si>
  <si>
    <t>-248788908</t>
  </si>
  <si>
    <t>P2678 Pp</t>
  </si>
  <si>
    <t>5963101050</t>
  </si>
  <si>
    <t>Pryžová přejezdová konstrukce STRAIL spínací táhlo střední 1200 mm</t>
  </si>
  <si>
    <t>564790645</t>
  </si>
  <si>
    <t>2000562670</t>
  </si>
  <si>
    <t>1482022755</t>
  </si>
  <si>
    <t>5964147087</t>
  </si>
  <si>
    <t>Nástupištní díly konzolová deska KTD-145 Z</t>
  </si>
  <si>
    <t>-1531733217</t>
  </si>
  <si>
    <t>nástupiště Kojovice</t>
  </si>
  <si>
    <t>nástupiště Košátky</t>
  </si>
  <si>
    <t>-1210716111</t>
  </si>
  <si>
    <t>1378848683</t>
  </si>
  <si>
    <t>1296032590</t>
  </si>
  <si>
    <t>-574753648</t>
  </si>
  <si>
    <t>P2681 Lp</t>
  </si>
  <si>
    <t>4*4*0,2*2</t>
  </si>
  <si>
    <t>(4+4)*6*0,2*2</t>
  </si>
  <si>
    <t>(4+4)*4*0,2*2</t>
  </si>
  <si>
    <t>žst. Kojovice (úprava za nástupištními deskami)</t>
  </si>
  <si>
    <t>98*2*0,1*2</t>
  </si>
  <si>
    <t>-1923909293</t>
  </si>
  <si>
    <t>P2678 Lp+Pp</t>
  </si>
  <si>
    <t>(4+5)*6*0,1*2,5</t>
  </si>
  <si>
    <t>(3+4)*4*0,1*2,5</t>
  </si>
  <si>
    <t>P2681 Pp</t>
  </si>
  <si>
    <t>4*4*0,1*2,5</t>
  </si>
  <si>
    <t>(4*10+3,5*9)*0,1*2,5</t>
  </si>
  <si>
    <t>(4+4)*5*0,1*2,5</t>
  </si>
  <si>
    <t>do žlábku v přejezdech</t>
  </si>
  <si>
    <t>P2681,P2682,P2684,P2685</t>
  </si>
  <si>
    <t>0,150*0,130*6*2*4*2,5</t>
  </si>
  <si>
    <t>5963146015</t>
  </si>
  <si>
    <t>Živičné přejezdové vozovky ACL 22S 50/70 velmi hrubozrnný-ložní vrstva</t>
  </si>
  <si>
    <t>619144193</t>
  </si>
  <si>
    <t>-2085507293</t>
  </si>
  <si>
    <t>0,5*0,05*120</t>
  </si>
  <si>
    <t>odvodnění P2678</t>
  </si>
  <si>
    <t>7,5*0,7*0,6</t>
  </si>
  <si>
    <t>5963152000</t>
  </si>
  <si>
    <t>Asfaltová zálivka trvale pružná pro trhliny a spáry</t>
  </si>
  <si>
    <t>kg</t>
  </si>
  <si>
    <t>-1300353021</t>
  </si>
  <si>
    <t>2146813145</t>
  </si>
  <si>
    <t>0,25*0,01*120*2</t>
  </si>
  <si>
    <t>-917142065</t>
  </si>
  <si>
    <t>SČ</t>
  </si>
  <si>
    <t>(43993-43550)*0,8*1,8</t>
  </si>
  <si>
    <t>(44470-44000)*0,8*1,8</t>
  </si>
  <si>
    <t>(45500-44476)*1*1,8</t>
  </si>
  <si>
    <t>(48350-45500)*0,8*1,8</t>
  </si>
  <si>
    <t>(50050-48365)*0,8*1,8</t>
  </si>
  <si>
    <t>(50632-50070)*0,8*1,8</t>
  </si>
  <si>
    <t>od ZV č.11 (Byšice)</t>
  </si>
  <si>
    <t>30*1,7*1,8</t>
  </si>
  <si>
    <t>(44000-43993)*1,7*1,8</t>
  </si>
  <si>
    <t>(44476-44470)*1,7*1,8</t>
  </si>
  <si>
    <t>(48365-48350)*1,7*1,8</t>
  </si>
  <si>
    <t>(50070-50050)*1,7*1,8</t>
  </si>
  <si>
    <t>5955101006</t>
  </si>
  <si>
    <t>Kamenivo drcené štěrk frakce 4/8</t>
  </si>
  <si>
    <t>85382978</t>
  </si>
  <si>
    <t>pod panely</t>
  </si>
  <si>
    <t>pod zámkovou dlažbu žst. Kojovice</t>
  </si>
  <si>
    <t>31*2*0,05*2</t>
  </si>
  <si>
    <t>1514662580</t>
  </si>
  <si>
    <t>pod panely a asfaltovou drť (asfalt)</t>
  </si>
  <si>
    <t>1,5*6*4</t>
  </si>
  <si>
    <t>-508721360</t>
  </si>
  <si>
    <t>28000</t>
  </si>
  <si>
    <t>783237481</t>
  </si>
  <si>
    <t>5000</t>
  </si>
  <si>
    <t>2088123208</t>
  </si>
  <si>
    <t xml:space="preserve">Bankety </t>
  </si>
  <si>
    <t>Lp</t>
  </si>
  <si>
    <t>(45100-43800)*1</t>
  </si>
  <si>
    <t>(46250-45450)*1</t>
  </si>
  <si>
    <t>(47590-46600)*1</t>
  </si>
  <si>
    <t>(48040-47710)*1</t>
  </si>
  <si>
    <t>(48600-48150)*1</t>
  </si>
  <si>
    <t>(50400-48700)*1</t>
  </si>
  <si>
    <t>(50632-50470)*1</t>
  </si>
  <si>
    <t>Pp</t>
  </si>
  <si>
    <t>(44120-43830)*1</t>
  </si>
  <si>
    <t>(45100-44400)*1</t>
  </si>
  <si>
    <t>(46270-45450)*1</t>
  </si>
  <si>
    <t>(48550-48150)*1</t>
  </si>
  <si>
    <t>(49870-49200)*1</t>
  </si>
  <si>
    <t>(50180-49930)*1</t>
  </si>
  <si>
    <t>(50400-50350)*1</t>
  </si>
  <si>
    <t>470196618</t>
  </si>
  <si>
    <t>(43800-43525)*0,3</t>
  </si>
  <si>
    <t>(45450-45100)*0,3</t>
  </si>
  <si>
    <t>(46600-46250)*0,3</t>
  </si>
  <si>
    <t>(47710-47590)*0,3</t>
  </si>
  <si>
    <t>(48150-48040)*0,3</t>
  </si>
  <si>
    <t>(48700-48600)*0,3</t>
  </si>
  <si>
    <t>(50470-50400)*0,3</t>
  </si>
  <si>
    <t>(43830-43525)*0,3</t>
  </si>
  <si>
    <t>(44400-44120)*0,3</t>
  </si>
  <si>
    <t>(46600-46270)*0,3</t>
  </si>
  <si>
    <t>(49200-48550)*0,3</t>
  </si>
  <si>
    <t>(49930-49870)*0,3</t>
  </si>
  <si>
    <t>(50350-50180)*0,3</t>
  </si>
  <si>
    <t>(50632-50400)*0,3</t>
  </si>
  <si>
    <t>-1928484532</t>
  </si>
  <si>
    <t>od ZV č.11 (Byšice) P2678</t>
  </si>
  <si>
    <t>30*1,7</t>
  </si>
  <si>
    <t>(44000-43993)*1,7</t>
  </si>
  <si>
    <t>(44476-44470)*1,7</t>
  </si>
  <si>
    <t>(48365-48350)*1,7</t>
  </si>
  <si>
    <t>(50070-50050)*1,7</t>
  </si>
  <si>
    <t>1780906601</t>
  </si>
  <si>
    <t>43,993-43,550</t>
  </si>
  <si>
    <t>44,470-44,000</t>
  </si>
  <si>
    <t>45,500-44,476</t>
  </si>
  <si>
    <t>48,350-45,500</t>
  </si>
  <si>
    <t>50,050-48,365</t>
  </si>
  <si>
    <t>50,632-50,070</t>
  </si>
  <si>
    <t>1349631032</t>
  </si>
  <si>
    <t>4*4*0,2</t>
  </si>
  <si>
    <t>(4+4)*6*0,2</t>
  </si>
  <si>
    <t>(4+4)*4*0,2</t>
  </si>
  <si>
    <t>žst. Kojovice úprava za nástupištěm</t>
  </si>
  <si>
    <t>98*2*0,1</t>
  </si>
  <si>
    <t>978552517</t>
  </si>
  <si>
    <t>(43993-43550)*0,8</t>
  </si>
  <si>
    <t>(44470-44000)*0,8</t>
  </si>
  <si>
    <t>(45500-44476)*1</t>
  </si>
  <si>
    <t>(48350-45500)*0,8</t>
  </si>
  <si>
    <t>(50050-48365)*0,8</t>
  </si>
  <si>
    <t>(50632-50070)*0,8</t>
  </si>
  <si>
    <t>-245508871</t>
  </si>
  <si>
    <t>1269976243</t>
  </si>
  <si>
    <t>100% gumy; 100% komplety v přejezdech s antikorozní úpravou</t>
  </si>
  <si>
    <t>(50632-43520)*2</t>
  </si>
  <si>
    <t>1589123282</t>
  </si>
  <si>
    <t>200</t>
  </si>
  <si>
    <t>-1518081990</t>
  </si>
  <si>
    <t>(50632-43545)/24*2</t>
  </si>
  <si>
    <t>9,417</t>
  </si>
  <si>
    <t>817380421</t>
  </si>
  <si>
    <t>201599228</t>
  </si>
  <si>
    <t>50,632-43,520</t>
  </si>
  <si>
    <t>1239186954</t>
  </si>
  <si>
    <t>915386608</t>
  </si>
  <si>
    <t>-32</t>
  </si>
  <si>
    <t>-394329078</t>
  </si>
  <si>
    <t>-1156553301</t>
  </si>
  <si>
    <t>(50632-43520)/500*2</t>
  </si>
  <si>
    <t>3,552</t>
  </si>
  <si>
    <t>1559652230</t>
  </si>
  <si>
    <t>2124276683</t>
  </si>
  <si>
    <t>5914120050</t>
  </si>
  <si>
    <t>Demontáž nástupiště úrovňového Sudop K (KD,KS) 145 Poznámka: 1. V cenách jsou započteny náklady na snesení dílů i zásypu a jejich uložení na plochu nebo naložení na dopravní prostředek a uložení na úložišti.</t>
  </si>
  <si>
    <t>1205048119</t>
  </si>
  <si>
    <t>1004491750</t>
  </si>
  <si>
    <t>5913035220</t>
  </si>
  <si>
    <t>Demontáž celopryžové přejezdové konstrukce silně zatížené v koleji část vnitřní Poznámka: 1. V cenách jsou započteny náklady na demontáž konstrukce, naložení na dopravní prostředek.</t>
  </si>
  <si>
    <t>123444028</t>
  </si>
  <si>
    <t>7,2</t>
  </si>
  <si>
    <t>10,8</t>
  </si>
  <si>
    <t>5913040220</t>
  </si>
  <si>
    <t>Montáž celopryžové přejezdové konstrukce silně zatížené v koleji část vnitřní Poznámka: 1. V cenách jsou započteny náklady na montáž konstrukce. 2. V cenách nejsou obsaženy náklady na dodávku materiálu.</t>
  </si>
  <si>
    <t>-120301233</t>
  </si>
  <si>
    <t>P2678 (původní)</t>
  </si>
  <si>
    <t>P2683 (původní)</t>
  </si>
  <si>
    <t>-1443131847</t>
  </si>
  <si>
    <t>-1092476139</t>
  </si>
  <si>
    <t>P2679 UNIS</t>
  </si>
  <si>
    <t>P2681 ŽPP1 (užité)</t>
  </si>
  <si>
    <t>P2682 ŽPP1 (užité)</t>
  </si>
  <si>
    <t>P2684 (nové ŽPP1)</t>
  </si>
  <si>
    <t>P2685 (původní panely)</t>
  </si>
  <si>
    <t>5913235020</t>
  </si>
  <si>
    <t>Dělení AB komunikace řezáním hloubky do 20 cm Poznámka: 1. V cenách jsou započteny náklady na provedení úkolu.</t>
  </si>
  <si>
    <t>-1739612724</t>
  </si>
  <si>
    <t>P2683 Lp+Pp</t>
  </si>
  <si>
    <t>10+9</t>
  </si>
  <si>
    <t>5913240020</t>
  </si>
  <si>
    <t>Odstranění AB komunikace odtěžením nebo frézováním hloubky do 20 cm Poznámka: 1. V cenách jsou započteny náklady na odtěžení nebo frézování a naložení výzisku na dopravní prostředek.</t>
  </si>
  <si>
    <t>2066584449</t>
  </si>
  <si>
    <t>(4+5)*6</t>
  </si>
  <si>
    <t>(3+4)*4</t>
  </si>
  <si>
    <t>4*10+3,5*9</t>
  </si>
  <si>
    <t>(4+4)*5</t>
  </si>
  <si>
    <t>5914030520</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</si>
  <si>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</si>
  <si>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-573747209</t>
  </si>
  <si>
    <t>5914035550</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</si>
  <si>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</si>
  <si>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1321702535</t>
  </si>
  <si>
    <t>-168708570</t>
  </si>
  <si>
    <t>0,150*6*2*4</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</si>
  <si>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</si>
  <si>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</si>
  <si>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340033996</t>
  </si>
  <si>
    <t>P2981 Pp</t>
  </si>
  <si>
    <t>4*4</t>
  </si>
  <si>
    <t>-502458392</t>
  </si>
  <si>
    <t>odvodnění P2678 Pp</t>
  </si>
  <si>
    <t>7,5*0,3*0,1</t>
  </si>
  <si>
    <t>odtěžení km 49,900 Lp</t>
  </si>
  <si>
    <t>40*1*0,3</t>
  </si>
  <si>
    <t>5913280035</t>
  </si>
  <si>
    <t>Demontáž dílů komunikace ze zámkové dlažby uložení v podsypu Poznámka: 1. V cenách jsou započteny náklady na odstranění dlažby nebo obrubníku a naložení na dopravní prostředek.</t>
  </si>
  <si>
    <t>1535586710</t>
  </si>
  <si>
    <t>zast. Kojovice</t>
  </si>
  <si>
    <t>31*2</t>
  </si>
  <si>
    <t>5913285035</t>
  </si>
  <si>
    <t>Montáž dílů komunikace ze zámkové dlažby uložení v podsypu Poznámka: 1. V cenách jsou započteny náklady na osazení dlažby nebo obrubníku. 2. V cenách nejsou obsaženy náklady na dodávku materiálu.</t>
  </si>
  <si>
    <t>1026716672</t>
  </si>
  <si>
    <t>R213141111</t>
  </si>
  <si>
    <t>-2097297876</t>
  </si>
  <si>
    <t>-1919318873</t>
  </si>
  <si>
    <t>km 43,860</t>
  </si>
  <si>
    <t>km 45,700; 45,760</t>
  </si>
  <si>
    <t>km 47,400</t>
  </si>
  <si>
    <t>km 48,200</t>
  </si>
  <si>
    <t>km 50,200</t>
  </si>
  <si>
    <t>P2985</t>
  </si>
  <si>
    <t>ZV č.1 (kropáčova Vrutice)</t>
  </si>
  <si>
    <t>-760488074</t>
  </si>
  <si>
    <t>1101985288</t>
  </si>
  <si>
    <t>20,441+1,200</t>
  </si>
  <si>
    <t>77,600+54,715+52,375+0,020</t>
  </si>
  <si>
    <t>892,010+2147,256+4,300+96,750</t>
  </si>
  <si>
    <t>0,036</t>
  </si>
  <si>
    <t>10736,280+10,200</t>
  </si>
  <si>
    <t>0,487</t>
  </si>
  <si>
    <t>Strail střední táhla</t>
  </si>
  <si>
    <t>0,153</t>
  </si>
  <si>
    <t>-639489180</t>
  </si>
  <si>
    <t>(10736,280+10,200)*5,5</t>
  </si>
  <si>
    <t>0,487*7,1</t>
  </si>
  <si>
    <t>0,153*36,1</t>
  </si>
  <si>
    <t>-1954128532</t>
  </si>
  <si>
    <t>nové nástupištní díly</t>
  </si>
  <si>
    <t>31,944+35,760+76,800+11,280</t>
  </si>
  <si>
    <t>ŽPP1 + klíny</t>
  </si>
  <si>
    <t>3,110+0,016</t>
  </si>
  <si>
    <t>3,348+0,004</t>
  </si>
  <si>
    <t>odvodnění</t>
  </si>
  <si>
    <t>4,400</t>
  </si>
  <si>
    <t>skládka dřevěné pražce</t>
  </si>
  <si>
    <t>-1322493552</t>
  </si>
  <si>
    <t>(31,944+35,760+76,800+11,280)*26</t>
  </si>
  <si>
    <t>(3,110+0,016)*13,5</t>
  </si>
  <si>
    <t>(3,348+0,004)*21</t>
  </si>
  <si>
    <t>(4,400)*29,4</t>
  </si>
  <si>
    <t>(0,720)*7,4</t>
  </si>
  <si>
    <t>1407744662</t>
  </si>
  <si>
    <t>20% skládka</t>
  </si>
  <si>
    <t>(2046,400+2389,200+24,450)*0,2</t>
  </si>
  <si>
    <t>-1396672266</t>
  </si>
  <si>
    <t>výzisk z SČ a výměny KL 20%</t>
  </si>
  <si>
    <t>10736,280*0,2</t>
  </si>
  <si>
    <t>-1703095117</t>
  </si>
  <si>
    <t>-171619215</t>
  </si>
  <si>
    <t>4,300</t>
  </si>
  <si>
    <t>592698636</t>
  </si>
  <si>
    <t>96,750</t>
  </si>
  <si>
    <t>SO 04 - Rekontrukce žst. Kropáčova Vrutice</t>
  </si>
  <si>
    <t>-1465008265</t>
  </si>
  <si>
    <t>3.SK (náhrada kolej pole)</t>
  </si>
  <si>
    <t>(51358-51233)*2</t>
  </si>
  <si>
    <t>2029155048</t>
  </si>
  <si>
    <t>mezi v.č.1-3 (1a.SK)</t>
  </si>
  <si>
    <t>(50857-50665)/120*2</t>
  </si>
  <si>
    <t>0,800</t>
  </si>
  <si>
    <t>(51383-50890)/120*2</t>
  </si>
  <si>
    <t>0,783</t>
  </si>
  <si>
    <t>1142810160</t>
  </si>
  <si>
    <t>KV č.3-3.SK</t>
  </si>
  <si>
    <t>3.SK (nághrada kolej. pole)</t>
  </si>
  <si>
    <t>(51,358-51,233)*1636</t>
  </si>
  <si>
    <t>0,5</t>
  </si>
  <si>
    <t>-37216912</t>
  </si>
  <si>
    <t>1766463363</t>
  </si>
  <si>
    <t>v.č.3 p.č.16</t>
  </si>
  <si>
    <t>521475421</t>
  </si>
  <si>
    <t>v.č. 3 p.č.20,21</t>
  </si>
  <si>
    <t>1659305829</t>
  </si>
  <si>
    <t>v.č.3 p.č. 31</t>
  </si>
  <si>
    <t>-692419791</t>
  </si>
  <si>
    <t>v.č.3 p.č. 34,35,36</t>
  </si>
  <si>
    <t>-1506433673</t>
  </si>
  <si>
    <t>v.č.3 p.č.1</t>
  </si>
  <si>
    <t>530703385</t>
  </si>
  <si>
    <t>(50,857-50,665)*1640*4</t>
  </si>
  <si>
    <t>0,480</t>
  </si>
  <si>
    <t>(51,383-50,890)*1640*4</t>
  </si>
  <si>
    <t>1,920</t>
  </si>
  <si>
    <t>SB8</t>
  </si>
  <si>
    <t>207*4</t>
  </si>
  <si>
    <t>9*4</t>
  </si>
  <si>
    <t>-1691891203</t>
  </si>
  <si>
    <t>-1053120533</t>
  </si>
  <si>
    <t>-1880475551</t>
  </si>
  <si>
    <t>9*8</t>
  </si>
  <si>
    <t>-1932267729</t>
  </si>
  <si>
    <t>5432</t>
  </si>
  <si>
    <t>-708455303</t>
  </si>
  <si>
    <t>(50,857-50,665)*1640*2</t>
  </si>
  <si>
    <t>(51,383-50,890)*1640*2</t>
  </si>
  <si>
    <t>0,960</t>
  </si>
  <si>
    <t>207*2</t>
  </si>
  <si>
    <t>1585605256</t>
  </si>
  <si>
    <t>1859986408</t>
  </si>
  <si>
    <t>-620078906</t>
  </si>
  <si>
    <t>mezi SK č. 1-3</t>
  </si>
  <si>
    <t>1858689344</t>
  </si>
  <si>
    <t>-1726266311</t>
  </si>
  <si>
    <t>1681567481</t>
  </si>
  <si>
    <t>5.SK</t>
  </si>
  <si>
    <t>-194527371</t>
  </si>
  <si>
    <t>-1703027650</t>
  </si>
  <si>
    <t>v.č.1,7</t>
  </si>
  <si>
    <t>1134380119</t>
  </si>
  <si>
    <t>-1040036128</t>
  </si>
  <si>
    <t>1677238556</t>
  </si>
  <si>
    <t>-915984710</t>
  </si>
  <si>
    <t>637791242</t>
  </si>
  <si>
    <t>-1238967772</t>
  </si>
  <si>
    <t>96476333</t>
  </si>
  <si>
    <t>180896992</t>
  </si>
  <si>
    <t>-405010642</t>
  </si>
  <si>
    <t>179137810</t>
  </si>
  <si>
    <t>-1726942981</t>
  </si>
  <si>
    <t>11*2*2</t>
  </si>
  <si>
    <t>-1842487035</t>
  </si>
  <si>
    <t>-1043423282</t>
  </si>
  <si>
    <t>11*4*2</t>
  </si>
  <si>
    <t>779576884</t>
  </si>
  <si>
    <t>mezi SK č.3-1</t>
  </si>
  <si>
    <t>3*3*0,05*2,5</t>
  </si>
  <si>
    <t>nástupiště mezi 1-3.SK</t>
  </si>
  <si>
    <t>120*1*0,05*2,5</t>
  </si>
  <si>
    <t>mezi 1-2. SK</t>
  </si>
  <si>
    <t>373088272</t>
  </si>
  <si>
    <t>-141843058</t>
  </si>
  <si>
    <t>430902880</t>
  </si>
  <si>
    <t>1504671964</t>
  </si>
  <si>
    <t>49,846*0,1*1,8</t>
  </si>
  <si>
    <t>v.č.4,5</t>
  </si>
  <si>
    <t>48,700*1,7*1,8*2</t>
  </si>
  <si>
    <t>3.SK GPK</t>
  </si>
  <si>
    <t>(51358-51233)*0,1*1,8</t>
  </si>
  <si>
    <t>(50857-50665)*0,1*1,8</t>
  </si>
  <si>
    <t>(51383-50890)*0,1*1,8</t>
  </si>
  <si>
    <t>1.SK SVŠL</t>
  </si>
  <si>
    <t>250*1,7*1,8</t>
  </si>
  <si>
    <t>2.SK GPK</t>
  </si>
  <si>
    <t>(51358-50857)*0,1*1,8</t>
  </si>
  <si>
    <t>(50730-50692)*0,1*1,8</t>
  </si>
  <si>
    <t>2.SK SVŠL</t>
  </si>
  <si>
    <t>(50857-50730)*1,7*1,8</t>
  </si>
  <si>
    <t>1217580369</t>
  </si>
  <si>
    <t>0,5*2</t>
  </si>
  <si>
    <t>-1415022946</t>
  </si>
  <si>
    <t>-1350245900</t>
  </si>
  <si>
    <t>456603326</t>
  </si>
  <si>
    <t>-1349750735</t>
  </si>
  <si>
    <t>250*1,7</t>
  </si>
  <si>
    <t>(50857-50730)*1,7</t>
  </si>
  <si>
    <t>5905050235</t>
  </si>
  <si>
    <t>Souvislá výměna KL se snesením KR výhybky pražce ocelové válcované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</si>
  <si>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1553138605</t>
  </si>
  <si>
    <t>48,700</t>
  </si>
  <si>
    <t>-2121980485</t>
  </si>
  <si>
    <t>-656537439</t>
  </si>
  <si>
    <t>(51358-51233)*0,1</t>
  </si>
  <si>
    <t>(50857-50665)*0,1</t>
  </si>
  <si>
    <t>(51383-50890)*0,1</t>
  </si>
  <si>
    <t>(51358-50857)*0,1</t>
  </si>
  <si>
    <t>(50730-50692)*0,1</t>
  </si>
  <si>
    <t>-522749627</t>
  </si>
  <si>
    <t>49,846*0,1</t>
  </si>
  <si>
    <t>1733768520</t>
  </si>
  <si>
    <t>5906015030</t>
  </si>
  <si>
    <t>Výměna pražce malou těžící mechanizací v KL otevřeném i zapuštěném pražec dřevěný výhybkový délky do 3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</si>
  <si>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137079598</t>
  </si>
  <si>
    <t>5906015040</t>
  </si>
  <si>
    <t>Výměna pražce malou těžící mechanizací v KL otevřeném i zapuštěném pražec dřevěný výhybkový délky přes 3 do 4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</si>
  <si>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-16548807</t>
  </si>
  <si>
    <t>1514502451</t>
  </si>
  <si>
    <t>1332182543</t>
  </si>
  <si>
    <t>623790380</t>
  </si>
  <si>
    <t xml:space="preserve">3.SK </t>
  </si>
  <si>
    <t>51,358-51,320</t>
  </si>
  <si>
    <t>51,266-51,233</t>
  </si>
  <si>
    <t>1650770925</t>
  </si>
  <si>
    <t>51,358-51,233</t>
  </si>
  <si>
    <t>1074639802</t>
  </si>
  <si>
    <t>100% gumy; 100% ŽS4</t>
  </si>
  <si>
    <t>(50857-50665)*2</t>
  </si>
  <si>
    <t>(51383-50890)*2</t>
  </si>
  <si>
    <t>-954854374</t>
  </si>
  <si>
    <t>1125659331</t>
  </si>
  <si>
    <t>-182470054</t>
  </si>
  <si>
    <t>5360</t>
  </si>
  <si>
    <t>-976486110</t>
  </si>
  <si>
    <t>50,857-50,665</t>
  </si>
  <si>
    <t>51,383-50,890</t>
  </si>
  <si>
    <t>51,358-50,692</t>
  </si>
  <si>
    <t>1383495793</t>
  </si>
  <si>
    <t>-310488466</t>
  </si>
  <si>
    <t>2038589080</t>
  </si>
  <si>
    <t>2146911688</t>
  </si>
  <si>
    <t>(51358-51233)/20*2</t>
  </si>
  <si>
    <t>3,500</t>
  </si>
  <si>
    <t>Závěrné svary</t>
  </si>
  <si>
    <t>579376398</t>
  </si>
  <si>
    <t>2,800</t>
  </si>
  <si>
    <t>3,783</t>
  </si>
  <si>
    <t>1283794445</t>
  </si>
  <si>
    <t>(50857-50665)/500*2</t>
  </si>
  <si>
    <t>3,232</t>
  </si>
  <si>
    <t>(51383-50890)/500*2</t>
  </si>
  <si>
    <t>2,028</t>
  </si>
  <si>
    <t>188206655</t>
  </si>
  <si>
    <t>-356036784</t>
  </si>
  <si>
    <t>975950677</t>
  </si>
  <si>
    <t>142384938</t>
  </si>
  <si>
    <t>11*2</t>
  </si>
  <si>
    <t>899594089</t>
  </si>
  <si>
    <t>-673306615</t>
  </si>
  <si>
    <t>4*1</t>
  </si>
  <si>
    <t>804302141</t>
  </si>
  <si>
    <t>-821669984</t>
  </si>
  <si>
    <t>120*1</t>
  </si>
  <si>
    <t>5911655220</t>
  </si>
  <si>
    <t>Demontáž jednoduché výhybky na úložišti ocelové pražce válcované soustavy A Poznámka: 1. V cenách jsou započteny náklady na demontáž do součástí, manipulaci, naložení na dopravní prostředek a uložení vyzískaného materiálu na úložišti.</t>
  </si>
  <si>
    <t>-1523281022</t>
  </si>
  <si>
    <t>5914120030</t>
  </si>
  <si>
    <t>Demontáž nástupiště úrovňového Tischer jednostranného včetně podložek Poznámka: 1. V cenách jsou započteny náklady na snesení dílů i zásypu a jejich uložení na plochu nebo naložení na dopravní prostředek a uložení na úložišti.</t>
  </si>
  <si>
    <t>455024877</t>
  </si>
  <si>
    <t>nástupiště mezi SK č.2-4</t>
  </si>
  <si>
    <t>739089060</t>
  </si>
  <si>
    <t>mezi SK č.1-3</t>
  </si>
  <si>
    <t>5914130040</t>
  </si>
  <si>
    <t>Montáž nástupiště úrovňového Tischer oboustranné Poznámka: 1. V cenách jsou započteny náklady na úpravu terénu, montáž a zásyp podle vzorového listu. 2. V cenách nejsou obsaženy náklady na dodávku materiálu.</t>
  </si>
  <si>
    <t>-724832092</t>
  </si>
  <si>
    <t>-1793487661</t>
  </si>
  <si>
    <t>v.č.4,5 (ocelové pražce)</t>
  </si>
  <si>
    <t>15,000*2</t>
  </si>
  <si>
    <t>1482280286</t>
  </si>
  <si>
    <t>1516823818</t>
  </si>
  <si>
    <t>757863976</t>
  </si>
  <si>
    <t>1027388057</t>
  </si>
  <si>
    <t>35,378</t>
  </si>
  <si>
    <t>beton+malta</t>
  </si>
  <si>
    <t>26,808+2,400</t>
  </si>
  <si>
    <t>1704,456</t>
  </si>
  <si>
    <t>0,062</t>
  </si>
  <si>
    <t>skládka plasty</t>
  </si>
  <si>
    <t>0,500</t>
  </si>
  <si>
    <t>skládka</t>
  </si>
  <si>
    <t>1451,664</t>
  </si>
  <si>
    <t>654389470</t>
  </si>
  <si>
    <t>1704,456*5</t>
  </si>
  <si>
    <t>0,062*7</t>
  </si>
  <si>
    <t>1752365979</t>
  </si>
  <si>
    <t>panely ŽPP1</t>
  </si>
  <si>
    <t>4,665+0,012</t>
  </si>
  <si>
    <t>likvidace dřeva</t>
  </si>
  <si>
    <t>1,879</t>
  </si>
  <si>
    <t>71,520+63,888+22,560</t>
  </si>
  <si>
    <t>-496370909</t>
  </si>
  <si>
    <t>(4,665+0,012)*14,2</t>
  </si>
  <si>
    <t>1,879*8</t>
  </si>
  <si>
    <t>(71,520+63,888+22,560)*24,5</t>
  </si>
  <si>
    <t>1241844484</t>
  </si>
  <si>
    <t>zrušené nástupiště</t>
  </si>
  <si>
    <t>802932477</t>
  </si>
  <si>
    <t>-1845579514</t>
  </si>
  <si>
    <t>-16808173</t>
  </si>
  <si>
    <t>SO 05 - Rekonstrukce trati v úseku Kropáčova Vrutice - Chotětov</t>
  </si>
  <si>
    <t>-155211535</t>
  </si>
  <si>
    <t>materiál na most v km 56,738 (vložení původních)</t>
  </si>
  <si>
    <t>847191169</t>
  </si>
  <si>
    <t>(56540-51764)/120*2</t>
  </si>
  <si>
    <t>0,400</t>
  </si>
  <si>
    <t>P2692</t>
  </si>
  <si>
    <t>25/120*2</t>
  </si>
  <si>
    <t>0,583</t>
  </si>
  <si>
    <t>materiál pro most v km 56,738</t>
  </si>
  <si>
    <t>38/120*2</t>
  </si>
  <si>
    <t>0,367</t>
  </si>
  <si>
    <t>1421710309</t>
  </si>
  <si>
    <t>materiál pro most v km 56,738 (výměna poškozených kompletů počítáno do 30%)</t>
  </si>
  <si>
    <t xml:space="preserve">20% výměna </t>
  </si>
  <si>
    <t>(60,338-51,464)*1640*4*0,2</t>
  </si>
  <si>
    <t>1,312</t>
  </si>
  <si>
    <t>-756194380</t>
  </si>
  <si>
    <t>-847918014</t>
  </si>
  <si>
    <t>-3983328</t>
  </si>
  <si>
    <t>-2015391831</t>
  </si>
  <si>
    <t>(56,540-51,764)*1640*2</t>
  </si>
  <si>
    <t>42*2</t>
  </si>
  <si>
    <t>most k km 56,738</t>
  </si>
  <si>
    <t>0,038*1640*2</t>
  </si>
  <si>
    <t>5956140045</t>
  </si>
  <si>
    <t>Pražec betonový příčný vystrojený včetně kompletů pro podkladnicové upevnění, dl. 2,4 m, s úklonem úložné plochy 1:20, upevnění K, včetně dopravy</t>
  </si>
  <si>
    <t>-1433829028</t>
  </si>
  <si>
    <t>P2688</t>
  </si>
  <si>
    <t>P2690</t>
  </si>
  <si>
    <t>-1235479502</t>
  </si>
  <si>
    <t>P2691</t>
  </si>
  <si>
    <t>-1969642917</t>
  </si>
  <si>
    <t>P2687</t>
  </si>
  <si>
    <t>P2689</t>
  </si>
  <si>
    <t>-268567829</t>
  </si>
  <si>
    <t>5963101000</t>
  </si>
  <si>
    <t>Pryžová přejezdová konstrukce STRAIL pro zatížené komunikace</t>
  </si>
  <si>
    <t>-1042757906</t>
  </si>
  <si>
    <t>7,8</t>
  </si>
  <si>
    <t>8,4</t>
  </si>
  <si>
    <t>-1524889688</t>
  </si>
  <si>
    <t>1462427854</t>
  </si>
  <si>
    <t>nástupiště Zdětín u chotětova</t>
  </si>
  <si>
    <t>1349703370</t>
  </si>
  <si>
    <t>nástupiště Zdětín u Chotětova</t>
  </si>
  <si>
    <t>860215605</t>
  </si>
  <si>
    <t>5964159000</t>
  </si>
  <si>
    <t>Obrubník krajový</t>
  </si>
  <si>
    <t>688309539</t>
  </si>
  <si>
    <t>nástupiště zast. Zdětín u Chotětova</t>
  </si>
  <si>
    <t>1311744344</t>
  </si>
  <si>
    <t>(3+3)*4*0,2*2</t>
  </si>
  <si>
    <t>420114334</t>
  </si>
  <si>
    <t>(5+11)*6*0,1*2,5</t>
  </si>
  <si>
    <t>(3+3)*6*0,1*2,5</t>
  </si>
  <si>
    <t>(4+4)*7*0,1*2,5</t>
  </si>
  <si>
    <t>(9+4,5)*7*0,1*2,5</t>
  </si>
  <si>
    <t>(4+5)*8*0,1*2,5</t>
  </si>
  <si>
    <t>120*3*0,05*2,5</t>
  </si>
  <si>
    <t>P2687,P2689</t>
  </si>
  <si>
    <t>0,150*0,130*6*2*2*2,5</t>
  </si>
  <si>
    <t>-1040181666</t>
  </si>
  <si>
    <t>-756027792</t>
  </si>
  <si>
    <t xml:space="preserve">obrubníky </t>
  </si>
  <si>
    <t>120*0,25*0,1</t>
  </si>
  <si>
    <t>-1127299354</t>
  </si>
  <si>
    <t>404662818</t>
  </si>
  <si>
    <t>1865225025</t>
  </si>
  <si>
    <t>(60338-51464)*0,1*1,8</t>
  </si>
  <si>
    <t>Přejezdy</t>
  </si>
  <si>
    <t>-57*0,1*1,8</t>
  </si>
  <si>
    <t>8*1,7*1,8</t>
  </si>
  <si>
    <t>10*1,7*1,8</t>
  </si>
  <si>
    <t>12*1,7*1,8</t>
  </si>
  <si>
    <t>420285759</t>
  </si>
  <si>
    <t>1286131998</t>
  </si>
  <si>
    <t>1,5*6*2</t>
  </si>
  <si>
    <t>-31582990</t>
  </si>
  <si>
    <t>36000</t>
  </si>
  <si>
    <t>2055471818</t>
  </si>
  <si>
    <t>8000</t>
  </si>
  <si>
    <t>535122418</t>
  </si>
  <si>
    <t>Bankety Lp</t>
  </si>
  <si>
    <t>(54600-51650)*1</t>
  </si>
  <si>
    <t>(59200-55550)*1</t>
  </si>
  <si>
    <t>(51900-51650)*1</t>
  </si>
  <si>
    <t>(52900-52700)*1</t>
  </si>
  <si>
    <t>(54600-53500)*1</t>
  </si>
  <si>
    <t>-1227007811</t>
  </si>
  <si>
    <t>(52700-51900)*0,3</t>
  </si>
  <si>
    <t>(53500-52900)*0,3</t>
  </si>
  <si>
    <t xml:space="preserve">zpeněný </t>
  </si>
  <si>
    <t>-300*0,3</t>
  </si>
  <si>
    <t>(51650-51464)*0,3*2</t>
  </si>
  <si>
    <t>(55550-54600)*0,3*2</t>
  </si>
  <si>
    <t>(60338-59200)*0,3*2</t>
  </si>
  <si>
    <t>5914020010</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</si>
  <si>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</si>
  <si>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-450987089</t>
  </si>
  <si>
    <t>příkop Pp v km 52,900-53,500</t>
  </si>
  <si>
    <t>300*0,3</t>
  </si>
  <si>
    <t>1065221137</t>
  </si>
  <si>
    <t>8*1,7</t>
  </si>
  <si>
    <t>12*1,7</t>
  </si>
  <si>
    <t>1019229674</t>
  </si>
  <si>
    <t>(3+3)*4*0,2</t>
  </si>
  <si>
    <t>301461606</t>
  </si>
  <si>
    <t>(60338-51464)*0,1</t>
  </si>
  <si>
    <t>-57*0,1</t>
  </si>
  <si>
    <t>-174592941</t>
  </si>
  <si>
    <t>5906140155</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</si>
  <si>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</si>
  <si>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-573341360</t>
  </si>
  <si>
    <t>0,026</t>
  </si>
  <si>
    <t>0,025</t>
  </si>
  <si>
    <t>5906130345</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</si>
  <si>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</si>
  <si>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-2111529618</t>
  </si>
  <si>
    <t>5907025466</t>
  </si>
  <si>
    <t>Výměna kolejnicových pásů současně s výměnou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</si>
  <si>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-1882599990</t>
  </si>
  <si>
    <t>(56540-51764)*2</t>
  </si>
  <si>
    <t>-26*2</t>
  </si>
  <si>
    <t>1843729664</t>
  </si>
  <si>
    <t>-1831888424</t>
  </si>
  <si>
    <t>(56540-51764)/24*2</t>
  </si>
  <si>
    <t>2,000</t>
  </si>
  <si>
    <t>-901188712</t>
  </si>
  <si>
    <t>most v km 56,738</t>
  </si>
  <si>
    <t>5908050007</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</si>
  <si>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</si>
  <si>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437858420</t>
  </si>
  <si>
    <t>(60,338-51,464)*1640*4*0,2/2</t>
  </si>
  <si>
    <t>0,656</t>
  </si>
  <si>
    <t>10*4/2</t>
  </si>
  <si>
    <t>-346872181</t>
  </si>
  <si>
    <t>60,338-51,464</t>
  </si>
  <si>
    <t>-0,650</t>
  </si>
  <si>
    <t>971628923</t>
  </si>
  <si>
    <t>463549607</t>
  </si>
  <si>
    <t>-22</t>
  </si>
  <si>
    <t>-1837548483</t>
  </si>
  <si>
    <t>-1454692403</t>
  </si>
  <si>
    <t>(56540-51764)/500*2</t>
  </si>
  <si>
    <t>2,896</t>
  </si>
  <si>
    <t>1145926514</t>
  </si>
  <si>
    <t>25*2</t>
  </si>
  <si>
    <t>1390098427</t>
  </si>
  <si>
    <t>1034531801</t>
  </si>
  <si>
    <t>-2119651955</t>
  </si>
  <si>
    <t>243002985</t>
  </si>
  <si>
    <t>1882482931</t>
  </si>
  <si>
    <t>P2689 (původní panely)</t>
  </si>
  <si>
    <t>5913215020</t>
  </si>
  <si>
    <t>Demontáž kolejnicových dílů přejezdu ochranná kolejnice Poznámka: 1. V cenách jsou započteny náklady na demontáž a naložení na dopravní prostředek.</t>
  </si>
  <si>
    <t>-368764305</t>
  </si>
  <si>
    <t>7*2</t>
  </si>
  <si>
    <t>-478622397</t>
  </si>
  <si>
    <t>8*2</t>
  </si>
  <si>
    <t>-2015353880</t>
  </si>
  <si>
    <t>(5+11)*6</t>
  </si>
  <si>
    <t>(3+3)*6</t>
  </si>
  <si>
    <t>(4+4)*7</t>
  </si>
  <si>
    <t>P2691 Lp+mezi+Pp</t>
  </si>
  <si>
    <t>(9+1,3+4,5)*7</t>
  </si>
  <si>
    <t>(4+5)*8</t>
  </si>
  <si>
    <t>1924168294</t>
  </si>
  <si>
    <t>120*3</t>
  </si>
  <si>
    <t>0,150*6*2*2</t>
  </si>
  <si>
    <t>-878770231</t>
  </si>
  <si>
    <t>(9+4,5)*7</t>
  </si>
  <si>
    <t>586459177</t>
  </si>
  <si>
    <t>5914130030</t>
  </si>
  <si>
    <t>Montáž nástupiště úrovňového Tischer Poznámka: 1. V cenách jsou započteny náklady na úpravu terénu, montáž a zásyp podle vzorového listu. 2. V cenách nejsou obsaženy náklady na dodávku materiálu.</t>
  </si>
  <si>
    <t>-191561856</t>
  </si>
  <si>
    <t>5913285210</t>
  </si>
  <si>
    <t>Montáž dílů komunikace obrubníku uložení v betonu Poznámka: 1. V cenách jsou započteny náklady na osazení dlažby nebo obrubníku. 2. V cenách nejsou obsaženy náklady na dodávku materiálu.</t>
  </si>
  <si>
    <t>-226783600</t>
  </si>
  <si>
    <t xml:space="preserve">nástupiště Zdětín u Chotětova </t>
  </si>
  <si>
    <t>750431250</t>
  </si>
  <si>
    <t>-1936725757</t>
  </si>
  <si>
    <t>-1031698285</t>
  </si>
  <si>
    <t>-1942115500</t>
  </si>
  <si>
    <t>13,404+0,600</t>
  </si>
  <si>
    <t>134,795+88,625+9,600+0,020</t>
  </si>
  <si>
    <t>122,094+2,900+181,800+4150,160</t>
  </si>
  <si>
    <t>0,018</t>
  </si>
  <si>
    <t>1761,480+2,000</t>
  </si>
  <si>
    <t>0,098</t>
  </si>
  <si>
    <t>obrubníky</t>
  </si>
  <si>
    <t>8,232</t>
  </si>
  <si>
    <t>1539983535</t>
  </si>
  <si>
    <t>(1761,480+2,000)*5</t>
  </si>
  <si>
    <t>0,098*7,3</t>
  </si>
  <si>
    <t>-2083608444</t>
  </si>
  <si>
    <t>15,972+17,880+5,640</t>
  </si>
  <si>
    <t>nová celopryžová konstrukce</t>
  </si>
  <si>
    <t>17,820</t>
  </si>
  <si>
    <t>ŽPP1</t>
  </si>
  <si>
    <t>3,110+0,008</t>
  </si>
  <si>
    <t>92748454</t>
  </si>
  <si>
    <t>(15,972+17,880+5,640)*26,5</t>
  </si>
  <si>
    <t>17,820*35,7</t>
  </si>
  <si>
    <t>(3,110+0,008)*15,5</t>
  </si>
  <si>
    <t>-1232806520</t>
  </si>
  <si>
    <t>příkopy 70% na skládku</t>
  </si>
  <si>
    <t>(3568,8+2360)*0,7</t>
  </si>
  <si>
    <t>-846370591</t>
  </si>
  <si>
    <t>174,420*0,7</t>
  </si>
  <si>
    <t>1812626263</t>
  </si>
  <si>
    <t>2,900</t>
  </si>
  <si>
    <t>-1324289650</t>
  </si>
  <si>
    <t>181,800</t>
  </si>
  <si>
    <t>SO 06 - Rekonstrukce žst. Chotětov</t>
  </si>
  <si>
    <t>-847495392</t>
  </si>
  <si>
    <t>v.č.3,9 (středové kolejnice)</t>
  </si>
  <si>
    <t>12*4*2</t>
  </si>
  <si>
    <t>KV č.3 - 5.SK (vložka)</t>
  </si>
  <si>
    <t>v.č.4,10,11 (středové kolejnice)</t>
  </si>
  <si>
    <t>12*2*3</t>
  </si>
  <si>
    <t>2.SK (výzisk z 1 a 3.SK)</t>
  </si>
  <si>
    <t>(61104-60500)*2</t>
  </si>
  <si>
    <t>5956213035</t>
  </si>
  <si>
    <t>Pražec betonový příčný vystrojený  užitý SB5</t>
  </si>
  <si>
    <t>561317769</t>
  </si>
  <si>
    <t xml:space="preserve">7.SK </t>
  </si>
  <si>
    <t>731360323</t>
  </si>
  <si>
    <t>SK č.7 (výzisk z 5.SK)</t>
  </si>
  <si>
    <t>1691963020</t>
  </si>
  <si>
    <t>(61071-60445)/120*2</t>
  </si>
  <si>
    <t>0,567</t>
  </si>
  <si>
    <t>(60939-60445)/120*2</t>
  </si>
  <si>
    <t>(61071-60972)/120*2</t>
  </si>
  <si>
    <t>2121399747</t>
  </si>
  <si>
    <t>v.č. 3 p.č.5,6,7,10</t>
  </si>
  <si>
    <t>v.č.10 p.č.1 (složený 2,6+5m)</t>
  </si>
  <si>
    <t>v.č.10 p.č.10</t>
  </si>
  <si>
    <t>-64574669</t>
  </si>
  <si>
    <t>v.č.4 p.č.15</t>
  </si>
  <si>
    <t>648134614</t>
  </si>
  <si>
    <t>v.č. 4 p.č.17,19</t>
  </si>
  <si>
    <t>v.č.10 p.č.21</t>
  </si>
  <si>
    <t>v.č.11 p.č.17,18,19,20,21</t>
  </si>
  <si>
    <t>-46505071</t>
  </si>
  <si>
    <t>v.č.3 p.č.24,25</t>
  </si>
  <si>
    <t>v.č.4 p.č.24</t>
  </si>
  <si>
    <t>v.č.11 p.č.25</t>
  </si>
  <si>
    <t>-2001185839</t>
  </si>
  <si>
    <t>v.č.10 p.č.26</t>
  </si>
  <si>
    <t>v.č.11 p.č.26,28</t>
  </si>
  <si>
    <t>-339084308</t>
  </si>
  <si>
    <t>v.č.2 p.č.24</t>
  </si>
  <si>
    <t>v.č.11 p.č.29</t>
  </si>
  <si>
    <t>1477702826</t>
  </si>
  <si>
    <t>v.č.2 p.č.25,26</t>
  </si>
  <si>
    <t>-270717022</t>
  </si>
  <si>
    <t>v.č.2 p.č.27</t>
  </si>
  <si>
    <t>v.č.3 p.č.35,36</t>
  </si>
  <si>
    <t>v.č.11 p.č.37</t>
  </si>
  <si>
    <t>139151953</t>
  </si>
  <si>
    <t>v.č.2 p.č.29,30</t>
  </si>
  <si>
    <t>v.č.3 p.č.39</t>
  </si>
  <si>
    <t>v.č.4 p.č.37,39</t>
  </si>
  <si>
    <t>244482964</t>
  </si>
  <si>
    <t>v.č.2 p.č.31</t>
  </si>
  <si>
    <t>v.č.11 p.č.41,42</t>
  </si>
  <si>
    <t>1601158888</t>
  </si>
  <si>
    <t>v.č.2 p.č.36</t>
  </si>
  <si>
    <t>-75381605</t>
  </si>
  <si>
    <t>v.č.2 p.č.38</t>
  </si>
  <si>
    <t>1422844610</t>
  </si>
  <si>
    <t>v.č.11 p.č. 50</t>
  </si>
  <si>
    <t>222721455</t>
  </si>
  <si>
    <t>v.č.10 p.č.52</t>
  </si>
  <si>
    <t>1094880883</t>
  </si>
  <si>
    <t>v.č.1 p.č.1</t>
  </si>
  <si>
    <t>1918924907</t>
  </si>
  <si>
    <t>v.č.10 p.č.54</t>
  </si>
  <si>
    <t>1657893055</t>
  </si>
  <si>
    <t>KV č.4 p.č.56</t>
  </si>
  <si>
    <t>-2030920248</t>
  </si>
  <si>
    <t>KV č.4 p.č.57</t>
  </si>
  <si>
    <t>KV č.10 p.č.57</t>
  </si>
  <si>
    <t>5956122140</t>
  </si>
  <si>
    <t>Pražec dřevěný výhybkový dub skupina 4 5000x260x150</t>
  </si>
  <si>
    <t>253091559</t>
  </si>
  <si>
    <t>v.č.10 p.č.2,3,4,5</t>
  </si>
  <si>
    <t>812876411</t>
  </si>
  <si>
    <t>v.č.2 ŽS4</t>
  </si>
  <si>
    <t>188</t>
  </si>
  <si>
    <t>v.č.3,4,9,10,11 ŽS4</t>
  </si>
  <si>
    <t>224*5</t>
  </si>
  <si>
    <t>2.SK 10%</t>
  </si>
  <si>
    <t>(60,530-60,500)*1640*4*0,1</t>
  </si>
  <si>
    <t>(60,720-60,660)*1640*4*0,1</t>
  </si>
  <si>
    <t>(61,104-61,090)*1640*4*0,1</t>
  </si>
  <si>
    <t>7,776</t>
  </si>
  <si>
    <t>3.SK 10%</t>
  </si>
  <si>
    <t>(60,470-60,445)*1640*4*0,1</t>
  </si>
  <si>
    <t>(60,939-60,912)*1640*4*0,1</t>
  </si>
  <si>
    <t>(61,000-60,972)*1640*4*0,1</t>
  </si>
  <si>
    <t>(61,071-61,060)*1640*4*0,1</t>
  </si>
  <si>
    <t>4,304</t>
  </si>
  <si>
    <t>25*4</t>
  </si>
  <si>
    <t>-1049728026</t>
  </si>
  <si>
    <t>v.č.3,4,9,10,11</t>
  </si>
  <si>
    <t>5958134042</t>
  </si>
  <si>
    <t>Součásti upevňovací šroub svěrkový T10 (M24x80)</t>
  </si>
  <si>
    <t>1241617542</t>
  </si>
  <si>
    <t>98*5</t>
  </si>
  <si>
    <t>5958134035</t>
  </si>
  <si>
    <t>Součásti upevňovací svěrka VT2</t>
  </si>
  <si>
    <t>877386069</t>
  </si>
  <si>
    <t>407153318</t>
  </si>
  <si>
    <t>188+80</t>
  </si>
  <si>
    <t>(224+98)*5</t>
  </si>
  <si>
    <t>2.SK 10% ŽS4</t>
  </si>
  <si>
    <t>3.SK 10% ŽS4</t>
  </si>
  <si>
    <t>2.SK 100% (T5)</t>
  </si>
  <si>
    <t>(60,660-60,530)*1640*4</t>
  </si>
  <si>
    <t>3,200</t>
  </si>
  <si>
    <t>(61,090-60,720)*1640*4</t>
  </si>
  <si>
    <t>3.SK 100% (T5)</t>
  </si>
  <si>
    <t>(60,912-60,470)*1640*4</t>
  </si>
  <si>
    <t>(61,060-61,000)*1640*4</t>
  </si>
  <si>
    <t>SB5</t>
  </si>
  <si>
    <t>135*4</t>
  </si>
  <si>
    <t>5958134041</t>
  </si>
  <si>
    <t>Součásti upevňovací šroub svěrkový T5 (M24x75)</t>
  </si>
  <si>
    <t>197609346</t>
  </si>
  <si>
    <t>2,480</t>
  </si>
  <si>
    <t>5958134140</t>
  </si>
  <si>
    <t>Součásti upevňovací vložka M k upevnění šroubu T</t>
  </si>
  <si>
    <t>-1064997521</t>
  </si>
  <si>
    <t>2068543861</t>
  </si>
  <si>
    <t>160*5</t>
  </si>
  <si>
    <t>1905887019</t>
  </si>
  <si>
    <t>180</t>
  </si>
  <si>
    <t>220*5</t>
  </si>
  <si>
    <t>neoceńovat dodá TO</t>
  </si>
  <si>
    <t>-621933111</t>
  </si>
  <si>
    <t>11450</t>
  </si>
  <si>
    <t>1456015859</t>
  </si>
  <si>
    <t>112*5</t>
  </si>
  <si>
    <t>(61,071-60,445)*1640*2</t>
  </si>
  <si>
    <t>(61,104-60,500)*1640*2</t>
  </si>
  <si>
    <t>(60,939-60,445)*1640*2</t>
  </si>
  <si>
    <t>1,680</t>
  </si>
  <si>
    <t>(61,071-60,972)*1640*2</t>
  </si>
  <si>
    <t>KV č.3 - 5.SK</t>
  </si>
  <si>
    <t>135*2</t>
  </si>
  <si>
    <t>1530991449</t>
  </si>
  <si>
    <t>60*5</t>
  </si>
  <si>
    <t>-525879280</t>
  </si>
  <si>
    <t>v.č.,4,9,10,11</t>
  </si>
  <si>
    <t>6*5</t>
  </si>
  <si>
    <t>955789844</t>
  </si>
  <si>
    <t>v.č.2,3,4,9,10,11</t>
  </si>
  <si>
    <t>2+2+2+2+2+2</t>
  </si>
  <si>
    <t>-2062097157</t>
  </si>
  <si>
    <t>Přechod 3.SK</t>
  </si>
  <si>
    <t>Přechod 5.SK</t>
  </si>
  <si>
    <t>-634637236</t>
  </si>
  <si>
    <t>100*2</t>
  </si>
  <si>
    <t>mezi SK č.3-5</t>
  </si>
  <si>
    <t>1573005944</t>
  </si>
  <si>
    <t>101*2</t>
  </si>
  <si>
    <t>-1275554254</t>
  </si>
  <si>
    <t>1667422550</t>
  </si>
  <si>
    <t>727425432</t>
  </si>
  <si>
    <t>v.č.3,4,9,10</t>
  </si>
  <si>
    <t>159751151</t>
  </si>
  <si>
    <t>1036318669</t>
  </si>
  <si>
    <t>-1042464286</t>
  </si>
  <si>
    <t>489779331</t>
  </si>
  <si>
    <t>-812188040</t>
  </si>
  <si>
    <t>913512184</t>
  </si>
  <si>
    <t>713798592</t>
  </si>
  <si>
    <t>2018236212</t>
  </si>
  <si>
    <t>-1708367516</t>
  </si>
  <si>
    <t>-1012336507</t>
  </si>
  <si>
    <t>1415490988</t>
  </si>
  <si>
    <t>11*2*4</t>
  </si>
  <si>
    <t>1409693356</t>
  </si>
  <si>
    <t>-2067265204</t>
  </si>
  <si>
    <t>11*4*4</t>
  </si>
  <si>
    <t>834765145</t>
  </si>
  <si>
    <t>do žlábku v přechodu</t>
  </si>
  <si>
    <t>0,150*0,130*3*2*2*2,5</t>
  </si>
  <si>
    <t>100*1*0,05*2,5</t>
  </si>
  <si>
    <t>přechod mezi SK č.3-1</t>
  </si>
  <si>
    <t>2*3*0,05*2,5</t>
  </si>
  <si>
    <t>přechod mezi SK č.3-5</t>
  </si>
  <si>
    <t>3,5*3*0,05*2,5</t>
  </si>
  <si>
    <t>1135528045</t>
  </si>
  <si>
    <t>-1248017096</t>
  </si>
  <si>
    <t>100*0,5*0,05*2</t>
  </si>
  <si>
    <t>2011652223</t>
  </si>
  <si>
    <t>100*0,25*0,01*2*2</t>
  </si>
  <si>
    <t>1662947632</t>
  </si>
  <si>
    <t>43,753*0,1*1,8</t>
  </si>
  <si>
    <t>49,846*0,1*1,8*5</t>
  </si>
  <si>
    <t>200*0,1*1,8</t>
  </si>
  <si>
    <t>(61071-60445)*0,1*1,8</t>
  </si>
  <si>
    <t>(60760-60445)*0,1*1,8</t>
  </si>
  <si>
    <t>(61104-60760)*1,7*1,8</t>
  </si>
  <si>
    <t>(60939-60445)*0,1*1,8</t>
  </si>
  <si>
    <t>(61071-60972)*0,1*1,8</t>
  </si>
  <si>
    <t>3.SK SVŠL</t>
  </si>
  <si>
    <t>mezi v.č.6-9 (5.SK)</t>
  </si>
  <si>
    <t>(60939-60718)*0,1*1,8</t>
  </si>
  <si>
    <t>-246012654</t>
  </si>
  <si>
    <t>-1769621982</t>
  </si>
  <si>
    <t>1,5*3*2</t>
  </si>
  <si>
    <t>-1638902530</t>
  </si>
  <si>
    <t>-1330194308</t>
  </si>
  <si>
    <t>98781069</t>
  </si>
  <si>
    <t>(61104-60760)*1,7</t>
  </si>
  <si>
    <t>-656839570</t>
  </si>
  <si>
    <t>-567095553</t>
  </si>
  <si>
    <t>(61071-60445)*0,1</t>
  </si>
  <si>
    <t>(60760-60445)*0,1</t>
  </si>
  <si>
    <t>(60939-60445)*0,1</t>
  </si>
  <si>
    <t>(61071-60972)*0,1</t>
  </si>
  <si>
    <t>(60939-60718)*0,1</t>
  </si>
  <si>
    <t>1792249625</t>
  </si>
  <si>
    <t>43,753*0,1</t>
  </si>
  <si>
    <t>49,846*0,1*5</t>
  </si>
  <si>
    <t>200*0,1</t>
  </si>
  <si>
    <t>-724376592</t>
  </si>
  <si>
    <t>298387312</t>
  </si>
  <si>
    <t>1288433116</t>
  </si>
  <si>
    <t>136275723</t>
  </si>
  <si>
    <t>182192405</t>
  </si>
  <si>
    <t>456847172</t>
  </si>
  <si>
    <t>-992834198</t>
  </si>
  <si>
    <t>100% pryž + 10% ŽS4 + 100% T5</t>
  </si>
  <si>
    <t>-1616205684</t>
  </si>
  <si>
    <t>1.SK 100% pryž</t>
  </si>
  <si>
    <t>(61071-60445)*2</t>
  </si>
  <si>
    <t>1299338825</t>
  </si>
  <si>
    <t>3.SK  100% pryž + 100% T5 + 10% ŽS4</t>
  </si>
  <si>
    <t>(60939-60445)*2</t>
  </si>
  <si>
    <t>(61071-60972)*2</t>
  </si>
  <si>
    <t>310667231</t>
  </si>
  <si>
    <t>-1953904298</t>
  </si>
  <si>
    <t xml:space="preserve">1.SK </t>
  </si>
  <si>
    <t>(61071-60445)/24*2</t>
  </si>
  <si>
    <t>(61104-60500)/24*2</t>
  </si>
  <si>
    <t>1,667</t>
  </si>
  <si>
    <t>(60939-60445)/24*2</t>
  </si>
  <si>
    <t>0,833</t>
  </si>
  <si>
    <t>(61071-60972)/24*2</t>
  </si>
  <si>
    <t>1,750</t>
  </si>
  <si>
    <t>5908050005</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</si>
  <si>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</si>
  <si>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1447450678</t>
  </si>
  <si>
    <t>-1362381906</t>
  </si>
  <si>
    <t>1548</t>
  </si>
  <si>
    <t>-75159119</t>
  </si>
  <si>
    <t>61,071-60,445</t>
  </si>
  <si>
    <t>61,104-60,445</t>
  </si>
  <si>
    <t>60,939-60,445</t>
  </si>
  <si>
    <t>61,071-60,972</t>
  </si>
  <si>
    <t>60,939-60,718</t>
  </si>
  <si>
    <t>682046700</t>
  </si>
  <si>
    <t>49,846*5</t>
  </si>
  <si>
    <t>1766173233</t>
  </si>
  <si>
    <t>-794270516</t>
  </si>
  <si>
    <t>-210203646</t>
  </si>
  <si>
    <t>(61071-60445)/75*2</t>
  </si>
  <si>
    <t>3,307</t>
  </si>
  <si>
    <t>(60939-60445)/75*2</t>
  </si>
  <si>
    <t>2,827</t>
  </si>
  <si>
    <t>(61071-60972)/75*2</t>
  </si>
  <si>
    <t>3,36</t>
  </si>
  <si>
    <t>-12</t>
  </si>
  <si>
    <t>1810946237</t>
  </si>
  <si>
    <t>4*2*2</t>
  </si>
  <si>
    <t>2*3*2</t>
  </si>
  <si>
    <t>(61104-60500)/20*2</t>
  </si>
  <si>
    <t>3,600</t>
  </si>
  <si>
    <t>-1749045694</t>
  </si>
  <si>
    <t>(61071-60445)/500*2</t>
  </si>
  <si>
    <t>1,496</t>
  </si>
  <si>
    <t>(60939-60445)/500*2</t>
  </si>
  <si>
    <t>2,024</t>
  </si>
  <si>
    <t>(61071-60972)/500*2</t>
  </si>
  <si>
    <t>3,604</t>
  </si>
  <si>
    <t>(61104-60500)/500*2</t>
  </si>
  <si>
    <t>1,584</t>
  </si>
  <si>
    <t>-185149977</t>
  </si>
  <si>
    <t>1678710347</t>
  </si>
  <si>
    <t>-819993996</t>
  </si>
  <si>
    <t>-2035406252</t>
  </si>
  <si>
    <t>v.č.2,3,4,9,10+11</t>
  </si>
  <si>
    <t>-2110372540</t>
  </si>
  <si>
    <t>-435886577</t>
  </si>
  <si>
    <t>1328990445</t>
  </si>
  <si>
    <t>1*6</t>
  </si>
  <si>
    <t>-1144731560</t>
  </si>
  <si>
    <t>1613013699</t>
  </si>
  <si>
    <t>přechody (nové)</t>
  </si>
  <si>
    <t>519517981</t>
  </si>
  <si>
    <t>0,150*3*2*2</t>
  </si>
  <si>
    <t>100*1</t>
  </si>
  <si>
    <t>3,5*3</t>
  </si>
  <si>
    <t>2055696675</t>
  </si>
  <si>
    <t>5914120040</t>
  </si>
  <si>
    <t>Demontáž nástupiště úrovňového Tischer oboustranného včetně podložek Poznámka: 1. V cenách jsou započteny náklady na snesení dílů i zásypu a jejich uložení na plochu nebo naložení na dopravní prostředek a uložení na úložišti.</t>
  </si>
  <si>
    <t>1652758019</t>
  </si>
  <si>
    <t>-797010165</t>
  </si>
  <si>
    <t>-418643850</t>
  </si>
  <si>
    <t>3.SK Pp (podél nástupiště)</t>
  </si>
  <si>
    <t>0,5*0,2*100</t>
  </si>
  <si>
    <t>2.SK Pp</t>
  </si>
  <si>
    <t>(60870-60800)*3*1,5</t>
  </si>
  <si>
    <t>-1277183823</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</si>
  <si>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</si>
  <si>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</si>
  <si>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737276235</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</si>
  <si>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</si>
  <si>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</si>
  <si>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647784333</t>
  </si>
  <si>
    <t>1*5</t>
  </si>
  <si>
    <t>7493371010</t>
  </si>
  <si>
    <t>Demontáže zařízení na elektrickém ohřevu výhybek kompletní topné soupravy na výhybku tvaru 1:7,5-190, 1:9-190 - veškeré výstroje EOV na výhybce, topných tyčí, připojovacích skříněk, napájecích kabelů, oddělovacích transformátorů</t>
  </si>
  <si>
    <t>-70069748</t>
  </si>
  <si>
    <t>výhybky 1:9-300</t>
  </si>
  <si>
    <t>-283251388</t>
  </si>
  <si>
    <t>KV č.3-5.SK</t>
  </si>
  <si>
    <t>1283075162</t>
  </si>
  <si>
    <t>202210157</t>
  </si>
  <si>
    <t>27,648+2,063</t>
  </si>
  <si>
    <t>22,340+2</t>
  </si>
  <si>
    <t>2222,277+1</t>
  </si>
  <si>
    <t>0,009</t>
  </si>
  <si>
    <t>0,024</t>
  </si>
  <si>
    <t>0,126</t>
  </si>
  <si>
    <t>1,300</t>
  </si>
  <si>
    <t>2467,64</t>
  </si>
  <si>
    <t>-260942296</t>
  </si>
  <si>
    <t>(2222,277+1)*4,7</t>
  </si>
  <si>
    <t>0,024*6</t>
  </si>
  <si>
    <t>0,126*6</t>
  </si>
  <si>
    <t>650+1817,640</t>
  </si>
  <si>
    <t>2115778383</t>
  </si>
  <si>
    <t>ŽPP1+ klíny</t>
  </si>
  <si>
    <t>3,118</t>
  </si>
  <si>
    <t>13,784</t>
  </si>
  <si>
    <t>53,328+59,600+18,800</t>
  </si>
  <si>
    <t>2016170793</t>
  </si>
  <si>
    <t>3,118*15,1</t>
  </si>
  <si>
    <t>13,784*9</t>
  </si>
  <si>
    <t>(53,328+59,600+18,800)*24,2</t>
  </si>
  <si>
    <t>839247917</t>
  </si>
  <si>
    <t>650,000</t>
  </si>
  <si>
    <t>1954339531</t>
  </si>
  <si>
    <t>1817,640</t>
  </si>
  <si>
    <t>654804583</t>
  </si>
  <si>
    <t>7,034+6,750</t>
  </si>
  <si>
    <t>-1700039452</t>
  </si>
  <si>
    <t>SO 07 - Rekonstrukce mostu v km 56,738</t>
  </si>
  <si>
    <t>Soupis:</t>
  </si>
  <si>
    <t>PS 01 - Rekonstrukce mostu - most</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</si>
  <si>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</si>
  <si>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</si>
  <si>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</si>
  <si>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</si>
  <si>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</si>
  <si>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</si>
  <si>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</si>
  <si>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</si>
  <si>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Doprava suti a vybouraných hmot</t>
  </si>
  <si>
    <t xml:space="preserve">    998 - Přesun hmot</t>
  </si>
  <si>
    <t>PSV - Práce a dodávky PSV</t>
  </si>
  <si>
    <t xml:space="preserve">    711 - Izolace proti vodě, vlhkosti a plynům</t>
  </si>
  <si>
    <t>M - Práce a dodávky M</t>
  </si>
  <si>
    <t xml:space="preserve">    22-M - Montáže technologických zařízení pro dopravní stavby</t>
  </si>
  <si>
    <t xml:space="preserve">    46-M - Zemní práce při extr.mont.pracích</t>
  </si>
  <si>
    <t>HSV</t>
  </si>
  <si>
    <t>Práce a dodávky HSV</t>
  </si>
  <si>
    <t>Zemní práce</t>
  </si>
  <si>
    <t>111212324</t>
  </si>
  <si>
    <t>Odstranění nevhodných dřevin přes 500 m2 v přes 1 m bez odstranění pařezů ve svahu přes 1:1</t>
  </si>
  <si>
    <t>CS ÚRS 2025 01</t>
  </si>
  <si>
    <t>Online PSC</t>
  </si>
  <si>
    <t>https://podminky.urs.cz/item/CS_URS_2025_01/111212324</t>
  </si>
  <si>
    <t>"prostor kolem mostu"    110+80+80+70</t>
  </si>
  <si>
    <t>112155311</t>
  </si>
  <si>
    <t>Štěpkování keřového porostu středně hustého s naložením</t>
  </si>
  <si>
    <t>https://podminky.urs.cz/item/CS_URS_2025_01/112155311</t>
  </si>
  <si>
    <t>119001422</t>
  </si>
  <si>
    <t>Dočasné zajištění kabelů a kabelových tratí z 6 volně ložených kabelů</t>
  </si>
  <si>
    <t>https://podminky.urs.cz/item/CS_URS_2025_01/119001422</t>
  </si>
  <si>
    <t>122252502</t>
  </si>
  <si>
    <t>Odkopávky a prokopávky nezapažené pro spodní stavbu železnic v hornině třídy těžitelnosti I skupiny 3 objem do 1000 m3 strojně</t>
  </si>
  <si>
    <t>https://podminky.urs.cz/item/CS_URS_2025_01/122252502</t>
  </si>
  <si>
    <t>"ZKPP+výkop za opěrami+nad klenbou+svahové stupně +komunikace+ornice"    5*(5+5)+22.5*(2*4.6)+9.9*4+4*4*8+78*0.4+51,0</t>
  </si>
  <si>
    <t>129001101</t>
  </si>
  <si>
    <t>Příplatek za ztížení odkopávky nebo prokopávky v blízkosti inženýrských sítí</t>
  </si>
  <si>
    <t>https://podminky.urs.cz/item/CS_URS_2025_01/129001101</t>
  </si>
  <si>
    <t>162751117</t>
  </si>
  <si>
    <t>Vodorovné přemístění přes 9 000 do 10000 m výkopku/sypaniny z horniny třídy těžitelnosti I skupiny 1 až 3</t>
  </si>
  <si>
    <t>https://podminky.urs.cz/item/CS_URS_2025_01/162751117</t>
  </si>
  <si>
    <t>162751119</t>
  </si>
  <si>
    <t>Příplatek k vodorovnému přemístění výkopku/sypaniny z horniny třídy těžitelnosti I skupiny 1 až 3 ZKD 1000 m přes 10000 m</t>
  </si>
  <si>
    <t>https://podminky.urs.cz/item/CS_URS_2025_01/162751119</t>
  </si>
  <si>
    <t>"předpokládaná skládka ECO-RETEL Dalovice 22,0 km"     380,0*12</t>
  </si>
  <si>
    <t>171201231</t>
  </si>
  <si>
    <t>Poplatek za uložení zeminy a kamení na recyklační skládce (skládkovné) kód odpadu 17 05 04</t>
  </si>
  <si>
    <t>https://podminky.urs.cz/item/CS_URS_2025_01/171201231</t>
  </si>
  <si>
    <t>f1-f2</t>
  </si>
  <si>
    <t>380,1*1,8 "Přepočtené koeficientem množství</t>
  </si>
  <si>
    <t>162251102</t>
  </si>
  <si>
    <t>Vodorovné přemístění přes 20 do 50 m výkopku/sypaniny z horniny třídy těžitelnosti I skupiny 1 až 3</t>
  </si>
  <si>
    <t>https://podminky.urs.cz/item/CS_URS_2025_01/162251102</t>
  </si>
  <si>
    <t>167151111</t>
  </si>
  <si>
    <t>Nakládání výkopku z hornin třídy těžitelnosti I skupiny 1 až 3 přes 100 m3</t>
  </si>
  <si>
    <t>https://podminky.urs.cz/item/CS_URS_2025_01/167151111</t>
  </si>
  <si>
    <t>174101101</t>
  </si>
  <si>
    <t>Zásyp jam, šachet rýh nebo kolem objektů sypaninou se zhutněním</t>
  </si>
  <si>
    <t>https://podminky.urs.cz/item/CS_URS_2025_01/174101101</t>
  </si>
  <si>
    <t>Poznámka k položce:_x000D_
Poznámka k položce: zpětné uložení výzisku</t>
  </si>
  <si>
    <t>171151103</t>
  </si>
  <si>
    <t>Uložení sypaniny z hornin soudržných do násypů zhutněných strojně</t>
  </si>
  <si>
    <t>https://podminky.urs.cz/item/CS_URS_2025_01/171151103</t>
  </si>
  <si>
    <t>"svahové stupně (výzisk) 96 % PS"     2*9.9*4</t>
  </si>
  <si>
    <t>181111124</t>
  </si>
  <si>
    <t>Plošná úprava terénu do 500 m2 zemina skupiny 1 až 4 nerovnosti přes 100 do 150 mm ve svahu přes 1:1</t>
  </si>
  <si>
    <t>https://podminky.urs.cz/item/CS_URS_2025_01/181111124</t>
  </si>
  <si>
    <t>Zakládání</t>
  </si>
  <si>
    <t>212795111</t>
  </si>
  <si>
    <t>Příčné odvodnění mostní opěry z plastových trub DN 160 včetně podkladního betonu, štěrkového obsypu</t>
  </si>
  <si>
    <t>https://podminky.urs.cz/item/CS_URS_2025_01/212795111</t>
  </si>
  <si>
    <t>"O 01 + O 02"    14,0+14,0</t>
  </si>
  <si>
    <t>274311127</t>
  </si>
  <si>
    <t>Základové pasy, prahy, věnce a ostruhy z betonu prostého C 25/30</t>
  </si>
  <si>
    <t>https://podminky.urs.cz/item/CS_URS_2025_01/274311127</t>
  </si>
  <si>
    <t>"bet. prahy - ukončení odláždění svahů"    2,5</t>
  </si>
  <si>
    <t>274311191</t>
  </si>
  <si>
    <t>Příplatek k základovým pasům, prahům a věncům za betonáž malého rozsahu do 25 m3</t>
  </si>
  <si>
    <t>https://podminky.urs.cz/item/CS_URS_2025_01/274311191</t>
  </si>
  <si>
    <t>274354111</t>
  </si>
  <si>
    <t>Bednění základových pasů - zřízení</t>
  </si>
  <si>
    <t>https://podminky.urs.cz/item/CS_URS_2025_01/274354111</t>
  </si>
  <si>
    <t>"jednostrané bednění"    18,5</t>
  </si>
  <si>
    <t>274354211</t>
  </si>
  <si>
    <t>Bednění základových pasů - odstranění</t>
  </si>
  <si>
    <t>https://podminky.urs.cz/item/CS_URS_2025_01/274354211</t>
  </si>
  <si>
    <t>275321118</t>
  </si>
  <si>
    <t>Základové patky a bloky mostních konstrukcí ze ŽB C 30/37</t>
  </si>
  <si>
    <t>https://podminky.urs.cz/item/CS_URS_2025_01/275321118</t>
  </si>
  <si>
    <t>"římsové nosníky(20% rezerva v případě šikmého rubu křídla) + římsy"    2.1*2.5*1.2+1*1</t>
  </si>
  <si>
    <t>275321191</t>
  </si>
  <si>
    <t>Příplatek k základovým patkám a blokům mostních konstrukcí ze ŽB za betonáž malého rozsahu do 25 m3</t>
  </si>
  <si>
    <t>https://podminky.urs.cz/item/CS_URS_2025_01/275321191</t>
  </si>
  <si>
    <t>275354111</t>
  </si>
  <si>
    <t>Bednění základových patek - zřízení</t>
  </si>
  <si>
    <t>https://podminky.urs.cz/item/CS_URS_2025_01/275354111</t>
  </si>
  <si>
    <t xml:space="preserve">  2*(2*1.5+1.3)*2.5+2*(1+2*1)*1</t>
  </si>
  <si>
    <t>275354211</t>
  </si>
  <si>
    <t>Bednění základových patek - odstranění</t>
  </si>
  <si>
    <t>https://podminky.urs.cz/item/CS_URS_2025_01/275354211</t>
  </si>
  <si>
    <t>275361412</t>
  </si>
  <si>
    <t>Výztuž základových patek a bloků ze svařovaných sítí přes 3,5 do 6 kg/m2</t>
  </si>
  <si>
    <t>https://podminky.urs.cz/item/CS_URS_2025_01/275361412</t>
  </si>
  <si>
    <t>"12.35kg/m2 - základ římsové nosníky + římsy"    0.01235*(2*(2*(1.55*2.5+1.25*2.5+1.25*1.55+1.04*1+1*1+1.04*1)))</t>
  </si>
  <si>
    <t>Svislé a kompletní konstrukce</t>
  </si>
  <si>
    <t>317321118</t>
  </si>
  <si>
    <t>Mostní římsy ze ŽB C 30/37</t>
  </si>
  <si>
    <t>https://podminky.urs.cz/item/CS_URS_2025_01/317321118</t>
  </si>
  <si>
    <t>"římsový nosník + římsa"    9,5+3,92</t>
  </si>
  <si>
    <t>317321191</t>
  </si>
  <si>
    <t>Příplatek k mostním římsám ze ŽB za betonáž malého rozsahu do 25 m3</t>
  </si>
  <si>
    <t>https://podminky.urs.cz/item/CS_URS_2025_01/317321191</t>
  </si>
  <si>
    <t>317353121</t>
  </si>
  <si>
    <t>Bednění mostních říms všech tvarů - zřízení</t>
  </si>
  <si>
    <t>https://podminky.urs.cz/item/CS_URS_2025_01/317353121</t>
  </si>
  <si>
    <t>2*0.95+5*10.2+2*0.45+3.3*8.9</t>
  </si>
  <si>
    <t>317353221</t>
  </si>
  <si>
    <t>Bednění mostních říms všech tvarů - odstranění</t>
  </si>
  <si>
    <t>https://podminky.urs.cz/item/CS_URS_2025_01/317353221</t>
  </si>
  <si>
    <t>317361116</t>
  </si>
  <si>
    <t>Výztuž mostních říms z betonářské oceli 10 505</t>
  </si>
  <si>
    <t>https://podminky.urs.cz/item/CS_URS_2025_01/317361116</t>
  </si>
  <si>
    <t>"včetně prořezu 5%"    (0,748+0,36)*1,05</t>
  </si>
  <si>
    <t>388995212</t>
  </si>
  <si>
    <t>Chránička kabelů z trub HDPE v římse DN 110</t>
  </si>
  <si>
    <t>https://podminky.urs.cz/item/CS_URS_2025_01/388995212</t>
  </si>
  <si>
    <t>"chránička pro kabely"    2*12,0</t>
  </si>
  <si>
    <t>Vodorovné konstrukce</t>
  </si>
  <si>
    <t>451476121</t>
  </si>
  <si>
    <t>Podkladní vrstva plastbetonová tixotropní první vrstva tl 10 mm</t>
  </si>
  <si>
    <t>https://podminky.urs.cz/item/CS_URS_2025_01/451476121</t>
  </si>
  <si>
    <t>"podlití patek zábradlí"    0,21*0,25*15</t>
  </si>
  <si>
    <t>451476122</t>
  </si>
  <si>
    <t>Podkladní vrstva plastbetonová tixotropní každá další vrstva tl 10 mm</t>
  </si>
  <si>
    <t>https://podminky.urs.cz/item/CS_URS_2025_01/451476122</t>
  </si>
  <si>
    <t>452313141</t>
  </si>
  <si>
    <t>Podkladní bloky z betonu prostého bez zvýšených nároků na prostředí tř. C 16/20 otevřený výkop</t>
  </si>
  <si>
    <t>https://podminky.urs.cz/item/CS_URS_2025_01/452313141</t>
  </si>
  <si>
    <t>"za rubem opěry"    2*1.2*3.5</t>
  </si>
  <si>
    <t>458501112</t>
  </si>
  <si>
    <t>Výplňové klíny za opěrou z kameniva drceného hutněného po vrstvách</t>
  </si>
  <si>
    <t>https://podminky.urs.cz/item/CS_URS_2025_01/458501112</t>
  </si>
  <si>
    <t>"zásyp za O 01 + O 02"    2*21*5</t>
  </si>
  <si>
    <t>465513257</t>
  </si>
  <si>
    <t>Dlažba svahu u opěr z upraveného lomového žulového kamene tl 250 mm do lože C 25/30 pl přes 10 m2</t>
  </si>
  <si>
    <t>https://podminky.urs.cz/item/CS_URS_2025_01/465513257</t>
  </si>
  <si>
    <t>"oblast kolem křídel"    14.5+17.5+16.5+16.5</t>
  </si>
  <si>
    <t>Komunikace pozemní</t>
  </si>
  <si>
    <t>564851111</t>
  </si>
  <si>
    <t>Podklad ze štěrkodrtě ŠD plochy přes 100 m2 tl 150 mm</t>
  </si>
  <si>
    <t>https://podminky.urs.cz/item/CS_URS_2025_01/564851111</t>
  </si>
  <si>
    <t>"komunikace pod mostem"    78,0</t>
  </si>
  <si>
    <t>564952114</t>
  </si>
  <si>
    <t>Podklad z mechanicky zpevněného kameniva MZK tl 180 mm</t>
  </si>
  <si>
    <t>https://podminky.urs.cz/item/CS_URS_2025_01/564952114</t>
  </si>
  <si>
    <t>Úpravy povrchů, podlahy a osazování výplní</t>
  </si>
  <si>
    <t>628613233</t>
  </si>
  <si>
    <t>Protikorozní ochrana OK mostu III. tř.- základní a podkladní epoxidový, vrchní PU nátěr s metalizací</t>
  </si>
  <si>
    <t>https://podminky.urs.cz/item/CS_URS_2025_01/628613233</t>
  </si>
  <si>
    <t>"zábradlí  - ONS 02"     25,8</t>
  </si>
  <si>
    <t>15625102</t>
  </si>
  <si>
    <t>drát metalizační ZnAl D 3mm</t>
  </si>
  <si>
    <t>25,8*1,517 "Přepočtené koeficientem množství</t>
  </si>
  <si>
    <t>Ostatní konstrukce a práce, bourání</t>
  </si>
  <si>
    <t>911121211</t>
  </si>
  <si>
    <t>Výroba ocelového zábradlí při opravách mostů</t>
  </si>
  <si>
    <t>https://podminky.urs.cz/item/CS_URS_2025_01/911121211</t>
  </si>
  <si>
    <t>8,9+10,2</t>
  </si>
  <si>
    <t>911121311</t>
  </si>
  <si>
    <t>Montáž ocelového zábradlí při opravách mostů</t>
  </si>
  <si>
    <t>https://podminky.urs.cz/item/CS_URS_2025_01/911121311</t>
  </si>
  <si>
    <t>13010428</t>
  </si>
  <si>
    <t>úhelník ocelový rovnostranný jakost S235JR (11 375) 70x70x6mm</t>
  </si>
  <si>
    <t>"včetně prořezu 5,0%"    0,364*1,05</t>
  </si>
  <si>
    <t>13011067</t>
  </si>
  <si>
    <t>úhelník ocelový rovnostranný jakost S235JR (11 375) 80x80x10mm</t>
  </si>
  <si>
    <t>"včetně prořezu 5,0%"    0,199*1,05</t>
  </si>
  <si>
    <t>13515123</t>
  </si>
  <si>
    <t>ocel široká jakost S235JR 200x15mm</t>
  </si>
  <si>
    <t>"včetně prořezu 5,0%"    0,109*1,05</t>
  </si>
  <si>
    <t>931992121</t>
  </si>
  <si>
    <t>Výplň dilatačních spár z extrudovaného polystyrénu tl 20 mm</t>
  </si>
  <si>
    <t>https://podminky.urs.cz/item/CS_URS_2025_01/931992121</t>
  </si>
  <si>
    <t>"dilatační spáry - římsy křídel"    2,1</t>
  </si>
  <si>
    <t>931994142</t>
  </si>
  <si>
    <t>Těsnění dilatační spáry betonové konstrukce polyuretanovým tmelem do pl 4,0 cm2</t>
  </si>
  <si>
    <t>https://podminky.urs.cz/item/CS_URS_2025_01/931994142</t>
  </si>
  <si>
    <t>936942211</t>
  </si>
  <si>
    <t>Zhotovení tabulky s letopočtem opravy mostu vložením šablony do bednění</t>
  </si>
  <si>
    <t>https://podminky.urs.cz/item/CS_URS_2025_01/936942211</t>
  </si>
  <si>
    <t>941121111</t>
  </si>
  <si>
    <t>Montáž lešení řadového trubkového těžkého s podlahami zatížení do 300 kg/m2 š od 1,5 do 1,8 m v do 10 m</t>
  </si>
  <si>
    <t>https://podminky.urs.cz/item/CS_URS_2025_01/941121111</t>
  </si>
  <si>
    <t>941121211</t>
  </si>
  <si>
    <t>Příplatek k lešení řadovému trubkovému těžkému s podlahami do 300 kg/m2 š od 1,5 do 1,8 m v do 10 m za každý den použití</t>
  </si>
  <si>
    <t>https://podminky.urs.cz/item/CS_URS_2025_01/941121211</t>
  </si>
  <si>
    <t>102*35 "Přepočtené koeficientem množství</t>
  </si>
  <si>
    <t>941121811</t>
  </si>
  <si>
    <t>Demontáž lešení řadového trubkového těžkého s podlahami zatížení do 300 kg/m2 š od 1,5 do 1,8 m v do 10 m</t>
  </si>
  <si>
    <t>https://podminky.urs.cz/item/CS_URS_2025_01/941121811</t>
  </si>
  <si>
    <t>943121111</t>
  </si>
  <si>
    <t>Montáž lešení prostorového trubkového těžkého bez podlah zatížení přes 200 do 300 kg/m2 v do 20 m</t>
  </si>
  <si>
    <t>https://podminky.urs.cz/item/CS_URS_2025_01/943121111</t>
  </si>
  <si>
    <t>"pod mostem"    2,5*3,3*6,0</t>
  </si>
  <si>
    <t>943121211</t>
  </si>
  <si>
    <t>Příplatek k lešení prostorovému trubkovému těžkému bez podlah přes 200 do 300 kg/m2 v 20 m za každý den použití</t>
  </si>
  <si>
    <t>https://podminky.urs.cz/item/CS_URS_2025_01/943121211</t>
  </si>
  <si>
    <t>49,5*35 "Přepočtené koeficientem množství</t>
  </si>
  <si>
    <t>943121811</t>
  </si>
  <si>
    <t>Demontáž lešení prostorového trubkového těžkého bez podlah zatížení tř. 4 přes 200 do 300 kg/m2 v do 20 m</t>
  </si>
  <si>
    <t>https://podminky.urs.cz/item/CS_URS_2025_01/943121811</t>
  </si>
  <si>
    <t>949211111</t>
  </si>
  <si>
    <t>Montáž lešeňové podlahy s příčníky nebo podélníky pro trubková lešení v do 10 m</t>
  </si>
  <si>
    <t>https://podminky.urs.cz/item/CS_URS_2025_01/949211111</t>
  </si>
  <si>
    <t>6,0*3,3</t>
  </si>
  <si>
    <t>949211211</t>
  </si>
  <si>
    <t>Příplatek k lešeňové podlaze s příčníky nebo podélníky pro trubková lešení v do 10 m za každý den použití</t>
  </si>
  <si>
    <t>https://podminky.urs.cz/item/CS_URS_2025_01/949211211</t>
  </si>
  <si>
    <t>19,8*35 "Přepočtené koeficientem množství</t>
  </si>
  <si>
    <t>949211811</t>
  </si>
  <si>
    <t>Demontáž lešeňové podlahy s příčníky nebo podélníky pro trubková lešení v do 10 m</t>
  </si>
  <si>
    <t>https://podminky.urs.cz/item/CS_URS_2025_01/949211811</t>
  </si>
  <si>
    <t>962051111</t>
  </si>
  <si>
    <t>Bourání mostních zdí a pilířů z ŽB</t>
  </si>
  <si>
    <t>https://podminky.urs.cz/item/CS_URS_2025_01/962051111</t>
  </si>
  <si>
    <t>"římsy (vlevo + vpravo) + část křídel "    2*0.4*7.5+2*0.8*0.5+2*0.1*0.5</t>
  </si>
  <si>
    <t>966075141</t>
  </si>
  <si>
    <t>Odstranění kovového zábradlí vcelku</t>
  </si>
  <si>
    <t>https://podminky.urs.cz/item/CS_URS_2025_01/966075141</t>
  </si>
  <si>
    <t>"odstranění stávajícího zábradlí"    2*7.5</t>
  </si>
  <si>
    <t>977131116</t>
  </si>
  <si>
    <t>Vrty příklepovými vrtáky D přes 16 do 20 mm do cihelného zdiva nebo prostého betonu</t>
  </si>
  <si>
    <t>https://podminky.urs.cz/item/CS_URS_2025_01/977131116</t>
  </si>
  <si>
    <t>"vty pro kotvení"    150,0*0,4</t>
  </si>
  <si>
    <t>985121122</t>
  </si>
  <si>
    <t>Tryskání degradovaného betonu stěn a rubu kleneb vodou pod tlakem přes 300 do 1250 barů</t>
  </si>
  <si>
    <t>https://podminky.urs.cz/item/CS_URS_2025_01/985121122</t>
  </si>
  <si>
    <t>"křídla+čelní pohled"    4*23+2*13</t>
  </si>
  <si>
    <t>985121222</t>
  </si>
  <si>
    <t>Tryskání degradovaného betonu líce kleneb vodou pod tlakem přes 300 do 1250 barů</t>
  </si>
  <si>
    <t>https://podminky.urs.cz/item/CS_URS_2025_01/985121222</t>
  </si>
  <si>
    <t>"klenba"    11,0*5,0</t>
  </si>
  <si>
    <t>985121911</t>
  </si>
  <si>
    <t>Příplatek k tryskání degradovaného betonu za práci ve stísněném prostoru</t>
  </si>
  <si>
    <t>https://podminky.urs.cz/item/CS_URS_2025_01/985121911</t>
  </si>
  <si>
    <t>985323111</t>
  </si>
  <si>
    <t>Spojovací (adhezní) můstek reprofilovaného betonu na cementové bázi tl 1 mm</t>
  </si>
  <si>
    <t>https://podminky.urs.cz/item/CS_URS_2025_01/985323111</t>
  </si>
  <si>
    <t>173,0+56,2</t>
  </si>
  <si>
    <t>985311112</t>
  </si>
  <si>
    <t>Reprofilace stěn cementovou sanační maltou tl přes 10 do 20 mm</t>
  </si>
  <si>
    <t>https://podminky.urs.cz/item/CS_URS_2025_01/985311112</t>
  </si>
  <si>
    <t>"křídla+čelní pohled+klenba"    4*23+2*13+11*5</t>
  </si>
  <si>
    <t>985311113</t>
  </si>
  <si>
    <t>Reprofilace stěn cementovou sanační maltou tl přes 20 do 30 mm</t>
  </si>
  <si>
    <t>https://podminky.urs.cz/item/CS_URS_2025_01/985311113</t>
  </si>
  <si>
    <t>"klenba+svislé plochy+horní plocha levého křídla"     3.5*10.8+6.2*2+0.8*7.5</t>
  </si>
  <si>
    <t>985324211</t>
  </si>
  <si>
    <t>Ochranný akrylátový nátěr betonu dvojnásobný s impregnací S2 (OS-B)</t>
  </si>
  <si>
    <t>https://podminky.urs.cz/item/CS_URS_2025_01/985324211</t>
  </si>
  <si>
    <t>985331113</t>
  </si>
  <si>
    <t>Dodatečné vlepování betonářské výztuže D 12 mm do cementové aktivované malty včetně vyvrtání otvoru</t>
  </si>
  <si>
    <t>https://podminky.urs.cz/item/CS_URS_2025_01/985331113</t>
  </si>
  <si>
    <t>"kotvení nových ŽB říms, 10 ks/m2"    (7*10)*0,45</t>
  </si>
  <si>
    <t>13021054</t>
  </si>
  <si>
    <t>tyč ocelová ohýbaná kruhová žebírková jakost B500B (10 505) výztuž do betonu D 10-16mm</t>
  </si>
  <si>
    <t>CS ÚRS 2024 02</t>
  </si>
  <si>
    <t>61,5384615384615*0,00091 "Přepočtené koeficientem množství</t>
  </si>
  <si>
    <t>1110101120.R</t>
  </si>
  <si>
    <t>Kolový jeřáb výkon 206 kW nosnost 35 t dosah 30 m</t>
  </si>
  <si>
    <t>Sh</t>
  </si>
  <si>
    <t>997</t>
  </si>
  <si>
    <t>Doprava suti a vybouraných hmot</t>
  </si>
  <si>
    <t>997211612</t>
  </si>
  <si>
    <t>Nakládání vybouraných hmot na dopravní prostředky pro vodorovnou dopravu</t>
  </si>
  <si>
    <t>https://podminky.urs.cz/item/CS_URS_2025_01/997211612</t>
  </si>
  <si>
    <t>"odstraněná izolace"     0,007*96,0</t>
  </si>
  <si>
    <t>"vybouraný beton"     6,9*2,4</t>
  </si>
  <si>
    <t>997211511</t>
  </si>
  <si>
    <t>Vodorovná doprava suti po suchu na vzdálenost do 1 km</t>
  </si>
  <si>
    <t>https://podminky.urs.cz/item/CS_URS_2025_01/997211511</t>
  </si>
  <si>
    <t>"vybouraný ŽB"     6,9</t>
  </si>
  <si>
    <t>997211519</t>
  </si>
  <si>
    <t>Příplatek ZKD 1 km u vodorovné dopravy suti</t>
  </si>
  <si>
    <t>https://podminky.urs.cz/item/CS_URS_2025_01/997211519</t>
  </si>
  <si>
    <t>Poznámka k položce:_x000D_
Poznámka k položce: předpokládaná skládka - Cihelna Horky nad Jizerou s.r.o. 10,0 km</t>
  </si>
  <si>
    <t>24,804*9 "Přepočtené koeficientem množství</t>
  </si>
  <si>
    <t>997013814</t>
  </si>
  <si>
    <t>Poplatek za uložení na skládce (skládkovné) stavebního odpadu izolací kód odpadu 17 06 04</t>
  </si>
  <si>
    <t>https://podminky.urs.cz/item/CS_URS_2025_01/997013814</t>
  </si>
  <si>
    <t>997013602</t>
  </si>
  <si>
    <t>Poplatek za uložení na skládce (skládkovné) stavebního odpadu železobetonového kód odpadu 17 01 01</t>
  </si>
  <si>
    <t>https://podminky.urs.cz/item/CS_URS_2025_01/997013602</t>
  </si>
  <si>
    <t>"vybouraný ŽB"    16,560</t>
  </si>
  <si>
    <t>998</t>
  </si>
  <si>
    <t>Přesun hmot</t>
  </si>
  <si>
    <t>998212111</t>
  </si>
  <si>
    <t>Přesun hmot pro mosty zděné, monolitické betonové nebo ocelové v do 20 m</t>
  </si>
  <si>
    <t>148</t>
  </si>
  <si>
    <t>https://podminky.urs.cz/item/CS_URS_2025_01/998212111</t>
  </si>
  <si>
    <t>PSV</t>
  </si>
  <si>
    <t>Práce a dodávky PSV</t>
  </si>
  <si>
    <t>711</t>
  </si>
  <si>
    <t>Izolace proti vodě, vlhkosti a plynům</t>
  </si>
  <si>
    <t>711131801</t>
  </si>
  <si>
    <t>Odstranění izolace proti vodě, vlhkosti a plynům z pásů AIP nebo tkaniny na sucho z plochy vodorovné</t>
  </si>
  <si>
    <t>150</t>
  </si>
  <si>
    <t>https://podminky.urs.cz/item/CS_URS_2025_01/711131801</t>
  </si>
  <si>
    <t>711141811</t>
  </si>
  <si>
    <t>Odstranění izolace proti vodě, vlhkosti a plynům z pásů NAIP přitavených jednovrstvých z plochy vodorovné</t>
  </si>
  <si>
    <t>152</t>
  </si>
  <si>
    <t>https://podminky.urs.cz/item/CS_URS_2025_01/711141811</t>
  </si>
  <si>
    <t>711142811</t>
  </si>
  <si>
    <t>Odstranění izolace proti vodě, vlhkosti a plynům z pásů NAIP přitavených jednovrstvých z plochy svislé</t>
  </si>
  <si>
    <t>154</t>
  </si>
  <si>
    <t>https://podminky.urs.cz/item/CS_URS_2025_01/711142811</t>
  </si>
  <si>
    <t>711111001</t>
  </si>
  <si>
    <t>Provedení izolace proti zemní vlhkosti vodorovné za studena nátěrem penetračním</t>
  </si>
  <si>
    <t>156</t>
  </si>
  <si>
    <t>https://podminky.urs.cz/item/CS_URS_2025_01/711111001</t>
  </si>
  <si>
    <t>5.5*3.3+10.8*3.3+5.5*3.3</t>
  </si>
  <si>
    <t>711112001</t>
  </si>
  <si>
    <t>Provedení izolace proti zemní vlhkosti svislé za studena nátěrem penetračním</t>
  </si>
  <si>
    <t>158</t>
  </si>
  <si>
    <t>https://podminky.urs.cz/item/CS_URS_2025_01/711112001</t>
  </si>
  <si>
    <t>2*6.5+1.7*10.2+0.9*10.9</t>
  </si>
  <si>
    <t>11163150</t>
  </si>
  <si>
    <t>lak penetrační asfaltový</t>
  </si>
  <si>
    <t>160</t>
  </si>
  <si>
    <t>Poznámka k položce:_x000D_
Poznámka k položce: Spotřeba 0,3-0,4kg/m2</t>
  </si>
  <si>
    <t>112,09*0,0004 "Přepočtené koeficientem množství</t>
  </si>
  <si>
    <t>711141559</t>
  </si>
  <si>
    <t>Provedení izolace proti zemní vlhkosti pásy přitavením vodorovné NAIP</t>
  </si>
  <si>
    <t>162</t>
  </si>
  <si>
    <t>https://podminky.urs.cz/item/CS_URS_2025_01/711141559</t>
  </si>
  <si>
    <t>711142559</t>
  </si>
  <si>
    <t>Provedení izolace proti zemní vlhkosti pásy přitavením svislé NAIP</t>
  </si>
  <si>
    <t>164</t>
  </si>
  <si>
    <t>https://podminky.urs.cz/item/CS_URS_2025_01/711142559</t>
  </si>
  <si>
    <t>62832134</t>
  </si>
  <si>
    <t>pás asfaltový natavitelný oxidovaný s vložkou ze skleněné rohože typu V60 s jemnozrnným minerálním posypem tl 4,0mm</t>
  </si>
  <si>
    <t>166</t>
  </si>
  <si>
    <t>Poznámka k položce:_x000D_
Poznámka k položce: pás těžký asfaltový, schválený systém SŽ</t>
  </si>
  <si>
    <t>112,09*1,2 "Přepočtené koeficientem množství</t>
  </si>
  <si>
    <t>711491172</t>
  </si>
  <si>
    <t>Provedení doplňků izolace proti vodě na vodorovné ploše z textilií vrstva ochranná</t>
  </si>
  <si>
    <t>168</t>
  </si>
  <si>
    <t>https://podminky.urs.cz/item/CS_URS_2025_01/711491172</t>
  </si>
  <si>
    <t>711491272</t>
  </si>
  <si>
    <t>Provedení doplňků izolace proti vodě na ploše svislé z textilií vrstva ochranná</t>
  </si>
  <si>
    <t>170</t>
  </si>
  <si>
    <t>https://podminky.urs.cz/item/CS_URS_2025_01/711491272</t>
  </si>
  <si>
    <t>69311086</t>
  </si>
  <si>
    <t>geotextilie netkaná separační, ochranná, filtrační, drenážní PP 1000g/m2</t>
  </si>
  <si>
    <t>172</t>
  </si>
  <si>
    <t>711491177</t>
  </si>
  <si>
    <t>Připevnění doplňků izolace proti vodě nerezovou lištou</t>
  </si>
  <si>
    <t>174</t>
  </si>
  <si>
    <t>https://podminky.urs.cz/item/CS_URS_2025_01/711491177</t>
  </si>
  <si>
    <t>10,2+8,9</t>
  </si>
  <si>
    <t>13756660.R</t>
  </si>
  <si>
    <t>pásnice nerezová 50/5 - kotvení izolace</t>
  </si>
  <si>
    <t>176</t>
  </si>
  <si>
    <t>"prořez 3,0%"    19,1*1,03</t>
  </si>
  <si>
    <t>Práce a dodávky M</t>
  </si>
  <si>
    <t>22-M</t>
  </si>
  <si>
    <t>Montáže technologických zařízení pro dopravní stavby</t>
  </si>
  <si>
    <t>220182041</t>
  </si>
  <si>
    <t>Položení optického kabelu do kabelového lože nebo do žlabu</t>
  </si>
  <si>
    <t>178</t>
  </si>
  <si>
    <t>https://podminky.urs.cz/item/CS_URS_2025_01/220182041</t>
  </si>
  <si>
    <t>2*27,0</t>
  </si>
  <si>
    <t>220960715.R</t>
  </si>
  <si>
    <t>Pomocné práce zřízení nebo zajištění ochrany inženýrských sítí</t>
  </si>
  <si>
    <t>sou</t>
  </si>
  <si>
    <t>Poznámka k položce:_x000D_
Poznámka k položce: rozpojení a spojení  kabelu ČD Telematika rozpojení a spojení  kabelu SSZT. Včetně kontrolního měření a protokolu</t>
  </si>
  <si>
    <t>46-M</t>
  </si>
  <si>
    <t>Zemní práce při extr.mont.pracích</t>
  </si>
  <si>
    <t>460010001</t>
  </si>
  <si>
    <t>Vytyčení trasy vedení vzdušného sdělovacího nebo ovládacího podél dráhy</t>
  </si>
  <si>
    <t>182</t>
  </si>
  <si>
    <t>https://podminky.urs.cz/item/CS_URS_2025_01/460010001</t>
  </si>
  <si>
    <t>460161251</t>
  </si>
  <si>
    <t>Hloubení kabelových rýh ručně š 50 cm hl 60 cm v hornině tř I skupiny 1 a 2</t>
  </si>
  <si>
    <t>184</t>
  </si>
  <si>
    <t>https://podminky.urs.cz/item/CS_URS_2025_01/460161251</t>
  </si>
  <si>
    <t>"trasa kabelů"    2*15*0.6*0.8</t>
  </si>
  <si>
    <t>460431261</t>
  </si>
  <si>
    <t>Zásyp kabelových rýh ručně se zhutněním š 50 cm hl 60 cm z horniny tř I skupiny 1 a 2</t>
  </si>
  <si>
    <t>186</t>
  </si>
  <si>
    <t>https://podminky.urs.cz/item/CS_URS_2025_01/460431261</t>
  </si>
  <si>
    <t>PS 02 - Rekonstrukce mostu - železniční svršek</t>
  </si>
  <si>
    <t>Demontáž kolejového roštu koleje v ose koleje pražce betonové, tvar S49, T, 49E1</t>
  </si>
  <si>
    <t>5905055010</t>
  </si>
  <si>
    <t>Odstranění stávajícího kolejového lože odtěžením v koleji</t>
  </si>
  <si>
    <t>25*3,4*0,5</t>
  </si>
  <si>
    <t>5905060010</t>
  </si>
  <si>
    <t>Zřízení nového kolejového lože v koleji</t>
  </si>
  <si>
    <t>"zřízení nového klo. lože"     83,125</t>
  </si>
  <si>
    <t>"doplnění kol. lože - ASP"    133,0</t>
  </si>
  <si>
    <t>216,125*1,9 "Přepočtené koeficientem množství</t>
  </si>
  <si>
    <t>5671531150.R</t>
  </si>
  <si>
    <t>Podklad ze směsi stmelené cementem SC C 5/6 (KSC II) tl 400 mm</t>
  </si>
  <si>
    <t>25,0*5,0</t>
  </si>
  <si>
    <t>5915007020</t>
  </si>
  <si>
    <t>Zásyp jam nebo rýh sypaninou na železničním spodku se zhutněním</t>
  </si>
  <si>
    <t>"Pražcové podloží podkladní vrstva ze štěrkodrtě"    25,0*6,6*0,2</t>
  </si>
  <si>
    <t>5955101016</t>
  </si>
  <si>
    <t>Kamenivo drcené štěrkodrť frakce 0/32 kv kv – konstrukční vrstva</t>
  </si>
  <si>
    <t>33*1,7 "Přepočtené koeficientem množství</t>
  </si>
  <si>
    <t>Montáž kolejového roštu v ose koleje pražce betonové vystrojené, tvar S49, 49E1</t>
  </si>
  <si>
    <t>5910020130</t>
  </si>
  <si>
    <t>Svařování kolejnic termitem plný předehřev standardní spára svar jednotlivý tv. S49</t>
  </si>
  <si>
    <t>Dosažení dovolené upínací teploty v BK prodloužením kolejnicového pásu v koleji tv. S49</t>
  </si>
  <si>
    <t>5910040015</t>
  </si>
  <si>
    <t>Umožnění volné dilatace kolejnice demontáž upevňovadel bez osazení kluzných podložek</t>
  </si>
  <si>
    <t>5910040115</t>
  </si>
  <si>
    <t>Umožnění volné dilatace kolejnice montáž upevňovadel bez odstranění kluzných podložek</t>
  </si>
  <si>
    <t>5909032010</t>
  </si>
  <si>
    <t>Přesná úprava GPK koleje směrové a výškové uspořádání pražce dřevěné nebo ocelové</t>
  </si>
  <si>
    <t>Doplnění KL kamenivem souvisle strojně v koleji</t>
  </si>
  <si>
    <t>5905025010</t>
  </si>
  <si>
    <t>Doplnění stezky štěrkodrtí ojediněle ručně</t>
  </si>
  <si>
    <t>((1,51+0,94)*25,0)*0,1</t>
  </si>
  <si>
    <t>5955101007</t>
  </si>
  <si>
    <t>Kamenivo drcené štěrk frakce 8/16</t>
  </si>
  <si>
    <t>6,125*1,7 "Přepočtené koeficientem množství</t>
  </si>
  <si>
    <t>5918001010</t>
  </si>
  <si>
    <t>Ostatní práce při údržbě výkony prováděné pomocí mechanizace kolové rypadlo - dvoucestné</t>
  </si>
  <si>
    <t>hod</t>
  </si>
  <si>
    <t>9903100100</t>
  </si>
  <si>
    <t>Přeprava mechanizace na místo prováděných prací o hmotnosti do 12 t přes 50 do 100 km</t>
  </si>
  <si>
    <t>262144</t>
  </si>
  <si>
    <t>9903200200</t>
  </si>
  <si>
    <t>Přeprava mechanizace na místo prováděných prací o hmotnosti přes 12 t do 200 km</t>
  </si>
  <si>
    <t>9902900100</t>
  </si>
  <si>
    <t>Naložení sypanin, drobného kusového materiálu, suti</t>
  </si>
  <si>
    <t>"kol. lože"    42,5*1,9</t>
  </si>
  <si>
    <t>"pryžové podložky pod patu kol."    62,0*2*(0,00018)</t>
  </si>
  <si>
    <t>Doprava materiálu mechanizací o nosnosti přes 3,5 t sypanin (kameniva, písku, suti, dlažebních kostek, atd.) do 10 km</t>
  </si>
  <si>
    <t>"předpokládaná skládka AVE Benátky nad Jizerou 10,0 km"   80,772</t>
  </si>
  <si>
    <t>Doprava materiálu mechanizací o nosnosti přes 3,5 t sypanin (kameniva, písku, suti, dlažebních kostek, atd.) příplatek za každých dalších 10 km</t>
  </si>
  <si>
    <t>Poplatek za uložení výzisku ze štěrkového lože nekontaminovaného</t>
  </si>
  <si>
    <t>Poplatek za likvidaci plastových součástí</t>
  </si>
  <si>
    <t>SO 08 - Přeprava mechanizace</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</si>
  <si>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</si>
  <si>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-742546234</t>
  </si>
  <si>
    <t>řezačka</t>
  </si>
  <si>
    <t>vibrační deska</t>
  </si>
  <si>
    <t>válec</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</si>
  <si>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</si>
  <si>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</si>
  <si>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1265016376</t>
  </si>
  <si>
    <t>dvoucestný bagr</t>
  </si>
  <si>
    <t>ASP</t>
  </si>
  <si>
    <t>ASPV</t>
  </si>
  <si>
    <t>SSP</t>
  </si>
  <si>
    <t>DGS</t>
  </si>
  <si>
    <t>loko traktor</t>
  </si>
  <si>
    <t>jeřáb</t>
  </si>
  <si>
    <t>SO 09 - DSPS</t>
  </si>
  <si>
    <t>023101041</t>
  </si>
  <si>
    <t>Projektové práce Projektové práce v rozsahu ZRN (vyjma dále jmenované práce) přes 20 mil. Kč</t>
  </si>
  <si>
    <t>-900792180</t>
  </si>
  <si>
    <t>Poznámka k položce:_x000D_
ZRN</t>
  </si>
  <si>
    <t>geodetické zaměření po provedení prací</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</si>
  <si>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</si>
  <si>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</si>
  <si>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-2130568408</t>
  </si>
  <si>
    <t>VON - VON</t>
  </si>
  <si>
    <t>021201001</t>
  </si>
  <si>
    <t>Průzkumné práce pro opravy Průzkum výskytu škodlivin kontaminace kameniva ropnými látkami</t>
  </si>
  <si>
    <t>-447829364</t>
  </si>
  <si>
    <t>R021201001.1</t>
  </si>
  <si>
    <t>Průzkumné práce pro opravy - Biologický průzkum</t>
  </si>
  <si>
    <t>-701590929</t>
  </si>
  <si>
    <t>022101001</t>
  </si>
  <si>
    <t>Geodetické práce Geodetické práce před opravou</t>
  </si>
  <si>
    <t>408850808</t>
  </si>
  <si>
    <t>022101011</t>
  </si>
  <si>
    <t>Geodetické práce Geodetické práce v průběhu opravy</t>
  </si>
  <si>
    <t>182878001</t>
  </si>
  <si>
    <t>022101021</t>
  </si>
  <si>
    <t>Geodetické práce Geodetické práce po ukončení opravy</t>
  </si>
  <si>
    <t>198083316</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</si>
  <si>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</si>
  <si>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</si>
  <si>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1024</t>
  </si>
  <si>
    <t>-1981228379</t>
  </si>
  <si>
    <t>Poznámka k položce:_x000D_
dotčené práce</t>
  </si>
  <si>
    <t>-1942343241</t>
  </si>
  <si>
    <t>návrh BK, schválení BK, provedení BK</t>
  </si>
  <si>
    <t>024101301</t>
  </si>
  <si>
    <t>Inženýrská činnost posudky (např. statické aj.) a dozory</t>
  </si>
  <si>
    <t>940101497</t>
  </si>
  <si>
    <t>dozor projektanta + rozbor odpadu v SO 07 - Rekonstrukce mostu</t>
  </si>
  <si>
    <t>031101041</t>
  </si>
  <si>
    <t>Zařízení a vybavení staveniště vyjma dále jmenované práce včetně opatření na ochranu sousedních pozemků, informační tabule, dopravního značení na staveništi aj. při velikosti nákladů přes 20 mil. Kč</t>
  </si>
  <si>
    <t>1928275700</t>
  </si>
  <si>
    <t>KSU - TP, vypracování a používání včetně materiálu</t>
  </si>
  <si>
    <t>zabezpečení staveniště</t>
  </si>
  <si>
    <t>033111001</t>
  </si>
  <si>
    <t>Provozní vlivy Výluka silničního provozu se zajištěním objížďky a nákladů s tím spojených</t>
  </si>
  <si>
    <t>1270002551</t>
  </si>
  <si>
    <t>Poznámka k položce:_x000D_
ocení se individuálně</t>
  </si>
  <si>
    <t>P2676; P2677; P2678; P2679; P2681; P2682; P2683; P2684; P2685; P2686; P2687; P2688; P2689; P2690; P2691; P2692; P2693</t>
  </si>
  <si>
    <t>uzavření pod mostem v km 56,738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</si>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</sst>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800080"/>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7"/>
      <color rgb="FF979797"/>
      <name val="Arial CE"/>
    </font>
    <font>
      <i/>
      <u/>
      <sz val="7"/>
      <color rgb="FF979797"/>
      <name val="Calibri"/>
      <scheme val="minor"/>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charset val="238"/>
    </font>
    <font>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33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7"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1" fillId="4"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6" xfId="0" applyNumberFormat="1" applyFont="1" applyBorder="1" applyAlignment="1">
      <alignment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wrapText="1"/>
    </xf>
    <xf numFmtId="0" fontId="17"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0" fillId="0" borderId="4" xfId="0"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19" xfId="0" applyFont="1" applyFill="1" applyBorder="1" applyAlignment="1">
      <alignment horizontal="center" vertical="center" wrapText="1"/>
    </xf>
    <xf numFmtId="4" fontId="23" fillId="0" borderId="0" xfId="0" applyNumberFormat="1" applyFont="1"/>
    <xf numFmtId="166" fontId="32" fillId="0" borderId="13" xfId="0" applyNumberFormat="1" applyFont="1" applyBorder="1"/>
    <xf numFmtId="166" fontId="32" fillId="0" borderId="14" xfId="0" applyNumberFormat="1" applyFont="1" applyBorder="1"/>
    <xf numFmtId="4" fontId="33" fillId="0" borderId="0" xfId="0" applyNumberFormat="1" applyFont="1" applyAlignment="1">
      <alignment vertical="center"/>
    </xf>
    <xf numFmtId="0" fontId="7" fillId="0" borderId="4" xfId="0" applyFont="1" applyBorder="1"/>
    <xf numFmtId="0" fontId="7" fillId="0" borderId="0" xfId="0" applyFont="1" applyAlignment="1">
      <alignment horizontal="left"/>
    </xf>
    <xf numFmtId="0" fontId="6" fillId="0" borderId="0" xfId="0" applyFont="1" applyAlignment="1">
      <alignment horizontal="left"/>
    </xf>
    <xf numFmtId="0" fontId="7" fillId="0" borderId="0" xfId="0" applyFont="1" applyProtection="1">
      <protection locked="0"/>
    </xf>
    <xf numFmtId="4" fontId="6" fillId="0" borderId="0" xfId="0" applyNumberFormat="1" applyFont="1"/>
    <xf numFmtId="0" fontId="7" fillId="0" borderId="15" xfId="0" applyFont="1" applyBorder="1"/>
    <xf numFmtId="166" fontId="7" fillId="0" borderId="0" xfId="0" applyNumberFormat="1" applyFont="1"/>
    <xf numFmtId="166" fontId="7" fillId="0" borderId="16" xfId="0" applyNumberFormat="1" applyFont="1" applyBorder="1"/>
    <xf numFmtId="0" fontId="7" fillId="0" borderId="0" xfId="0" applyFont="1" applyAlignment="1">
      <alignment horizontal="center"/>
    </xf>
    <xf numFmtId="4" fontId="7" fillId="0" borderId="0" xfId="0" applyNumberFormat="1" applyFont="1" applyAlignment="1">
      <alignment vertical="center"/>
    </xf>
    <xf numFmtId="0" fontId="34" fillId="0" borderId="23" xfId="0" applyFont="1" applyBorder="1" applyAlignment="1">
      <alignment horizontal="center" vertical="center"/>
    </xf>
    <xf numFmtId="49" fontId="34" fillId="0" borderId="23" xfId="0" applyNumberFormat="1" applyFont="1" applyBorder="1" applyAlignment="1">
      <alignment horizontal="left" vertical="center" wrapText="1"/>
    </xf>
    <xf numFmtId="0" fontId="34" fillId="0" borderId="23" xfId="0" applyFont="1" applyBorder="1" applyAlignment="1">
      <alignment horizontal="left" vertical="center" wrapText="1"/>
    </xf>
    <xf numFmtId="0" fontId="34" fillId="0" borderId="23" xfId="0" applyFont="1" applyBorder="1" applyAlignment="1">
      <alignment horizontal="center" vertical="center" wrapText="1"/>
    </xf>
    <xf numFmtId="167" fontId="34" fillId="0" borderId="23" xfId="0" applyNumberFormat="1" applyFont="1" applyBorder="1" applyAlignment="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Alignment="1">
      <alignment horizontal="center" vertical="center"/>
    </xf>
    <xf numFmtId="166" fontId="22" fillId="0" borderId="0" xfId="0" applyNumberFormat="1" applyFont="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8" fillId="0" borderId="4" xfId="0" applyFont="1" applyBorder="1" applyAlignment="1">
      <alignment vertical="center"/>
    </xf>
    <xf numFmtId="0" fontId="36"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5" xfId="0" applyFont="1" applyBorder="1" applyAlignment="1">
      <alignment vertical="center"/>
    </xf>
    <xf numFmtId="0" fontId="8" fillId="0" borderId="16" xfId="0" applyFont="1"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21" fillId="0" borderId="23" xfId="0" applyFont="1" applyBorder="1" applyAlignment="1">
      <alignment horizontal="center" vertical="center"/>
    </xf>
    <xf numFmtId="49" fontId="21" fillId="0" borderId="23" xfId="0" applyNumberFormat="1" applyFont="1" applyBorder="1" applyAlignment="1">
      <alignment horizontal="left" vertical="center" wrapText="1"/>
    </xf>
    <xf numFmtId="0" fontId="21" fillId="0" borderId="23" xfId="0" applyFont="1" applyBorder="1" applyAlignment="1">
      <alignment horizontal="left" vertical="center" wrapText="1"/>
    </xf>
    <xf numFmtId="0" fontId="21" fillId="0" borderId="23" xfId="0" applyFont="1" applyBorder="1" applyAlignment="1">
      <alignment horizontal="center" vertical="center" wrapText="1"/>
    </xf>
    <xf numFmtId="167" fontId="21" fillId="0" borderId="23" xfId="0" applyNumberFormat="1" applyFont="1" applyBorder="1" applyAlignment="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lignment vertical="center"/>
    </xf>
    <xf numFmtId="0" fontId="22" fillId="2" borderId="15" xfId="0" applyFont="1" applyFill="1" applyBorder="1" applyAlignment="1" applyProtection="1">
      <alignment horizontal="left" vertical="center"/>
      <protection locked="0"/>
    </xf>
    <xf numFmtId="0" fontId="22" fillId="0" borderId="0" xfId="0" applyFont="1" applyAlignment="1">
      <alignment horizontal="center" vertical="center"/>
    </xf>
    <xf numFmtId="0" fontId="37" fillId="0" borderId="0" xfId="0" applyFont="1" applyAlignment="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9" fillId="0" borderId="22" xfId="0" applyFont="1" applyBorder="1" applyAlignment="1">
      <alignment vertical="center"/>
    </xf>
    <xf numFmtId="0" fontId="11" fillId="0" borderId="4" xfId="0" applyFont="1" applyBorder="1" applyAlignment="1">
      <alignment vertical="center"/>
    </xf>
    <xf numFmtId="0" fontId="11" fillId="0" borderId="21" xfId="0" applyFont="1" applyBorder="1" applyAlignment="1">
      <alignment horizontal="left" vertical="center"/>
    </xf>
    <xf numFmtId="0" fontId="11" fillId="0" borderId="21" xfId="0" applyFont="1" applyBorder="1" applyAlignment="1">
      <alignment vertical="center"/>
    </xf>
    <xf numFmtId="4" fontId="11" fillId="0" borderId="21" xfId="0" applyNumberFormat="1" applyFont="1" applyBorder="1" applyAlignment="1">
      <alignment vertical="center"/>
    </xf>
    <xf numFmtId="0" fontId="11" fillId="0" borderId="0" xfId="0" applyFont="1" applyAlignment="1">
      <alignment horizontal="left"/>
    </xf>
    <xf numFmtId="4" fontId="11" fillId="0" borderId="0" xfId="0" applyNumberFormat="1" applyFont="1"/>
    <xf numFmtId="0" fontId="38" fillId="0" borderId="0" xfId="0" applyFont="1" applyAlignment="1">
      <alignment horizontal="left" vertical="center"/>
    </xf>
    <xf numFmtId="0" fontId="39" fillId="0" borderId="0" xfId="1" applyFont="1" applyAlignment="1" applyProtection="1">
      <alignment vertical="center" wrapText="1"/>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lignment horizontal="left" vertical="center"/>
    </xf>
    <xf numFmtId="0" fontId="50" fillId="0" borderId="1" xfId="0" applyFont="1" applyBorder="1" applyAlignment="1">
      <alignment vertical="top"/>
    </xf>
    <xf numFmtId="0" fontId="50" fillId="0" borderId="1" xfId="0" applyFont="1" applyBorder="1" applyAlignment="1">
      <alignment horizontal="left" vertical="center"/>
    </xf>
    <xf numFmtId="0" fontId="50" fillId="0" borderId="1" xfId="0" applyFont="1" applyBorder="1" applyAlignment="1">
      <alignment horizontal="center" vertical="center"/>
    </xf>
    <xf numFmtId="49" fontId="50" fillId="0" borderId="1" xfId="0" applyNumberFormat="1" applyFont="1" applyBorder="1" applyAlignment="1">
      <alignment horizontal="left" vertical="center"/>
    </xf>
    <xf numFmtId="0" fontId="49" fillId="0" borderId="28" xfId="0"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21" fillId="4" borderId="7" xfId="0" applyFont="1" applyFill="1" applyBorder="1" applyAlignment="1">
      <alignment horizontal="center" vertical="center"/>
    </xf>
    <xf numFmtId="0" fontId="21" fillId="4" borderId="8" xfId="0" applyFont="1" applyFill="1" applyBorder="1" applyAlignment="1">
      <alignment horizontal="left" vertical="center"/>
    </xf>
    <xf numFmtId="0" fontId="26" fillId="0" borderId="0" xfId="0" applyFont="1" applyAlignment="1">
      <alignment horizontal="left" vertical="center" wrapText="1"/>
    </xf>
    <xf numFmtId="0" fontId="29" fillId="0" borderId="0" xfId="0" applyFont="1" applyAlignment="1">
      <alignment horizontal="left" vertical="center" wrapText="1"/>
    </xf>
    <xf numFmtId="0" fontId="21" fillId="4" borderId="8"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3" fillId="0" borderId="0" xfId="0" applyNumberFormat="1" applyFont="1" applyAlignment="1">
      <alignment horizontal="righ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4" fillId="3" borderId="8" xfId="0" applyFont="1" applyFill="1" applyBorder="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4" fontId="11" fillId="0" borderId="0" xfId="0" applyNumberFormat="1" applyFont="1" applyAlignment="1">
      <alignment vertical="center"/>
    </xf>
    <xf numFmtId="0" fontId="11" fillId="0" borderId="0" xfId="0" applyFont="1" applyAlignment="1">
      <alignment vertical="center"/>
    </xf>
    <xf numFmtId="0" fontId="21" fillId="4" borderId="8" xfId="0" applyFont="1" applyFill="1" applyBorder="1" applyAlignment="1">
      <alignment horizontal="right" vertical="center"/>
    </xf>
    <xf numFmtId="4" fontId="27" fillId="0" borderId="0" xfId="0" applyNumberFormat="1" applyFont="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0" fontId="43" fillId="0" borderId="1" xfId="0" applyFont="1" applyBorder="1" applyAlignment="1">
      <alignment horizontal="left" vertical="center" wrapText="1"/>
    </xf>
    <xf numFmtId="0" fontId="42" fillId="0" borderId="29" xfId="0" applyFont="1" applyBorder="1" applyAlignment="1">
      <alignment horizontal="left" wrapText="1"/>
    </xf>
    <xf numFmtId="0" fontId="41" fillId="0" borderId="1" xfId="0" applyFont="1" applyBorder="1" applyAlignment="1">
      <alignment horizontal="center" vertical="center" wrapText="1"/>
    </xf>
    <xf numFmtId="49" fontId="43" fillId="0" borderId="1" xfId="0" applyNumberFormat="1" applyFont="1" applyBorder="1" applyAlignment="1">
      <alignment horizontal="left" vertical="center" wrapText="1"/>
    </xf>
    <xf numFmtId="0" fontId="41" fillId="0" borderId="1" xfId="0" applyFont="1" applyBorder="1" applyAlignment="1">
      <alignment horizontal="center" vertical="center"/>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14" fontId="2" fillId="2" borderId="0" xfId="0" applyNumberFormat="1" applyFont="1" applyFill="1" applyAlignment="1" applyProtection="1">
      <alignment horizontal="left" vertical="center"/>
      <protection locked="0"/>
    </xf>
    <xf numFmtId="4" fontId="34" fillId="2" borderId="23" xfId="0" applyNumberFormat="1" applyFont="1" applyFill="1" applyBorder="1" applyAlignment="1" applyProtection="1">
      <alignment vertical="center"/>
    </xf>
    <xf numFmtId="0" fontId="8" fillId="0" borderId="0" xfId="0" applyFont="1" applyAlignment="1" applyProtection="1">
      <alignment vertical="center"/>
    </xf>
    <xf numFmtId="0" fontId="9" fillId="0" borderId="0" xfId="0" applyFont="1" applyAlignment="1" applyProtection="1">
      <alignment vertical="center"/>
    </xf>
    <xf numFmtId="0" fontId="1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3" Type="http://schemas.openxmlformats.org/officeDocument/2006/relationships/hyperlink" Target="https://podminky.urs.cz/item/CS_URS_2025_01/181111124" TargetMode="External"/><Relationship Id="rId18" Type="http://schemas.openxmlformats.org/officeDocument/2006/relationships/hyperlink" Target="https://podminky.urs.cz/item/CS_URS_2025_01/274354211" TargetMode="External"/><Relationship Id="rId26" Type="http://schemas.openxmlformats.org/officeDocument/2006/relationships/hyperlink" Target="https://podminky.urs.cz/item/CS_URS_2025_01/317353121" TargetMode="External"/><Relationship Id="rId39" Type="http://schemas.openxmlformats.org/officeDocument/2006/relationships/hyperlink" Target="https://podminky.urs.cz/item/CS_URS_2025_01/911121311" TargetMode="External"/><Relationship Id="rId21" Type="http://schemas.openxmlformats.org/officeDocument/2006/relationships/hyperlink" Target="https://podminky.urs.cz/item/CS_URS_2025_01/275354111" TargetMode="External"/><Relationship Id="rId34" Type="http://schemas.openxmlformats.org/officeDocument/2006/relationships/hyperlink" Target="https://podminky.urs.cz/item/CS_URS_2025_01/465513257" TargetMode="External"/><Relationship Id="rId42" Type="http://schemas.openxmlformats.org/officeDocument/2006/relationships/hyperlink" Target="https://podminky.urs.cz/item/CS_URS_2025_01/936942211" TargetMode="External"/><Relationship Id="rId47" Type="http://schemas.openxmlformats.org/officeDocument/2006/relationships/hyperlink" Target="https://podminky.urs.cz/item/CS_URS_2025_01/943121211" TargetMode="External"/><Relationship Id="rId50" Type="http://schemas.openxmlformats.org/officeDocument/2006/relationships/hyperlink" Target="https://podminky.urs.cz/item/CS_URS_2025_01/949211211" TargetMode="External"/><Relationship Id="rId55" Type="http://schemas.openxmlformats.org/officeDocument/2006/relationships/hyperlink" Target="https://podminky.urs.cz/item/CS_URS_2025_01/985121122" TargetMode="External"/><Relationship Id="rId63" Type="http://schemas.openxmlformats.org/officeDocument/2006/relationships/hyperlink" Target="https://podminky.urs.cz/item/CS_URS_2025_01/997211612" TargetMode="External"/><Relationship Id="rId68" Type="http://schemas.openxmlformats.org/officeDocument/2006/relationships/hyperlink" Target="https://podminky.urs.cz/item/CS_URS_2025_01/998212111" TargetMode="External"/><Relationship Id="rId76" Type="http://schemas.openxmlformats.org/officeDocument/2006/relationships/hyperlink" Target="https://podminky.urs.cz/item/CS_URS_2025_01/711491172" TargetMode="External"/><Relationship Id="rId7" Type="http://schemas.openxmlformats.org/officeDocument/2006/relationships/hyperlink" Target="https://podminky.urs.cz/item/CS_URS_2025_01/162751119" TargetMode="External"/><Relationship Id="rId71" Type="http://schemas.openxmlformats.org/officeDocument/2006/relationships/hyperlink" Target="https://podminky.urs.cz/item/CS_URS_2025_01/711142811" TargetMode="External"/><Relationship Id="rId2" Type="http://schemas.openxmlformats.org/officeDocument/2006/relationships/hyperlink" Target="https://podminky.urs.cz/item/CS_URS_2025_01/112155311" TargetMode="External"/><Relationship Id="rId16" Type="http://schemas.openxmlformats.org/officeDocument/2006/relationships/hyperlink" Target="https://podminky.urs.cz/item/CS_URS_2025_01/274311191" TargetMode="External"/><Relationship Id="rId29" Type="http://schemas.openxmlformats.org/officeDocument/2006/relationships/hyperlink" Target="https://podminky.urs.cz/item/CS_URS_2025_01/388995212" TargetMode="External"/><Relationship Id="rId11" Type="http://schemas.openxmlformats.org/officeDocument/2006/relationships/hyperlink" Target="https://podminky.urs.cz/item/CS_URS_2025_01/174101101" TargetMode="External"/><Relationship Id="rId24" Type="http://schemas.openxmlformats.org/officeDocument/2006/relationships/hyperlink" Target="https://podminky.urs.cz/item/CS_URS_2025_01/317321118" TargetMode="External"/><Relationship Id="rId32" Type="http://schemas.openxmlformats.org/officeDocument/2006/relationships/hyperlink" Target="https://podminky.urs.cz/item/CS_URS_2025_01/452313141" TargetMode="External"/><Relationship Id="rId37" Type="http://schemas.openxmlformats.org/officeDocument/2006/relationships/hyperlink" Target="https://podminky.urs.cz/item/CS_URS_2025_01/628613233" TargetMode="External"/><Relationship Id="rId40" Type="http://schemas.openxmlformats.org/officeDocument/2006/relationships/hyperlink" Target="https://podminky.urs.cz/item/CS_URS_2025_01/931992121" TargetMode="External"/><Relationship Id="rId45" Type="http://schemas.openxmlformats.org/officeDocument/2006/relationships/hyperlink" Target="https://podminky.urs.cz/item/CS_URS_2025_01/941121811" TargetMode="External"/><Relationship Id="rId53" Type="http://schemas.openxmlformats.org/officeDocument/2006/relationships/hyperlink" Target="https://podminky.urs.cz/item/CS_URS_2025_01/966075141" TargetMode="External"/><Relationship Id="rId58" Type="http://schemas.openxmlformats.org/officeDocument/2006/relationships/hyperlink" Target="https://podminky.urs.cz/item/CS_URS_2025_01/985323111" TargetMode="External"/><Relationship Id="rId66" Type="http://schemas.openxmlformats.org/officeDocument/2006/relationships/hyperlink" Target="https://podminky.urs.cz/item/CS_URS_2025_01/997013814" TargetMode="External"/><Relationship Id="rId74" Type="http://schemas.openxmlformats.org/officeDocument/2006/relationships/hyperlink" Target="https://podminky.urs.cz/item/CS_URS_2025_01/711141559" TargetMode="External"/><Relationship Id="rId79" Type="http://schemas.openxmlformats.org/officeDocument/2006/relationships/hyperlink" Target="https://podminky.urs.cz/item/CS_URS_2025_01/220182041" TargetMode="External"/><Relationship Id="rId5" Type="http://schemas.openxmlformats.org/officeDocument/2006/relationships/hyperlink" Target="https://podminky.urs.cz/item/CS_URS_2025_01/129001101" TargetMode="External"/><Relationship Id="rId61" Type="http://schemas.openxmlformats.org/officeDocument/2006/relationships/hyperlink" Target="https://podminky.urs.cz/item/CS_URS_2025_01/985324211" TargetMode="External"/><Relationship Id="rId82" Type="http://schemas.openxmlformats.org/officeDocument/2006/relationships/hyperlink" Target="https://podminky.urs.cz/item/CS_URS_2025_01/460431261" TargetMode="External"/><Relationship Id="rId10" Type="http://schemas.openxmlformats.org/officeDocument/2006/relationships/hyperlink" Target="https://podminky.urs.cz/item/CS_URS_2025_01/167151111" TargetMode="External"/><Relationship Id="rId19" Type="http://schemas.openxmlformats.org/officeDocument/2006/relationships/hyperlink" Target="https://podminky.urs.cz/item/CS_URS_2025_01/275321118" TargetMode="External"/><Relationship Id="rId31" Type="http://schemas.openxmlformats.org/officeDocument/2006/relationships/hyperlink" Target="https://podminky.urs.cz/item/CS_URS_2025_01/451476122" TargetMode="External"/><Relationship Id="rId44" Type="http://schemas.openxmlformats.org/officeDocument/2006/relationships/hyperlink" Target="https://podminky.urs.cz/item/CS_URS_2025_01/941121211" TargetMode="External"/><Relationship Id="rId52" Type="http://schemas.openxmlformats.org/officeDocument/2006/relationships/hyperlink" Target="https://podminky.urs.cz/item/CS_URS_2025_01/962051111" TargetMode="External"/><Relationship Id="rId60" Type="http://schemas.openxmlformats.org/officeDocument/2006/relationships/hyperlink" Target="https://podminky.urs.cz/item/CS_URS_2025_01/985311113" TargetMode="External"/><Relationship Id="rId65" Type="http://schemas.openxmlformats.org/officeDocument/2006/relationships/hyperlink" Target="https://podminky.urs.cz/item/CS_URS_2025_01/997211519" TargetMode="External"/><Relationship Id="rId73" Type="http://schemas.openxmlformats.org/officeDocument/2006/relationships/hyperlink" Target="https://podminky.urs.cz/item/CS_URS_2025_01/711112001" TargetMode="External"/><Relationship Id="rId78" Type="http://schemas.openxmlformats.org/officeDocument/2006/relationships/hyperlink" Target="https://podminky.urs.cz/item/CS_URS_2025_01/711491177" TargetMode="External"/><Relationship Id="rId81" Type="http://schemas.openxmlformats.org/officeDocument/2006/relationships/hyperlink" Target="https://podminky.urs.cz/item/CS_URS_2025_01/460161251" TargetMode="External"/><Relationship Id="rId4" Type="http://schemas.openxmlformats.org/officeDocument/2006/relationships/hyperlink" Target="https://podminky.urs.cz/item/CS_URS_2025_01/122252502" TargetMode="External"/><Relationship Id="rId9" Type="http://schemas.openxmlformats.org/officeDocument/2006/relationships/hyperlink" Target="https://podminky.urs.cz/item/CS_URS_2025_01/162251102" TargetMode="External"/><Relationship Id="rId14" Type="http://schemas.openxmlformats.org/officeDocument/2006/relationships/hyperlink" Target="https://podminky.urs.cz/item/CS_URS_2025_01/212795111" TargetMode="External"/><Relationship Id="rId22" Type="http://schemas.openxmlformats.org/officeDocument/2006/relationships/hyperlink" Target="https://podminky.urs.cz/item/CS_URS_2025_01/275354211" TargetMode="External"/><Relationship Id="rId27" Type="http://schemas.openxmlformats.org/officeDocument/2006/relationships/hyperlink" Target="https://podminky.urs.cz/item/CS_URS_2025_01/317353221" TargetMode="External"/><Relationship Id="rId30" Type="http://schemas.openxmlformats.org/officeDocument/2006/relationships/hyperlink" Target="https://podminky.urs.cz/item/CS_URS_2025_01/451476121" TargetMode="External"/><Relationship Id="rId35" Type="http://schemas.openxmlformats.org/officeDocument/2006/relationships/hyperlink" Target="https://podminky.urs.cz/item/CS_URS_2025_01/564851111" TargetMode="External"/><Relationship Id="rId43" Type="http://schemas.openxmlformats.org/officeDocument/2006/relationships/hyperlink" Target="https://podminky.urs.cz/item/CS_URS_2025_01/941121111" TargetMode="External"/><Relationship Id="rId48" Type="http://schemas.openxmlformats.org/officeDocument/2006/relationships/hyperlink" Target="https://podminky.urs.cz/item/CS_URS_2025_01/943121811" TargetMode="External"/><Relationship Id="rId56" Type="http://schemas.openxmlformats.org/officeDocument/2006/relationships/hyperlink" Target="https://podminky.urs.cz/item/CS_URS_2025_01/985121222" TargetMode="External"/><Relationship Id="rId64" Type="http://schemas.openxmlformats.org/officeDocument/2006/relationships/hyperlink" Target="https://podminky.urs.cz/item/CS_URS_2025_01/997211511" TargetMode="External"/><Relationship Id="rId69" Type="http://schemas.openxmlformats.org/officeDocument/2006/relationships/hyperlink" Target="https://podminky.urs.cz/item/CS_URS_2025_01/711131801" TargetMode="External"/><Relationship Id="rId77" Type="http://schemas.openxmlformats.org/officeDocument/2006/relationships/hyperlink" Target="https://podminky.urs.cz/item/CS_URS_2025_01/711491272" TargetMode="External"/><Relationship Id="rId8" Type="http://schemas.openxmlformats.org/officeDocument/2006/relationships/hyperlink" Target="https://podminky.urs.cz/item/CS_URS_2025_01/171201231" TargetMode="External"/><Relationship Id="rId51" Type="http://schemas.openxmlformats.org/officeDocument/2006/relationships/hyperlink" Target="https://podminky.urs.cz/item/CS_URS_2025_01/949211811" TargetMode="External"/><Relationship Id="rId72" Type="http://schemas.openxmlformats.org/officeDocument/2006/relationships/hyperlink" Target="https://podminky.urs.cz/item/CS_URS_2025_01/711111001" TargetMode="External"/><Relationship Id="rId80" Type="http://schemas.openxmlformats.org/officeDocument/2006/relationships/hyperlink" Target="https://podminky.urs.cz/item/CS_URS_2025_01/460010001" TargetMode="External"/><Relationship Id="rId3" Type="http://schemas.openxmlformats.org/officeDocument/2006/relationships/hyperlink" Target="https://podminky.urs.cz/item/CS_URS_2025_01/119001422" TargetMode="External"/><Relationship Id="rId12" Type="http://schemas.openxmlformats.org/officeDocument/2006/relationships/hyperlink" Target="https://podminky.urs.cz/item/CS_URS_2025_01/171151103" TargetMode="External"/><Relationship Id="rId17" Type="http://schemas.openxmlformats.org/officeDocument/2006/relationships/hyperlink" Target="https://podminky.urs.cz/item/CS_URS_2025_01/274354111" TargetMode="External"/><Relationship Id="rId25" Type="http://schemas.openxmlformats.org/officeDocument/2006/relationships/hyperlink" Target="https://podminky.urs.cz/item/CS_URS_2025_01/317321191" TargetMode="External"/><Relationship Id="rId33" Type="http://schemas.openxmlformats.org/officeDocument/2006/relationships/hyperlink" Target="https://podminky.urs.cz/item/CS_URS_2025_01/458501112" TargetMode="External"/><Relationship Id="rId38" Type="http://schemas.openxmlformats.org/officeDocument/2006/relationships/hyperlink" Target="https://podminky.urs.cz/item/CS_URS_2025_01/911121211" TargetMode="External"/><Relationship Id="rId46" Type="http://schemas.openxmlformats.org/officeDocument/2006/relationships/hyperlink" Target="https://podminky.urs.cz/item/CS_URS_2025_01/943121111" TargetMode="External"/><Relationship Id="rId59" Type="http://schemas.openxmlformats.org/officeDocument/2006/relationships/hyperlink" Target="https://podminky.urs.cz/item/CS_URS_2025_01/985311112" TargetMode="External"/><Relationship Id="rId67" Type="http://schemas.openxmlformats.org/officeDocument/2006/relationships/hyperlink" Target="https://podminky.urs.cz/item/CS_URS_2025_01/997013602" TargetMode="External"/><Relationship Id="rId20" Type="http://schemas.openxmlformats.org/officeDocument/2006/relationships/hyperlink" Target="https://podminky.urs.cz/item/CS_URS_2025_01/275321191" TargetMode="External"/><Relationship Id="rId41" Type="http://schemas.openxmlformats.org/officeDocument/2006/relationships/hyperlink" Target="https://podminky.urs.cz/item/CS_URS_2025_01/931994142" TargetMode="External"/><Relationship Id="rId54" Type="http://schemas.openxmlformats.org/officeDocument/2006/relationships/hyperlink" Target="https://podminky.urs.cz/item/CS_URS_2025_01/977131116" TargetMode="External"/><Relationship Id="rId62" Type="http://schemas.openxmlformats.org/officeDocument/2006/relationships/hyperlink" Target="https://podminky.urs.cz/item/CS_URS_2025_01/985331113" TargetMode="External"/><Relationship Id="rId70" Type="http://schemas.openxmlformats.org/officeDocument/2006/relationships/hyperlink" Target="https://podminky.urs.cz/item/CS_URS_2025_01/711141811" TargetMode="External"/><Relationship Id="rId75" Type="http://schemas.openxmlformats.org/officeDocument/2006/relationships/hyperlink" Target="https://podminky.urs.cz/item/CS_URS_2025_01/711142559" TargetMode="External"/><Relationship Id="rId83" Type="http://schemas.openxmlformats.org/officeDocument/2006/relationships/drawing" Target="../drawings/drawing8.xml"/><Relationship Id="rId1" Type="http://schemas.openxmlformats.org/officeDocument/2006/relationships/hyperlink" Target="https://podminky.urs.cz/item/CS_URS_2025_01/111212324" TargetMode="External"/><Relationship Id="rId6" Type="http://schemas.openxmlformats.org/officeDocument/2006/relationships/hyperlink" Target="https://podminky.urs.cz/item/CS_URS_2025_01/162751117" TargetMode="External"/><Relationship Id="rId15" Type="http://schemas.openxmlformats.org/officeDocument/2006/relationships/hyperlink" Target="https://podminky.urs.cz/item/CS_URS_2025_01/274311127" TargetMode="External"/><Relationship Id="rId23" Type="http://schemas.openxmlformats.org/officeDocument/2006/relationships/hyperlink" Target="https://podminky.urs.cz/item/CS_URS_2025_01/275361412" TargetMode="External"/><Relationship Id="rId28" Type="http://schemas.openxmlformats.org/officeDocument/2006/relationships/hyperlink" Target="https://podminky.urs.cz/item/CS_URS_2025_01/317361116" TargetMode="External"/><Relationship Id="rId36" Type="http://schemas.openxmlformats.org/officeDocument/2006/relationships/hyperlink" Target="https://podminky.urs.cz/item/CS_URS_2025_01/564952114" TargetMode="External"/><Relationship Id="rId49" Type="http://schemas.openxmlformats.org/officeDocument/2006/relationships/hyperlink" Target="https://podminky.urs.cz/item/CS_URS_2025_01/949211111" TargetMode="External"/><Relationship Id="rId57" Type="http://schemas.openxmlformats.org/officeDocument/2006/relationships/hyperlink" Target="https://podminky.urs.cz/item/CS_URS_2025_01/985121911"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8"/>
  <sheetViews>
    <sheetView showGridLines="0" topLeftCell="A42" workbookViewId="0">
      <selection activeCell="AN9" sqref="AN9"/>
    </sheetView>
  </sheetViews>
  <sheetFormatPr defaultRowHeight="12.7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87"/>
      <c r="AS2" s="287"/>
      <c r="AT2" s="287"/>
      <c r="AU2" s="287"/>
      <c r="AV2" s="287"/>
      <c r="AW2" s="287"/>
      <c r="AX2" s="287"/>
      <c r="AY2" s="287"/>
      <c r="AZ2" s="287"/>
      <c r="BA2" s="287"/>
      <c r="BB2" s="287"/>
      <c r="BC2" s="287"/>
      <c r="BD2" s="287"/>
      <c r="BE2" s="287"/>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86" t="s">
        <v>14</v>
      </c>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R5" s="20"/>
      <c r="BE5" s="283" t="s">
        <v>15</v>
      </c>
      <c r="BS5" s="17" t="s">
        <v>6</v>
      </c>
    </row>
    <row r="6" spans="1:74" ht="36.950000000000003" customHeight="1">
      <c r="B6" s="20"/>
      <c r="D6" s="26" t="s">
        <v>16</v>
      </c>
      <c r="K6" s="288" t="s">
        <v>17</v>
      </c>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7"/>
      <c r="AM6" s="287"/>
      <c r="AN6" s="287"/>
      <c r="AO6" s="287"/>
      <c r="AR6" s="20"/>
      <c r="BE6" s="284"/>
      <c r="BS6" s="17" t="s">
        <v>6</v>
      </c>
    </row>
    <row r="7" spans="1:74" ht="12" customHeight="1">
      <c r="B7" s="20"/>
      <c r="D7" s="27" t="s">
        <v>18</v>
      </c>
      <c r="K7" s="25" t="s">
        <v>19</v>
      </c>
      <c r="AK7" s="27" t="s">
        <v>20</v>
      </c>
      <c r="AN7" s="25" t="s">
        <v>19</v>
      </c>
      <c r="AR7" s="20"/>
      <c r="BE7" s="284"/>
      <c r="BS7" s="17" t="s">
        <v>6</v>
      </c>
    </row>
    <row r="8" spans="1:74" ht="12" customHeight="1">
      <c r="B8" s="20"/>
      <c r="D8" s="27" t="s">
        <v>21</v>
      </c>
      <c r="K8" s="25" t="s">
        <v>22</v>
      </c>
      <c r="AK8" s="27" t="s">
        <v>23</v>
      </c>
      <c r="AN8" s="328">
        <v>45728</v>
      </c>
      <c r="AR8" s="20"/>
      <c r="BE8" s="284"/>
      <c r="BS8" s="17" t="s">
        <v>6</v>
      </c>
    </row>
    <row r="9" spans="1:74" ht="14.45" customHeight="1">
      <c r="B9" s="20"/>
      <c r="AR9" s="20"/>
      <c r="BE9" s="284"/>
      <c r="BS9" s="17" t="s">
        <v>6</v>
      </c>
    </row>
    <row r="10" spans="1:74" ht="12" customHeight="1">
      <c r="B10" s="20"/>
      <c r="D10" s="27" t="s">
        <v>24</v>
      </c>
      <c r="AK10" s="27" t="s">
        <v>25</v>
      </c>
      <c r="AN10" s="25" t="s">
        <v>19</v>
      </c>
      <c r="AR10" s="20"/>
      <c r="BE10" s="284"/>
      <c r="BS10" s="17" t="s">
        <v>6</v>
      </c>
    </row>
    <row r="11" spans="1:74" ht="18.399999999999999" customHeight="1">
      <c r="B11" s="20"/>
      <c r="E11" s="25" t="s">
        <v>26</v>
      </c>
      <c r="AK11" s="27" t="s">
        <v>27</v>
      </c>
      <c r="AN11" s="25" t="s">
        <v>19</v>
      </c>
      <c r="AR11" s="20"/>
      <c r="BE11" s="284"/>
      <c r="BS11" s="17" t="s">
        <v>6</v>
      </c>
    </row>
    <row r="12" spans="1:74" ht="6.95" customHeight="1">
      <c r="B12" s="20"/>
      <c r="AR12" s="20"/>
      <c r="BE12" s="284"/>
      <c r="BS12" s="17" t="s">
        <v>6</v>
      </c>
    </row>
    <row r="13" spans="1:74" ht="12" customHeight="1">
      <c r="B13" s="20"/>
      <c r="D13" s="27" t="s">
        <v>28</v>
      </c>
      <c r="AK13" s="27" t="s">
        <v>25</v>
      </c>
      <c r="AN13" s="29" t="s">
        <v>29</v>
      </c>
      <c r="AR13" s="20"/>
      <c r="BE13" s="284"/>
      <c r="BS13" s="17" t="s">
        <v>6</v>
      </c>
    </row>
    <row r="14" spans="1:74">
      <c r="B14" s="20"/>
      <c r="E14" s="289" t="s">
        <v>29</v>
      </c>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7" t="s">
        <v>27</v>
      </c>
      <c r="AN14" s="29" t="s">
        <v>29</v>
      </c>
      <c r="AR14" s="20"/>
      <c r="BE14" s="284"/>
      <c r="BS14" s="17" t="s">
        <v>6</v>
      </c>
    </row>
    <row r="15" spans="1:74" ht="6.95" customHeight="1">
      <c r="B15" s="20"/>
      <c r="AR15" s="20"/>
      <c r="BE15" s="284"/>
      <c r="BS15" s="17" t="s">
        <v>4</v>
      </c>
    </row>
    <row r="16" spans="1:74" ht="12" customHeight="1">
      <c r="B16" s="20"/>
      <c r="D16" s="27" t="s">
        <v>30</v>
      </c>
      <c r="AK16" s="27" t="s">
        <v>25</v>
      </c>
      <c r="AN16" s="25" t="s">
        <v>19</v>
      </c>
      <c r="AR16" s="20"/>
      <c r="BE16" s="284"/>
      <c r="BS16" s="17" t="s">
        <v>4</v>
      </c>
    </row>
    <row r="17" spans="2:71" ht="18.399999999999999" customHeight="1">
      <c r="B17" s="20"/>
      <c r="E17" s="25" t="s">
        <v>22</v>
      </c>
      <c r="AK17" s="27" t="s">
        <v>27</v>
      </c>
      <c r="AN17" s="25" t="s">
        <v>19</v>
      </c>
      <c r="AR17" s="20"/>
      <c r="BE17" s="284"/>
      <c r="BS17" s="17" t="s">
        <v>31</v>
      </c>
    </row>
    <row r="18" spans="2:71" ht="6.95" customHeight="1">
      <c r="B18" s="20"/>
      <c r="AR18" s="20"/>
      <c r="BE18" s="284"/>
      <c r="BS18" s="17" t="s">
        <v>6</v>
      </c>
    </row>
    <row r="19" spans="2:71" ht="12" customHeight="1">
      <c r="B19" s="20"/>
      <c r="D19" s="27" t="s">
        <v>32</v>
      </c>
      <c r="AK19" s="27" t="s">
        <v>25</v>
      </c>
      <c r="AN19" s="25" t="s">
        <v>19</v>
      </c>
      <c r="AR19" s="20"/>
      <c r="BE19" s="284"/>
      <c r="BS19" s="17" t="s">
        <v>6</v>
      </c>
    </row>
    <row r="20" spans="2:71" ht="18.399999999999999" customHeight="1">
      <c r="B20" s="20"/>
      <c r="E20" s="25" t="s">
        <v>33</v>
      </c>
      <c r="AK20" s="27" t="s">
        <v>27</v>
      </c>
      <c r="AN20" s="25" t="s">
        <v>19</v>
      </c>
      <c r="AR20" s="20"/>
      <c r="BE20" s="284"/>
      <c r="BS20" s="17" t="s">
        <v>4</v>
      </c>
    </row>
    <row r="21" spans="2:71" ht="6.95" customHeight="1">
      <c r="B21" s="20"/>
      <c r="AR21" s="20"/>
      <c r="BE21" s="284"/>
    </row>
    <row r="22" spans="2:71" ht="12" customHeight="1">
      <c r="B22" s="20"/>
      <c r="D22" s="27" t="s">
        <v>34</v>
      </c>
      <c r="AR22" s="20"/>
      <c r="BE22" s="284"/>
    </row>
    <row r="23" spans="2:71" ht="108" customHeight="1">
      <c r="B23" s="20"/>
      <c r="E23" s="291" t="s">
        <v>35</v>
      </c>
      <c r="F23" s="291"/>
      <c r="G23" s="291"/>
      <c r="H23" s="291"/>
      <c r="I23" s="291"/>
      <c r="J23" s="291"/>
      <c r="K23" s="291"/>
      <c r="L23" s="291"/>
      <c r="M23" s="291"/>
      <c r="N23" s="291"/>
      <c r="O23" s="291"/>
      <c r="P23" s="291"/>
      <c r="Q23" s="291"/>
      <c r="R23" s="291"/>
      <c r="S23" s="291"/>
      <c r="T23" s="291"/>
      <c r="U23" s="291"/>
      <c r="V23" s="291"/>
      <c r="W23" s="291"/>
      <c r="X23" s="291"/>
      <c r="Y23" s="291"/>
      <c r="Z23" s="291"/>
      <c r="AA23" s="291"/>
      <c r="AB23" s="291"/>
      <c r="AC23" s="291"/>
      <c r="AD23" s="291"/>
      <c r="AE23" s="291"/>
      <c r="AF23" s="291"/>
      <c r="AG23" s="291"/>
      <c r="AH23" s="291"/>
      <c r="AI23" s="291"/>
      <c r="AJ23" s="291"/>
      <c r="AK23" s="291"/>
      <c r="AL23" s="291"/>
      <c r="AM23" s="291"/>
      <c r="AN23" s="291"/>
      <c r="AR23" s="20"/>
      <c r="BE23" s="284"/>
    </row>
    <row r="24" spans="2:71" ht="6.95" customHeight="1">
      <c r="B24" s="20"/>
      <c r="AR24" s="20"/>
      <c r="BE24" s="284"/>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84"/>
    </row>
    <row r="26" spans="2:71" s="1" customFormat="1" ht="25.9" customHeight="1">
      <c r="B26" s="32"/>
      <c r="D26" s="33" t="s">
        <v>36</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92">
        <f>ROUND(AG54,2)</f>
        <v>0</v>
      </c>
      <c r="AL26" s="293"/>
      <c r="AM26" s="293"/>
      <c r="AN26" s="293"/>
      <c r="AO26" s="293"/>
      <c r="AR26" s="32"/>
      <c r="BE26" s="284"/>
    </row>
    <row r="27" spans="2:71" s="1" customFormat="1" ht="6.95" customHeight="1">
      <c r="B27" s="32"/>
      <c r="AR27" s="32"/>
      <c r="BE27" s="284"/>
    </row>
    <row r="28" spans="2:71" s="1" customFormat="1">
      <c r="B28" s="32"/>
      <c r="L28" s="294" t="s">
        <v>37</v>
      </c>
      <c r="M28" s="294"/>
      <c r="N28" s="294"/>
      <c r="O28" s="294"/>
      <c r="P28" s="294"/>
      <c r="W28" s="294" t="s">
        <v>38</v>
      </c>
      <c r="X28" s="294"/>
      <c r="Y28" s="294"/>
      <c r="Z28" s="294"/>
      <c r="AA28" s="294"/>
      <c r="AB28" s="294"/>
      <c r="AC28" s="294"/>
      <c r="AD28" s="294"/>
      <c r="AE28" s="294"/>
      <c r="AK28" s="294" t="s">
        <v>39</v>
      </c>
      <c r="AL28" s="294"/>
      <c r="AM28" s="294"/>
      <c r="AN28" s="294"/>
      <c r="AO28" s="294"/>
      <c r="AR28" s="32"/>
      <c r="BE28" s="284"/>
    </row>
    <row r="29" spans="2:71" s="2" customFormat="1" ht="14.45" customHeight="1">
      <c r="B29" s="36"/>
      <c r="D29" s="27" t="s">
        <v>40</v>
      </c>
      <c r="F29" s="27" t="s">
        <v>41</v>
      </c>
      <c r="L29" s="297">
        <v>0.21</v>
      </c>
      <c r="M29" s="296"/>
      <c r="N29" s="296"/>
      <c r="O29" s="296"/>
      <c r="P29" s="296"/>
      <c r="W29" s="295">
        <f>ROUND(AZ54, 2)</f>
        <v>0</v>
      </c>
      <c r="X29" s="296"/>
      <c r="Y29" s="296"/>
      <c r="Z29" s="296"/>
      <c r="AA29" s="296"/>
      <c r="AB29" s="296"/>
      <c r="AC29" s="296"/>
      <c r="AD29" s="296"/>
      <c r="AE29" s="296"/>
      <c r="AK29" s="295">
        <f>ROUND(AV54, 2)</f>
        <v>0</v>
      </c>
      <c r="AL29" s="296"/>
      <c r="AM29" s="296"/>
      <c r="AN29" s="296"/>
      <c r="AO29" s="296"/>
      <c r="AR29" s="36"/>
      <c r="BE29" s="285"/>
    </row>
    <row r="30" spans="2:71" s="2" customFormat="1" ht="14.45" customHeight="1">
      <c r="B30" s="36"/>
      <c r="F30" s="27" t="s">
        <v>42</v>
      </c>
      <c r="L30" s="297">
        <v>0.12</v>
      </c>
      <c r="M30" s="296"/>
      <c r="N30" s="296"/>
      <c r="O30" s="296"/>
      <c r="P30" s="296"/>
      <c r="W30" s="295">
        <f>ROUND(BA54, 2)</f>
        <v>0</v>
      </c>
      <c r="X30" s="296"/>
      <c r="Y30" s="296"/>
      <c r="Z30" s="296"/>
      <c r="AA30" s="296"/>
      <c r="AB30" s="296"/>
      <c r="AC30" s="296"/>
      <c r="AD30" s="296"/>
      <c r="AE30" s="296"/>
      <c r="AK30" s="295">
        <f>ROUND(AW54, 2)</f>
        <v>0</v>
      </c>
      <c r="AL30" s="296"/>
      <c r="AM30" s="296"/>
      <c r="AN30" s="296"/>
      <c r="AO30" s="296"/>
      <c r="AR30" s="36"/>
      <c r="BE30" s="285"/>
    </row>
    <row r="31" spans="2:71" s="2" customFormat="1" ht="14.45" hidden="1" customHeight="1">
      <c r="B31" s="36"/>
      <c r="F31" s="27" t="s">
        <v>43</v>
      </c>
      <c r="L31" s="297">
        <v>0.21</v>
      </c>
      <c r="M31" s="296"/>
      <c r="N31" s="296"/>
      <c r="O31" s="296"/>
      <c r="P31" s="296"/>
      <c r="W31" s="295">
        <f>ROUND(BB54, 2)</f>
        <v>0</v>
      </c>
      <c r="X31" s="296"/>
      <c r="Y31" s="296"/>
      <c r="Z31" s="296"/>
      <c r="AA31" s="296"/>
      <c r="AB31" s="296"/>
      <c r="AC31" s="296"/>
      <c r="AD31" s="296"/>
      <c r="AE31" s="296"/>
      <c r="AK31" s="295">
        <v>0</v>
      </c>
      <c r="AL31" s="296"/>
      <c r="AM31" s="296"/>
      <c r="AN31" s="296"/>
      <c r="AO31" s="296"/>
      <c r="AR31" s="36"/>
      <c r="BE31" s="285"/>
    </row>
    <row r="32" spans="2:71" s="2" customFormat="1" ht="14.45" hidden="1" customHeight="1">
      <c r="B32" s="36"/>
      <c r="F32" s="27" t="s">
        <v>44</v>
      </c>
      <c r="L32" s="297">
        <v>0.12</v>
      </c>
      <c r="M32" s="296"/>
      <c r="N32" s="296"/>
      <c r="O32" s="296"/>
      <c r="P32" s="296"/>
      <c r="W32" s="295">
        <f>ROUND(BC54, 2)</f>
        <v>0</v>
      </c>
      <c r="X32" s="296"/>
      <c r="Y32" s="296"/>
      <c r="Z32" s="296"/>
      <c r="AA32" s="296"/>
      <c r="AB32" s="296"/>
      <c r="AC32" s="296"/>
      <c r="AD32" s="296"/>
      <c r="AE32" s="296"/>
      <c r="AK32" s="295">
        <v>0</v>
      </c>
      <c r="AL32" s="296"/>
      <c r="AM32" s="296"/>
      <c r="AN32" s="296"/>
      <c r="AO32" s="296"/>
      <c r="AR32" s="36"/>
      <c r="BE32" s="285"/>
    </row>
    <row r="33" spans="2:44" s="2" customFormat="1" ht="14.45" hidden="1" customHeight="1">
      <c r="B33" s="36"/>
      <c r="F33" s="27" t="s">
        <v>45</v>
      </c>
      <c r="L33" s="297">
        <v>0</v>
      </c>
      <c r="M33" s="296"/>
      <c r="N33" s="296"/>
      <c r="O33" s="296"/>
      <c r="P33" s="296"/>
      <c r="W33" s="295">
        <f>ROUND(BD54, 2)</f>
        <v>0</v>
      </c>
      <c r="X33" s="296"/>
      <c r="Y33" s="296"/>
      <c r="Z33" s="296"/>
      <c r="AA33" s="296"/>
      <c r="AB33" s="296"/>
      <c r="AC33" s="296"/>
      <c r="AD33" s="296"/>
      <c r="AE33" s="296"/>
      <c r="AK33" s="295">
        <v>0</v>
      </c>
      <c r="AL33" s="296"/>
      <c r="AM33" s="296"/>
      <c r="AN33" s="296"/>
      <c r="AO33" s="296"/>
      <c r="AR33" s="36"/>
    </row>
    <row r="34" spans="2:44" s="1" customFormat="1" ht="6.95" customHeight="1">
      <c r="B34" s="32"/>
      <c r="AR34" s="32"/>
    </row>
    <row r="35" spans="2:44" s="1" customFormat="1" ht="25.9" customHeight="1">
      <c r="B35" s="32"/>
      <c r="C35" s="37"/>
      <c r="D35" s="38" t="s">
        <v>46</v>
      </c>
      <c r="E35" s="39"/>
      <c r="F35" s="39"/>
      <c r="G35" s="39"/>
      <c r="H35" s="39"/>
      <c r="I35" s="39"/>
      <c r="J35" s="39"/>
      <c r="K35" s="39"/>
      <c r="L35" s="39"/>
      <c r="M35" s="39"/>
      <c r="N35" s="39"/>
      <c r="O35" s="39"/>
      <c r="P35" s="39"/>
      <c r="Q35" s="39"/>
      <c r="R35" s="39"/>
      <c r="S35" s="39"/>
      <c r="T35" s="40" t="s">
        <v>47</v>
      </c>
      <c r="U35" s="39"/>
      <c r="V35" s="39"/>
      <c r="W35" s="39"/>
      <c r="X35" s="301" t="s">
        <v>48</v>
      </c>
      <c r="Y35" s="299"/>
      <c r="Z35" s="299"/>
      <c r="AA35" s="299"/>
      <c r="AB35" s="299"/>
      <c r="AC35" s="39"/>
      <c r="AD35" s="39"/>
      <c r="AE35" s="39"/>
      <c r="AF35" s="39"/>
      <c r="AG35" s="39"/>
      <c r="AH35" s="39"/>
      <c r="AI35" s="39"/>
      <c r="AJ35" s="39"/>
      <c r="AK35" s="298">
        <f>SUM(AK26:AK33)</f>
        <v>0</v>
      </c>
      <c r="AL35" s="299"/>
      <c r="AM35" s="299"/>
      <c r="AN35" s="299"/>
      <c r="AO35" s="300"/>
      <c r="AP35" s="37"/>
      <c r="AQ35" s="37"/>
      <c r="AR35" s="32"/>
    </row>
    <row r="36" spans="2:44" s="1" customFormat="1" ht="6.95" customHeight="1">
      <c r="B36" s="32"/>
      <c r="AR36" s="32"/>
    </row>
    <row r="37" spans="2:44" s="1" customFormat="1" ht="6.95" customHeight="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2"/>
    </row>
    <row r="41" spans="2:44" s="1" customFormat="1" ht="6.95" customHeight="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2"/>
    </row>
    <row r="42" spans="2:44" s="1" customFormat="1" ht="24.95" customHeight="1">
      <c r="B42" s="32"/>
      <c r="C42" s="21" t="s">
        <v>49</v>
      </c>
      <c r="AR42" s="32"/>
    </row>
    <row r="43" spans="2:44" s="1" customFormat="1" ht="6.95" customHeight="1">
      <c r="B43" s="32"/>
      <c r="AR43" s="32"/>
    </row>
    <row r="44" spans="2:44" s="3" customFormat="1" ht="12" customHeight="1">
      <c r="B44" s="45"/>
      <c r="C44" s="27" t="s">
        <v>13</v>
      </c>
      <c r="L44" s="3" t="str">
        <f>K5</f>
        <v>26</v>
      </c>
      <c r="AR44" s="45"/>
    </row>
    <row r="45" spans="2:44" s="4" customFormat="1" ht="36.950000000000003" customHeight="1">
      <c r="B45" s="46"/>
      <c r="C45" s="47" t="s">
        <v>16</v>
      </c>
      <c r="L45" s="280" t="str">
        <f>K6</f>
        <v>Prostá rekonstrukce trati Chotětov (včetně) - Všetaty (mimo)</v>
      </c>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81"/>
      <c r="AL45" s="281"/>
      <c r="AM45" s="281"/>
      <c r="AN45" s="281"/>
      <c r="AO45" s="281"/>
      <c r="AR45" s="46"/>
    </row>
    <row r="46" spans="2:44" s="1" customFormat="1" ht="6.95" customHeight="1">
      <c r="B46" s="32"/>
      <c r="AR46" s="32"/>
    </row>
    <row r="47" spans="2:44" s="1" customFormat="1" ht="12" customHeight="1">
      <c r="B47" s="32"/>
      <c r="C47" s="27" t="s">
        <v>21</v>
      </c>
      <c r="L47" s="48" t="str">
        <f>IF(K8="","",K8)</f>
        <v xml:space="preserve"> </v>
      </c>
      <c r="AI47" s="27" t="s">
        <v>23</v>
      </c>
      <c r="AM47" s="308">
        <f>IF(AN8= "","",AN8)</f>
        <v>45728</v>
      </c>
      <c r="AN47" s="308"/>
      <c r="AR47" s="32"/>
    </row>
    <row r="48" spans="2:44" s="1" customFormat="1" ht="6.95" customHeight="1">
      <c r="B48" s="32"/>
      <c r="AR48" s="32"/>
    </row>
    <row r="49" spans="1:91" s="1" customFormat="1" ht="15.2" customHeight="1">
      <c r="B49" s="32"/>
      <c r="C49" s="27" t="s">
        <v>24</v>
      </c>
      <c r="L49" s="3" t="str">
        <f>IF(E11= "","",E11)</f>
        <v>Zimola Bohumil</v>
      </c>
      <c r="AI49" s="27" t="s">
        <v>30</v>
      </c>
      <c r="AM49" s="309" t="str">
        <f>IF(E17="","",E17)</f>
        <v xml:space="preserve"> </v>
      </c>
      <c r="AN49" s="310"/>
      <c r="AO49" s="310"/>
      <c r="AP49" s="310"/>
      <c r="AR49" s="32"/>
      <c r="AS49" s="311" t="s">
        <v>50</v>
      </c>
      <c r="AT49" s="312"/>
      <c r="AU49" s="50"/>
      <c r="AV49" s="50"/>
      <c r="AW49" s="50"/>
      <c r="AX49" s="50"/>
      <c r="AY49" s="50"/>
      <c r="AZ49" s="50"/>
      <c r="BA49" s="50"/>
      <c r="BB49" s="50"/>
      <c r="BC49" s="50"/>
      <c r="BD49" s="51"/>
    </row>
    <row r="50" spans="1:91" s="1" customFormat="1" ht="15.2" customHeight="1">
      <c r="B50" s="32"/>
      <c r="C50" s="27" t="s">
        <v>28</v>
      </c>
      <c r="L50" s="3" t="str">
        <f>IF(E14= "Vyplň údaj","",E14)</f>
        <v/>
      </c>
      <c r="AI50" s="27" t="s">
        <v>32</v>
      </c>
      <c r="AM50" s="309" t="str">
        <f>IF(E20="","",E20)</f>
        <v>Hospopdková Marcela</v>
      </c>
      <c r="AN50" s="310"/>
      <c r="AO50" s="310"/>
      <c r="AP50" s="310"/>
      <c r="AR50" s="32"/>
      <c r="AS50" s="313"/>
      <c r="AT50" s="314"/>
      <c r="BD50" s="53"/>
    </row>
    <row r="51" spans="1:91" s="1" customFormat="1" ht="10.9" customHeight="1">
      <c r="B51" s="32"/>
      <c r="AR51" s="32"/>
      <c r="AS51" s="313"/>
      <c r="AT51" s="314"/>
      <c r="BD51" s="53"/>
    </row>
    <row r="52" spans="1:91" s="1" customFormat="1" ht="29.25" customHeight="1">
      <c r="B52" s="32"/>
      <c r="C52" s="275" t="s">
        <v>51</v>
      </c>
      <c r="D52" s="276"/>
      <c r="E52" s="276"/>
      <c r="F52" s="276"/>
      <c r="G52" s="276"/>
      <c r="H52" s="54"/>
      <c r="I52" s="279" t="s">
        <v>52</v>
      </c>
      <c r="J52" s="276"/>
      <c r="K52" s="276"/>
      <c r="L52" s="276"/>
      <c r="M52" s="276"/>
      <c r="N52" s="276"/>
      <c r="O52" s="276"/>
      <c r="P52" s="276"/>
      <c r="Q52" s="276"/>
      <c r="R52" s="276"/>
      <c r="S52" s="276"/>
      <c r="T52" s="276"/>
      <c r="U52" s="276"/>
      <c r="V52" s="276"/>
      <c r="W52" s="276"/>
      <c r="X52" s="276"/>
      <c r="Y52" s="276"/>
      <c r="Z52" s="276"/>
      <c r="AA52" s="276"/>
      <c r="AB52" s="276"/>
      <c r="AC52" s="276"/>
      <c r="AD52" s="276"/>
      <c r="AE52" s="276"/>
      <c r="AF52" s="276"/>
      <c r="AG52" s="306" t="s">
        <v>53</v>
      </c>
      <c r="AH52" s="276"/>
      <c r="AI52" s="276"/>
      <c r="AJ52" s="276"/>
      <c r="AK52" s="276"/>
      <c r="AL52" s="276"/>
      <c r="AM52" s="276"/>
      <c r="AN52" s="279" t="s">
        <v>54</v>
      </c>
      <c r="AO52" s="276"/>
      <c r="AP52" s="276"/>
      <c r="AQ52" s="55" t="s">
        <v>55</v>
      </c>
      <c r="AR52" s="32"/>
      <c r="AS52" s="56" t="s">
        <v>56</v>
      </c>
      <c r="AT52" s="57" t="s">
        <v>57</v>
      </c>
      <c r="AU52" s="57" t="s">
        <v>58</v>
      </c>
      <c r="AV52" s="57" t="s">
        <v>59</v>
      </c>
      <c r="AW52" s="57" t="s">
        <v>60</v>
      </c>
      <c r="AX52" s="57" t="s">
        <v>61</v>
      </c>
      <c r="AY52" s="57" t="s">
        <v>62</v>
      </c>
      <c r="AZ52" s="57" t="s">
        <v>63</v>
      </c>
      <c r="BA52" s="57" t="s">
        <v>64</v>
      </c>
      <c r="BB52" s="57" t="s">
        <v>65</v>
      </c>
      <c r="BC52" s="57" t="s">
        <v>66</v>
      </c>
      <c r="BD52" s="58" t="s">
        <v>67</v>
      </c>
    </row>
    <row r="53" spans="1:91" s="1" customFormat="1" ht="10.9" customHeight="1">
      <c r="B53" s="32"/>
      <c r="AR53" s="32"/>
      <c r="AS53" s="59"/>
      <c r="AT53" s="50"/>
      <c r="AU53" s="50"/>
      <c r="AV53" s="50"/>
      <c r="AW53" s="50"/>
      <c r="AX53" s="50"/>
      <c r="AY53" s="50"/>
      <c r="AZ53" s="50"/>
      <c r="BA53" s="50"/>
      <c r="BB53" s="50"/>
      <c r="BC53" s="50"/>
      <c r="BD53" s="51"/>
    </row>
    <row r="54" spans="1:91" s="5" customFormat="1" ht="32.450000000000003" customHeight="1">
      <c r="B54" s="60"/>
      <c r="C54" s="61" t="s">
        <v>68</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282">
        <f>ROUND(AG55+SUM(AG56:AG61)+SUM(AG64:AG66),2)</f>
        <v>0</v>
      </c>
      <c r="AH54" s="282"/>
      <c r="AI54" s="282"/>
      <c r="AJ54" s="282"/>
      <c r="AK54" s="282"/>
      <c r="AL54" s="282"/>
      <c r="AM54" s="282"/>
      <c r="AN54" s="315">
        <f t="shared" ref="AN54:AN66" si="0">SUM(AG54,AT54)</f>
        <v>0</v>
      </c>
      <c r="AO54" s="315"/>
      <c r="AP54" s="315"/>
      <c r="AQ54" s="64" t="s">
        <v>19</v>
      </c>
      <c r="AR54" s="60"/>
      <c r="AS54" s="65">
        <f>ROUND(AS55+SUM(AS56:AS61)+SUM(AS64:AS66),2)</f>
        <v>0</v>
      </c>
      <c r="AT54" s="66">
        <f t="shared" ref="AT54:AT66" si="1">ROUND(SUM(AV54:AW54),2)</f>
        <v>0</v>
      </c>
      <c r="AU54" s="67">
        <f>ROUND(AU55+SUM(AU56:AU61)+SUM(AU64:AU66),5)</f>
        <v>0</v>
      </c>
      <c r="AV54" s="66">
        <f>ROUND(AZ54*L29,2)</f>
        <v>0</v>
      </c>
      <c r="AW54" s="66">
        <f>ROUND(BA54*L30,2)</f>
        <v>0</v>
      </c>
      <c r="AX54" s="66">
        <f>ROUND(BB54*L29,2)</f>
        <v>0</v>
      </c>
      <c r="AY54" s="66">
        <f>ROUND(BC54*L30,2)</f>
        <v>0</v>
      </c>
      <c r="AZ54" s="66">
        <f>ROUND(AZ55+SUM(AZ56:AZ61)+SUM(AZ64:AZ66),2)</f>
        <v>0</v>
      </c>
      <c r="BA54" s="66">
        <f>ROUND(BA55+SUM(BA56:BA61)+SUM(BA64:BA66),2)</f>
        <v>0</v>
      </c>
      <c r="BB54" s="66">
        <f>ROUND(BB55+SUM(BB56:BB61)+SUM(BB64:BB66),2)</f>
        <v>0</v>
      </c>
      <c r="BC54" s="66">
        <f>ROUND(BC55+SUM(BC56:BC61)+SUM(BC64:BC66),2)</f>
        <v>0</v>
      </c>
      <c r="BD54" s="68">
        <f>ROUND(BD55+SUM(BD56:BD61)+SUM(BD64:BD66),2)</f>
        <v>0</v>
      </c>
      <c r="BS54" s="69" t="s">
        <v>69</v>
      </c>
      <c r="BT54" s="69" t="s">
        <v>70</v>
      </c>
      <c r="BU54" s="70" t="s">
        <v>71</v>
      </c>
      <c r="BV54" s="69" t="s">
        <v>72</v>
      </c>
      <c r="BW54" s="69" t="s">
        <v>5</v>
      </c>
      <c r="BX54" s="69" t="s">
        <v>73</v>
      </c>
      <c r="CL54" s="69" t="s">
        <v>19</v>
      </c>
    </row>
    <row r="55" spans="1:91" s="6" customFormat="1" ht="24.75" customHeight="1">
      <c r="A55" s="71" t="s">
        <v>74</v>
      </c>
      <c r="B55" s="72"/>
      <c r="C55" s="73"/>
      <c r="D55" s="277" t="s">
        <v>75</v>
      </c>
      <c r="E55" s="277"/>
      <c r="F55" s="277"/>
      <c r="G55" s="277"/>
      <c r="H55" s="277"/>
      <c r="I55" s="74"/>
      <c r="J55" s="277" t="s">
        <v>76</v>
      </c>
      <c r="K55" s="277"/>
      <c r="L55" s="277"/>
      <c r="M55" s="277"/>
      <c r="N55" s="277"/>
      <c r="O55" s="277"/>
      <c r="P55" s="277"/>
      <c r="Q55" s="277"/>
      <c r="R55" s="277"/>
      <c r="S55" s="277"/>
      <c r="T55" s="277"/>
      <c r="U55" s="277"/>
      <c r="V55" s="277"/>
      <c r="W55" s="277"/>
      <c r="X55" s="277"/>
      <c r="Y55" s="277"/>
      <c r="Z55" s="277"/>
      <c r="AA55" s="277"/>
      <c r="AB55" s="277"/>
      <c r="AC55" s="277"/>
      <c r="AD55" s="277"/>
      <c r="AE55" s="277"/>
      <c r="AF55" s="277"/>
      <c r="AG55" s="302">
        <f>'SO 01 - Rekonstrukce trat...'!J30</f>
        <v>0</v>
      </c>
      <c r="AH55" s="303"/>
      <c r="AI55" s="303"/>
      <c r="AJ55" s="303"/>
      <c r="AK55" s="303"/>
      <c r="AL55" s="303"/>
      <c r="AM55" s="303"/>
      <c r="AN55" s="302">
        <f t="shared" si="0"/>
        <v>0</v>
      </c>
      <c r="AO55" s="303"/>
      <c r="AP55" s="303"/>
      <c r="AQ55" s="75" t="s">
        <v>77</v>
      </c>
      <c r="AR55" s="72"/>
      <c r="AS55" s="76">
        <v>0</v>
      </c>
      <c r="AT55" s="77">
        <f t="shared" si="1"/>
        <v>0</v>
      </c>
      <c r="AU55" s="78">
        <f>'SO 01 - Rekonstrukce trat...'!P84</f>
        <v>0</v>
      </c>
      <c r="AV55" s="77">
        <f>'SO 01 - Rekonstrukce trat...'!J33</f>
        <v>0</v>
      </c>
      <c r="AW55" s="77">
        <f>'SO 01 - Rekonstrukce trat...'!J34</f>
        <v>0</v>
      </c>
      <c r="AX55" s="77">
        <f>'SO 01 - Rekonstrukce trat...'!J35</f>
        <v>0</v>
      </c>
      <c r="AY55" s="77">
        <f>'SO 01 - Rekonstrukce trat...'!J36</f>
        <v>0</v>
      </c>
      <c r="AZ55" s="77">
        <f>'SO 01 - Rekonstrukce trat...'!F33</f>
        <v>0</v>
      </c>
      <c r="BA55" s="77">
        <f>'SO 01 - Rekonstrukce trat...'!F34</f>
        <v>0</v>
      </c>
      <c r="BB55" s="77">
        <f>'SO 01 - Rekonstrukce trat...'!F35</f>
        <v>0</v>
      </c>
      <c r="BC55" s="77">
        <f>'SO 01 - Rekonstrukce trat...'!F36</f>
        <v>0</v>
      </c>
      <c r="BD55" s="79">
        <f>'SO 01 - Rekonstrukce trat...'!F37</f>
        <v>0</v>
      </c>
      <c r="BT55" s="80" t="s">
        <v>78</v>
      </c>
      <c r="BV55" s="80" t="s">
        <v>72</v>
      </c>
      <c r="BW55" s="80" t="s">
        <v>79</v>
      </c>
      <c r="BX55" s="80" t="s">
        <v>5</v>
      </c>
      <c r="CL55" s="80" t="s">
        <v>19</v>
      </c>
      <c r="CM55" s="80" t="s">
        <v>80</v>
      </c>
    </row>
    <row r="56" spans="1:91" s="6" customFormat="1" ht="16.5" customHeight="1">
      <c r="A56" s="71" t="s">
        <v>74</v>
      </c>
      <c r="B56" s="72"/>
      <c r="C56" s="73"/>
      <c r="D56" s="277" t="s">
        <v>81</v>
      </c>
      <c r="E56" s="277"/>
      <c r="F56" s="277"/>
      <c r="G56" s="277"/>
      <c r="H56" s="277"/>
      <c r="I56" s="74"/>
      <c r="J56" s="277" t="s">
        <v>82</v>
      </c>
      <c r="K56" s="277"/>
      <c r="L56" s="277"/>
      <c r="M56" s="277"/>
      <c r="N56" s="277"/>
      <c r="O56" s="277"/>
      <c r="P56" s="277"/>
      <c r="Q56" s="277"/>
      <c r="R56" s="277"/>
      <c r="S56" s="277"/>
      <c r="T56" s="277"/>
      <c r="U56" s="277"/>
      <c r="V56" s="277"/>
      <c r="W56" s="277"/>
      <c r="X56" s="277"/>
      <c r="Y56" s="277"/>
      <c r="Z56" s="277"/>
      <c r="AA56" s="277"/>
      <c r="AB56" s="277"/>
      <c r="AC56" s="277"/>
      <c r="AD56" s="277"/>
      <c r="AE56" s="277"/>
      <c r="AF56" s="277"/>
      <c r="AG56" s="302">
        <f>'SO 02 - Rekonstrukce žst....'!J30</f>
        <v>0</v>
      </c>
      <c r="AH56" s="303"/>
      <c r="AI56" s="303"/>
      <c r="AJ56" s="303"/>
      <c r="AK56" s="303"/>
      <c r="AL56" s="303"/>
      <c r="AM56" s="303"/>
      <c r="AN56" s="302">
        <f t="shared" si="0"/>
        <v>0</v>
      </c>
      <c r="AO56" s="303"/>
      <c r="AP56" s="303"/>
      <c r="AQ56" s="75" t="s">
        <v>77</v>
      </c>
      <c r="AR56" s="72"/>
      <c r="AS56" s="76">
        <v>0</v>
      </c>
      <c r="AT56" s="77">
        <f t="shared" si="1"/>
        <v>0</v>
      </c>
      <c r="AU56" s="78">
        <f>'SO 02 - Rekonstrukce žst....'!P84</f>
        <v>0</v>
      </c>
      <c r="AV56" s="77">
        <f>'SO 02 - Rekonstrukce žst....'!J33</f>
        <v>0</v>
      </c>
      <c r="AW56" s="77">
        <f>'SO 02 - Rekonstrukce žst....'!J34</f>
        <v>0</v>
      </c>
      <c r="AX56" s="77">
        <f>'SO 02 - Rekonstrukce žst....'!J35</f>
        <v>0</v>
      </c>
      <c r="AY56" s="77">
        <f>'SO 02 - Rekonstrukce žst....'!J36</f>
        <v>0</v>
      </c>
      <c r="AZ56" s="77">
        <f>'SO 02 - Rekonstrukce žst....'!F33</f>
        <v>0</v>
      </c>
      <c r="BA56" s="77">
        <f>'SO 02 - Rekonstrukce žst....'!F34</f>
        <v>0</v>
      </c>
      <c r="BB56" s="77">
        <f>'SO 02 - Rekonstrukce žst....'!F35</f>
        <v>0</v>
      </c>
      <c r="BC56" s="77">
        <f>'SO 02 - Rekonstrukce žst....'!F36</f>
        <v>0</v>
      </c>
      <c r="BD56" s="79">
        <f>'SO 02 - Rekonstrukce žst....'!F37</f>
        <v>0</v>
      </c>
      <c r="BT56" s="80" t="s">
        <v>78</v>
      </c>
      <c r="BV56" s="80" t="s">
        <v>72</v>
      </c>
      <c r="BW56" s="80" t="s">
        <v>83</v>
      </c>
      <c r="BX56" s="80" t="s">
        <v>5</v>
      </c>
      <c r="CL56" s="80" t="s">
        <v>19</v>
      </c>
      <c r="CM56" s="80" t="s">
        <v>80</v>
      </c>
    </row>
    <row r="57" spans="1:91" s="6" customFormat="1" ht="24.75" customHeight="1">
      <c r="A57" s="71" t="s">
        <v>74</v>
      </c>
      <c r="B57" s="72"/>
      <c r="C57" s="73"/>
      <c r="D57" s="277" t="s">
        <v>84</v>
      </c>
      <c r="E57" s="277"/>
      <c r="F57" s="277"/>
      <c r="G57" s="277"/>
      <c r="H57" s="277"/>
      <c r="I57" s="74"/>
      <c r="J57" s="277" t="s">
        <v>85</v>
      </c>
      <c r="K57" s="277"/>
      <c r="L57" s="277"/>
      <c r="M57" s="277"/>
      <c r="N57" s="277"/>
      <c r="O57" s="277"/>
      <c r="P57" s="277"/>
      <c r="Q57" s="277"/>
      <c r="R57" s="277"/>
      <c r="S57" s="277"/>
      <c r="T57" s="277"/>
      <c r="U57" s="277"/>
      <c r="V57" s="277"/>
      <c r="W57" s="277"/>
      <c r="X57" s="277"/>
      <c r="Y57" s="277"/>
      <c r="Z57" s="277"/>
      <c r="AA57" s="277"/>
      <c r="AB57" s="277"/>
      <c r="AC57" s="277"/>
      <c r="AD57" s="277"/>
      <c r="AE57" s="277"/>
      <c r="AF57" s="277"/>
      <c r="AG57" s="302">
        <f>'SO 03 - Rekontrukce trati...'!J30</f>
        <v>0</v>
      </c>
      <c r="AH57" s="303"/>
      <c r="AI57" s="303"/>
      <c r="AJ57" s="303"/>
      <c r="AK57" s="303"/>
      <c r="AL57" s="303"/>
      <c r="AM57" s="303"/>
      <c r="AN57" s="302">
        <f t="shared" si="0"/>
        <v>0</v>
      </c>
      <c r="AO57" s="303"/>
      <c r="AP57" s="303"/>
      <c r="AQ57" s="75" t="s">
        <v>77</v>
      </c>
      <c r="AR57" s="72"/>
      <c r="AS57" s="76">
        <v>0</v>
      </c>
      <c r="AT57" s="77">
        <f t="shared" si="1"/>
        <v>0</v>
      </c>
      <c r="AU57" s="78">
        <f>'SO 03 - Rekontrukce trati...'!P84</f>
        <v>0</v>
      </c>
      <c r="AV57" s="77">
        <f>'SO 03 - Rekontrukce trati...'!J33</f>
        <v>0</v>
      </c>
      <c r="AW57" s="77">
        <f>'SO 03 - Rekontrukce trati...'!J34</f>
        <v>0</v>
      </c>
      <c r="AX57" s="77">
        <f>'SO 03 - Rekontrukce trati...'!J35</f>
        <v>0</v>
      </c>
      <c r="AY57" s="77">
        <f>'SO 03 - Rekontrukce trati...'!J36</f>
        <v>0</v>
      </c>
      <c r="AZ57" s="77">
        <f>'SO 03 - Rekontrukce trati...'!F33</f>
        <v>0</v>
      </c>
      <c r="BA57" s="77">
        <f>'SO 03 - Rekontrukce trati...'!F34</f>
        <v>0</v>
      </c>
      <c r="BB57" s="77">
        <f>'SO 03 - Rekontrukce trati...'!F35</f>
        <v>0</v>
      </c>
      <c r="BC57" s="77">
        <f>'SO 03 - Rekontrukce trati...'!F36</f>
        <v>0</v>
      </c>
      <c r="BD57" s="79">
        <f>'SO 03 - Rekontrukce trati...'!F37</f>
        <v>0</v>
      </c>
      <c r="BT57" s="80" t="s">
        <v>78</v>
      </c>
      <c r="BV57" s="80" t="s">
        <v>72</v>
      </c>
      <c r="BW57" s="80" t="s">
        <v>86</v>
      </c>
      <c r="BX57" s="80" t="s">
        <v>5</v>
      </c>
      <c r="CL57" s="80" t="s">
        <v>19</v>
      </c>
      <c r="CM57" s="80" t="s">
        <v>80</v>
      </c>
    </row>
    <row r="58" spans="1:91" s="6" customFormat="1" ht="16.5" customHeight="1">
      <c r="A58" s="71" t="s">
        <v>74</v>
      </c>
      <c r="B58" s="72"/>
      <c r="C58" s="73"/>
      <c r="D58" s="277" t="s">
        <v>87</v>
      </c>
      <c r="E58" s="277"/>
      <c r="F58" s="277"/>
      <c r="G58" s="277"/>
      <c r="H58" s="277"/>
      <c r="I58" s="74"/>
      <c r="J58" s="277" t="s">
        <v>88</v>
      </c>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302">
        <f>'SO 04 - Rekontrukce žst. ...'!J30</f>
        <v>0</v>
      </c>
      <c r="AH58" s="303"/>
      <c r="AI58" s="303"/>
      <c r="AJ58" s="303"/>
      <c r="AK58" s="303"/>
      <c r="AL58" s="303"/>
      <c r="AM58" s="303"/>
      <c r="AN58" s="302">
        <f t="shared" si="0"/>
        <v>0</v>
      </c>
      <c r="AO58" s="303"/>
      <c r="AP58" s="303"/>
      <c r="AQ58" s="75" t="s">
        <v>77</v>
      </c>
      <c r="AR58" s="72"/>
      <c r="AS58" s="76">
        <v>0</v>
      </c>
      <c r="AT58" s="77">
        <f t="shared" si="1"/>
        <v>0</v>
      </c>
      <c r="AU58" s="78">
        <f>'SO 04 - Rekontrukce žst. ...'!P84</f>
        <v>0</v>
      </c>
      <c r="AV58" s="77">
        <f>'SO 04 - Rekontrukce žst. ...'!J33</f>
        <v>0</v>
      </c>
      <c r="AW58" s="77">
        <f>'SO 04 - Rekontrukce žst. ...'!J34</f>
        <v>0</v>
      </c>
      <c r="AX58" s="77">
        <f>'SO 04 - Rekontrukce žst. ...'!J35</f>
        <v>0</v>
      </c>
      <c r="AY58" s="77">
        <f>'SO 04 - Rekontrukce žst. ...'!J36</f>
        <v>0</v>
      </c>
      <c r="AZ58" s="77">
        <f>'SO 04 - Rekontrukce žst. ...'!F33</f>
        <v>0</v>
      </c>
      <c r="BA58" s="77">
        <f>'SO 04 - Rekontrukce žst. ...'!F34</f>
        <v>0</v>
      </c>
      <c r="BB58" s="77">
        <f>'SO 04 - Rekontrukce žst. ...'!F35</f>
        <v>0</v>
      </c>
      <c r="BC58" s="77">
        <f>'SO 04 - Rekontrukce žst. ...'!F36</f>
        <v>0</v>
      </c>
      <c r="BD58" s="79">
        <f>'SO 04 - Rekontrukce žst. ...'!F37</f>
        <v>0</v>
      </c>
      <c r="BT58" s="80" t="s">
        <v>78</v>
      </c>
      <c r="BV58" s="80" t="s">
        <v>72</v>
      </c>
      <c r="BW58" s="80" t="s">
        <v>89</v>
      </c>
      <c r="BX58" s="80" t="s">
        <v>5</v>
      </c>
      <c r="CL58" s="80" t="s">
        <v>19</v>
      </c>
      <c r="CM58" s="80" t="s">
        <v>80</v>
      </c>
    </row>
    <row r="59" spans="1:91" s="6" customFormat="1" ht="24.75" customHeight="1">
      <c r="A59" s="71" t="s">
        <v>74</v>
      </c>
      <c r="B59" s="72"/>
      <c r="C59" s="73"/>
      <c r="D59" s="277" t="s">
        <v>90</v>
      </c>
      <c r="E59" s="277"/>
      <c r="F59" s="277"/>
      <c r="G59" s="277"/>
      <c r="H59" s="277"/>
      <c r="I59" s="74"/>
      <c r="J59" s="277" t="s">
        <v>91</v>
      </c>
      <c r="K59" s="277"/>
      <c r="L59" s="277"/>
      <c r="M59" s="277"/>
      <c r="N59" s="277"/>
      <c r="O59" s="277"/>
      <c r="P59" s="277"/>
      <c r="Q59" s="277"/>
      <c r="R59" s="277"/>
      <c r="S59" s="277"/>
      <c r="T59" s="277"/>
      <c r="U59" s="277"/>
      <c r="V59" s="277"/>
      <c r="W59" s="277"/>
      <c r="X59" s="277"/>
      <c r="Y59" s="277"/>
      <c r="Z59" s="277"/>
      <c r="AA59" s="277"/>
      <c r="AB59" s="277"/>
      <c r="AC59" s="277"/>
      <c r="AD59" s="277"/>
      <c r="AE59" s="277"/>
      <c r="AF59" s="277"/>
      <c r="AG59" s="302">
        <f>'SO 05 - Rekonstrukce trat...'!J30</f>
        <v>0</v>
      </c>
      <c r="AH59" s="303"/>
      <c r="AI59" s="303"/>
      <c r="AJ59" s="303"/>
      <c r="AK59" s="303"/>
      <c r="AL59" s="303"/>
      <c r="AM59" s="303"/>
      <c r="AN59" s="302">
        <f t="shared" si="0"/>
        <v>0</v>
      </c>
      <c r="AO59" s="303"/>
      <c r="AP59" s="303"/>
      <c r="AQ59" s="75" t="s">
        <v>77</v>
      </c>
      <c r="AR59" s="72"/>
      <c r="AS59" s="76">
        <v>0</v>
      </c>
      <c r="AT59" s="77">
        <f t="shared" si="1"/>
        <v>0</v>
      </c>
      <c r="AU59" s="78">
        <f>'SO 05 - Rekonstrukce trat...'!P84</f>
        <v>0</v>
      </c>
      <c r="AV59" s="77">
        <f>'SO 05 - Rekonstrukce trat...'!J33</f>
        <v>0</v>
      </c>
      <c r="AW59" s="77">
        <f>'SO 05 - Rekonstrukce trat...'!J34</f>
        <v>0</v>
      </c>
      <c r="AX59" s="77">
        <f>'SO 05 - Rekonstrukce trat...'!J35</f>
        <v>0</v>
      </c>
      <c r="AY59" s="77">
        <f>'SO 05 - Rekonstrukce trat...'!J36</f>
        <v>0</v>
      </c>
      <c r="AZ59" s="77">
        <f>'SO 05 - Rekonstrukce trat...'!F33</f>
        <v>0</v>
      </c>
      <c r="BA59" s="77">
        <f>'SO 05 - Rekonstrukce trat...'!F34</f>
        <v>0</v>
      </c>
      <c r="BB59" s="77">
        <f>'SO 05 - Rekonstrukce trat...'!F35</f>
        <v>0</v>
      </c>
      <c r="BC59" s="77">
        <f>'SO 05 - Rekonstrukce trat...'!F36</f>
        <v>0</v>
      </c>
      <c r="BD59" s="79">
        <f>'SO 05 - Rekonstrukce trat...'!F37</f>
        <v>0</v>
      </c>
      <c r="BT59" s="80" t="s">
        <v>78</v>
      </c>
      <c r="BV59" s="80" t="s">
        <v>72</v>
      </c>
      <c r="BW59" s="80" t="s">
        <v>92</v>
      </c>
      <c r="BX59" s="80" t="s">
        <v>5</v>
      </c>
      <c r="CL59" s="80" t="s">
        <v>19</v>
      </c>
      <c r="CM59" s="80" t="s">
        <v>80</v>
      </c>
    </row>
    <row r="60" spans="1:91" s="6" customFormat="1" ht="16.5" customHeight="1">
      <c r="A60" s="71" t="s">
        <v>74</v>
      </c>
      <c r="B60" s="72"/>
      <c r="C60" s="73"/>
      <c r="D60" s="277" t="s">
        <v>93</v>
      </c>
      <c r="E60" s="277"/>
      <c r="F60" s="277"/>
      <c r="G60" s="277"/>
      <c r="H60" s="277"/>
      <c r="I60" s="74"/>
      <c r="J60" s="277" t="s">
        <v>94</v>
      </c>
      <c r="K60" s="277"/>
      <c r="L60" s="277"/>
      <c r="M60" s="277"/>
      <c r="N60" s="277"/>
      <c r="O60" s="277"/>
      <c r="P60" s="277"/>
      <c r="Q60" s="277"/>
      <c r="R60" s="277"/>
      <c r="S60" s="277"/>
      <c r="T60" s="277"/>
      <c r="U60" s="277"/>
      <c r="V60" s="277"/>
      <c r="W60" s="277"/>
      <c r="X60" s="277"/>
      <c r="Y60" s="277"/>
      <c r="Z60" s="277"/>
      <c r="AA60" s="277"/>
      <c r="AB60" s="277"/>
      <c r="AC60" s="277"/>
      <c r="AD60" s="277"/>
      <c r="AE60" s="277"/>
      <c r="AF60" s="277"/>
      <c r="AG60" s="302">
        <f>'SO 06 - Rekonstrukce žst....'!J30</f>
        <v>0</v>
      </c>
      <c r="AH60" s="303"/>
      <c r="AI60" s="303"/>
      <c r="AJ60" s="303"/>
      <c r="AK60" s="303"/>
      <c r="AL60" s="303"/>
      <c r="AM60" s="303"/>
      <c r="AN60" s="302">
        <f t="shared" si="0"/>
        <v>0</v>
      </c>
      <c r="AO60" s="303"/>
      <c r="AP60" s="303"/>
      <c r="AQ60" s="75" t="s">
        <v>77</v>
      </c>
      <c r="AR60" s="72"/>
      <c r="AS60" s="76">
        <v>0</v>
      </c>
      <c r="AT60" s="77">
        <f t="shared" si="1"/>
        <v>0</v>
      </c>
      <c r="AU60" s="78">
        <f>'SO 06 - Rekonstrukce žst....'!P84</f>
        <v>0</v>
      </c>
      <c r="AV60" s="77">
        <f>'SO 06 - Rekonstrukce žst....'!J33</f>
        <v>0</v>
      </c>
      <c r="AW60" s="77">
        <f>'SO 06 - Rekonstrukce žst....'!J34</f>
        <v>0</v>
      </c>
      <c r="AX60" s="77">
        <f>'SO 06 - Rekonstrukce žst....'!J35</f>
        <v>0</v>
      </c>
      <c r="AY60" s="77">
        <f>'SO 06 - Rekonstrukce žst....'!J36</f>
        <v>0</v>
      </c>
      <c r="AZ60" s="77">
        <f>'SO 06 - Rekonstrukce žst....'!F33</f>
        <v>0</v>
      </c>
      <c r="BA60" s="77">
        <f>'SO 06 - Rekonstrukce žst....'!F34</f>
        <v>0</v>
      </c>
      <c r="BB60" s="77">
        <f>'SO 06 - Rekonstrukce žst....'!F35</f>
        <v>0</v>
      </c>
      <c r="BC60" s="77">
        <f>'SO 06 - Rekonstrukce žst....'!F36</f>
        <v>0</v>
      </c>
      <c r="BD60" s="79">
        <f>'SO 06 - Rekonstrukce žst....'!F37</f>
        <v>0</v>
      </c>
      <c r="BT60" s="80" t="s">
        <v>78</v>
      </c>
      <c r="BV60" s="80" t="s">
        <v>72</v>
      </c>
      <c r="BW60" s="80" t="s">
        <v>95</v>
      </c>
      <c r="BX60" s="80" t="s">
        <v>5</v>
      </c>
      <c r="CL60" s="80" t="s">
        <v>19</v>
      </c>
      <c r="CM60" s="80" t="s">
        <v>80</v>
      </c>
    </row>
    <row r="61" spans="1:91" s="6" customFormat="1" ht="16.5" customHeight="1">
      <c r="B61" s="72"/>
      <c r="C61" s="73"/>
      <c r="D61" s="277" t="s">
        <v>96</v>
      </c>
      <c r="E61" s="277"/>
      <c r="F61" s="277"/>
      <c r="G61" s="277"/>
      <c r="H61" s="277"/>
      <c r="I61" s="74"/>
      <c r="J61" s="277" t="s">
        <v>97</v>
      </c>
      <c r="K61" s="277"/>
      <c r="L61" s="277"/>
      <c r="M61" s="277"/>
      <c r="N61" s="277"/>
      <c r="O61" s="277"/>
      <c r="P61" s="277"/>
      <c r="Q61" s="277"/>
      <c r="R61" s="277"/>
      <c r="S61" s="277"/>
      <c r="T61" s="277"/>
      <c r="U61" s="277"/>
      <c r="V61" s="277"/>
      <c r="W61" s="277"/>
      <c r="X61" s="277"/>
      <c r="Y61" s="277"/>
      <c r="Z61" s="277"/>
      <c r="AA61" s="277"/>
      <c r="AB61" s="277"/>
      <c r="AC61" s="277"/>
      <c r="AD61" s="277"/>
      <c r="AE61" s="277"/>
      <c r="AF61" s="277"/>
      <c r="AG61" s="307">
        <f>ROUND(SUM(AG62:AG63),2)</f>
        <v>0</v>
      </c>
      <c r="AH61" s="303"/>
      <c r="AI61" s="303"/>
      <c r="AJ61" s="303"/>
      <c r="AK61" s="303"/>
      <c r="AL61" s="303"/>
      <c r="AM61" s="303"/>
      <c r="AN61" s="302">
        <f t="shared" si="0"/>
        <v>0</v>
      </c>
      <c r="AO61" s="303"/>
      <c r="AP61" s="303"/>
      <c r="AQ61" s="75" t="s">
        <v>77</v>
      </c>
      <c r="AR61" s="72"/>
      <c r="AS61" s="76">
        <f>ROUND(SUM(AS62:AS63),2)</f>
        <v>0</v>
      </c>
      <c r="AT61" s="77">
        <f t="shared" si="1"/>
        <v>0</v>
      </c>
      <c r="AU61" s="78">
        <f>ROUND(SUM(AU62:AU63),5)</f>
        <v>0</v>
      </c>
      <c r="AV61" s="77">
        <f>ROUND(AZ61*L29,2)</f>
        <v>0</v>
      </c>
      <c r="AW61" s="77">
        <f>ROUND(BA61*L30,2)</f>
        <v>0</v>
      </c>
      <c r="AX61" s="77">
        <f>ROUND(BB61*L29,2)</f>
        <v>0</v>
      </c>
      <c r="AY61" s="77">
        <f>ROUND(BC61*L30,2)</f>
        <v>0</v>
      </c>
      <c r="AZ61" s="77">
        <f>ROUND(SUM(AZ62:AZ63),2)</f>
        <v>0</v>
      </c>
      <c r="BA61" s="77">
        <f>ROUND(SUM(BA62:BA63),2)</f>
        <v>0</v>
      </c>
      <c r="BB61" s="77">
        <f>ROUND(SUM(BB62:BB63),2)</f>
        <v>0</v>
      </c>
      <c r="BC61" s="77">
        <f>ROUND(SUM(BC62:BC63),2)</f>
        <v>0</v>
      </c>
      <c r="BD61" s="79">
        <f>ROUND(SUM(BD62:BD63),2)</f>
        <v>0</v>
      </c>
      <c r="BS61" s="80" t="s">
        <v>69</v>
      </c>
      <c r="BT61" s="80" t="s">
        <v>78</v>
      </c>
      <c r="BU61" s="80" t="s">
        <v>71</v>
      </c>
      <c r="BV61" s="80" t="s">
        <v>72</v>
      </c>
      <c r="BW61" s="80" t="s">
        <v>98</v>
      </c>
      <c r="BX61" s="80" t="s">
        <v>5</v>
      </c>
      <c r="CL61" s="80" t="s">
        <v>19</v>
      </c>
      <c r="CM61" s="80" t="s">
        <v>80</v>
      </c>
    </row>
    <row r="62" spans="1:91" s="3" customFormat="1" ht="16.5" customHeight="1">
      <c r="A62" s="71" t="s">
        <v>74</v>
      </c>
      <c r="B62" s="45"/>
      <c r="C62" s="14"/>
      <c r="D62" s="14"/>
      <c r="E62" s="278" t="s">
        <v>99</v>
      </c>
      <c r="F62" s="278"/>
      <c r="G62" s="278"/>
      <c r="H62" s="278"/>
      <c r="I62" s="278"/>
      <c r="J62" s="14"/>
      <c r="K62" s="278" t="s">
        <v>100</v>
      </c>
      <c r="L62" s="278"/>
      <c r="M62" s="278"/>
      <c r="N62" s="278"/>
      <c r="O62" s="278"/>
      <c r="P62" s="278"/>
      <c r="Q62" s="278"/>
      <c r="R62" s="278"/>
      <c r="S62" s="278"/>
      <c r="T62" s="278"/>
      <c r="U62" s="278"/>
      <c r="V62" s="278"/>
      <c r="W62" s="278"/>
      <c r="X62" s="278"/>
      <c r="Y62" s="278"/>
      <c r="Z62" s="278"/>
      <c r="AA62" s="278"/>
      <c r="AB62" s="278"/>
      <c r="AC62" s="278"/>
      <c r="AD62" s="278"/>
      <c r="AE62" s="278"/>
      <c r="AF62" s="278"/>
      <c r="AG62" s="304">
        <f>'PS 01 - Rekonstrukce most...'!J32</f>
        <v>0</v>
      </c>
      <c r="AH62" s="305"/>
      <c r="AI62" s="305"/>
      <c r="AJ62" s="305"/>
      <c r="AK62" s="305"/>
      <c r="AL62" s="305"/>
      <c r="AM62" s="305"/>
      <c r="AN62" s="304">
        <f t="shared" si="0"/>
        <v>0</v>
      </c>
      <c r="AO62" s="305"/>
      <c r="AP62" s="305"/>
      <c r="AQ62" s="81" t="s">
        <v>101</v>
      </c>
      <c r="AR62" s="45"/>
      <c r="AS62" s="82">
        <v>0</v>
      </c>
      <c r="AT62" s="83">
        <f t="shared" si="1"/>
        <v>0</v>
      </c>
      <c r="AU62" s="84">
        <f>'PS 01 - Rekonstrukce most...'!P100</f>
        <v>0</v>
      </c>
      <c r="AV62" s="83">
        <f>'PS 01 - Rekonstrukce most...'!J35</f>
        <v>0</v>
      </c>
      <c r="AW62" s="83">
        <f>'PS 01 - Rekonstrukce most...'!J36</f>
        <v>0</v>
      </c>
      <c r="AX62" s="83">
        <f>'PS 01 - Rekonstrukce most...'!J37</f>
        <v>0</v>
      </c>
      <c r="AY62" s="83">
        <f>'PS 01 - Rekonstrukce most...'!J38</f>
        <v>0</v>
      </c>
      <c r="AZ62" s="83">
        <f>'PS 01 - Rekonstrukce most...'!F35</f>
        <v>0</v>
      </c>
      <c r="BA62" s="83">
        <f>'PS 01 - Rekonstrukce most...'!F36</f>
        <v>0</v>
      </c>
      <c r="BB62" s="83">
        <f>'PS 01 - Rekonstrukce most...'!F37</f>
        <v>0</v>
      </c>
      <c r="BC62" s="83">
        <f>'PS 01 - Rekonstrukce most...'!F38</f>
        <v>0</v>
      </c>
      <c r="BD62" s="85">
        <f>'PS 01 - Rekonstrukce most...'!F39</f>
        <v>0</v>
      </c>
      <c r="BT62" s="25" t="s">
        <v>80</v>
      </c>
      <c r="BV62" s="25" t="s">
        <v>72</v>
      </c>
      <c r="BW62" s="25" t="s">
        <v>102</v>
      </c>
      <c r="BX62" s="25" t="s">
        <v>98</v>
      </c>
      <c r="CL62" s="25" t="s">
        <v>19</v>
      </c>
    </row>
    <row r="63" spans="1:91" s="3" customFormat="1" ht="16.5" customHeight="1">
      <c r="A63" s="71" t="s">
        <v>74</v>
      </c>
      <c r="B63" s="45"/>
      <c r="C63" s="14"/>
      <c r="D63" s="14"/>
      <c r="E63" s="278" t="s">
        <v>103</v>
      </c>
      <c r="F63" s="278"/>
      <c r="G63" s="278"/>
      <c r="H63" s="278"/>
      <c r="I63" s="278"/>
      <c r="J63" s="14"/>
      <c r="K63" s="278" t="s">
        <v>104</v>
      </c>
      <c r="L63" s="278"/>
      <c r="M63" s="278"/>
      <c r="N63" s="278"/>
      <c r="O63" s="278"/>
      <c r="P63" s="278"/>
      <c r="Q63" s="278"/>
      <c r="R63" s="278"/>
      <c r="S63" s="278"/>
      <c r="T63" s="278"/>
      <c r="U63" s="278"/>
      <c r="V63" s="278"/>
      <c r="W63" s="278"/>
      <c r="X63" s="278"/>
      <c r="Y63" s="278"/>
      <c r="Z63" s="278"/>
      <c r="AA63" s="278"/>
      <c r="AB63" s="278"/>
      <c r="AC63" s="278"/>
      <c r="AD63" s="278"/>
      <c r="AE63" s="278"/>
      <c r="AF63" s="278"/>
      <c r="AG63" s="304">
        <f>'PS 02 - Rekonstrukce most...'!J32</f>
        <v>0</v>
      </c>
      <c r="AH63" s="305"/>
      <c r="AI63" s="305"/>
      <c r="AJ63" s="305"/>
      <c r="AK63" s="305"/>
      <c r="AL63" s="305"/>
      <c r="AM63" s="305"/>
      <c r="AN63" s="304">
        <f t="shared" si="0"/>
        <v>0</v>
      </c>
      <c r="AO63" s="305"/>
      <c r="AP63" s="305"/>
      <c r="AQ63" s="81" t="s">
        <v>101</v>
      </c>
      <c r="AR63" s="45"/>
      <c r="AS63" s="82">
        <v>0</v>
      </c>
      <c r="AT63" s="83">
        <f t="shared" si="1"/>
        <v>0</v>
      </c>
      <c r="AU63" s="84">
        <f>'PS 02 - Rekonstrukce most...'!P88</f>
        <v>0</v>
      </c>
      <c r="AV63" s="83">
        <f>'PS 02 - Rekonstrukce most...'!J35</f>
        <v>0</v>
      </c>
      <c r="AW63" s="83">
        <f>'PS 02 - Rekonstrukce most...'!J36</f>
        <v>0</v>
      </c>
      <c r="AX63" s="83">
        <f>'PS 02 - Rekonstrukce most...'!J37</f>
        <v>0</v>
      </c>
      <c r="AY63" s="83">
        <f>'PS 02 - Rekonstrukce most...'!J38</f>
        <v>0</v>
      </c>
      <c r="AZ63" s="83">
        <f>'PS 02 - Rekonstrukce most...'!F35</f>
        <v>0</v>
      </c>
      <c r="BA63" s="83">
        <f>'PS 02 - Rekonstrukce most...'!F36</f>
        <v>0</v>
      </c>
      <c r="BB63" s="83">
        <f>'PS 02 - Rekonstrukce most...'!F37</f>
        <v>0</v>
      </c>
      <c r="BC63" s="83">
        <f>'PS 02 - Rekonstrukce most...'!F38</f>
        <v>0</v>
      </c>
      <c r="BD63" s="85">
        <f>'PS 02 - Rekonstrukce most...'!F39</f>
        <v>0</v>
      </c>
      <c r="BT63" s="25" t="s">
        <v>80</v>
      </c>
      <c r="BV63" s="25" t="s">
        <v>72</v>
      </c>
      <c r="BW63" s="25" t="s">
        <v>105</v>
      </c>
      <c r="BX63" s="25" t="s">
        <v>98</v>
      </c>
      <c r="CL63" s="25" t="s">
        <v>19</v>
      </c>
    </row>
    <row r="64" spans="1:91" s="6" customFormat="1" ht="16.5" customHeight="1">
      <c r="A64" s="71" t="s">
        <v>74</v>
      </c>
      <c r="B64" s="72"/>
      <c r="C64" s="73"/>
      <c r="D64" s="277" t="s">
        <v>106</v>
      </c>
      <c r="E64" s="277"/>
      <c r="F64" s="277"/>
      <c r="G64" s="277"/>
      <c r="H64" s="277"/>
      <c r="I64" s="74"/>
      <c r="J64" s="277" t="s">
        <v>107</v>
      </c>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302">
        <f>'SO 08 - Přeprava mechanizace'!J30</f>
        <v>0</v>
      </c>
      <c r="AH64" s="303"/>
      <c r="AI64" s="303"/>
      <c r="AJ64" s="303"/>
      <c r="AK64" s="303"/>
      <c r="AL64" s="303"/>
      <c r="AM64" s="303"/>
      <c r="AN64" s="302">
        <f t="shared" si="0"/>
        <v>0</v>
      </c>
      <c r="AO64" s="303"/>
      <c r="AP64" s="303"/>
      <c r="AQ64" s="75" t="s">
        <v>77</v>
      </c>
      <c r="AR64" s="72"/>
      <c r="AS64" s="76">
        <v>0</v>
      </c>
      <c r="AT64" s="77">
        <f t="shared" si="1"/>
        <v>0</v>
      </c>
      <c r="AU64" s="78">
        <f>'SO 08 - Přeprava mechanizace'!P80</f>
        <v>0</v>
      </c>
      <c r="AV64" s="77">
        <f>'SO 08 - Přeprava mechanizace'!J33</f>
        <v>0</v>
      </c>
      <c r="AW64" s="77">
        <f>'SO 08 - Přeprava mechanizace'!J34</f>
        <v>0</v>
      </c>
      <c r="AX64" s="77">
        <f>'SO 08 - Přeprava mechanizace'!J35</f>
        <v>0</v>
      </c>
      <c r="AY64" s="77">
        <f>'SO 08 - Přeprava mechanizace'!J36</f>
        <v>0</v>
      </c>
      <c r="AZ64" s="77">
        <f>'SO 08 - Přeprava mechanizace'!F33</f>
        <v>0</v>
      </c>
      <c r="BA64" s="77">
        <f>'SO 08 - Přeprava mechanizace'!F34</f>
        <v>0</v>
      </c>
      <c r="BB64" s="77">
        <f>'SO 08 - Přeprava mechanizace'!F35</f>
        <v>0</v>
      </c>
      <c r="BC64" s="77">
        <f>'SO 08 - Přeprava mechanizace'!F36</f>
        <v>0</v>
      </c>
      <c r="BD64" s="79">
        <f>'SO 08 - Přeprava mechanizace'!F37</f>
        <v>0</v>
      </c>
      <c r="BT64" s="80" t="s">
        <v>78</v>
      </c>
      <c r="BV64" s="80" t="s">
        <v>72</v>
      </c>
      <c r="BW64" s="80" t="s">
        <v>108</v>
      </c>
      <c r="BX64" s="80" t="s">
        <v>5</v>
      </c>
      <c r="CL64" s="80" t="s">
        <v>19</v>
      </c>
      <c r="CM64" s="80" t="s">
        <v>80</v>
      </c>
    </row>
    <row r="65" spans="1:91" s="6" customFormat="1" ht="16.5" customHeight="1">
      <c r="A65" s="71" t="s">
        <v>74</v>
      </c>
      <c r="B65" s="72"/>
      <c r="C65" s="73"/>
      <c r="D65" s="277" t="s">
        <v>109</v>
      </c>
      <c r="E65" s="277"/>
      <c r="F65" s="277"/>
      <c r="G65" s="277"/>
      <c r="H65" s="277"/>
      <c r="I65" s="74"/>
      <c r="J65" s="277" t="s">
        <v>110</v>
      </c>
      <c r="K65" s="277"/>
      <c r="L65" s="277"/>
      <c r="M65" s="277"/>
      <c r="N65" s="277"/>
      <c r="O65" s="277"/>
      <c r="P65" s="277"/>
      <c r="Q65" s="277"/>
      <c r="R65" s="277"/>
      <c r="S65" s="277"/>
      <c r="T65" s="277"/>
      <c r="U65" s="277"/>
      <c r="V65" s="277"/>
      <c r="W65" s="277"/>
      <c r="X65" s="277"/>
      <c r="Y65" s="277"/>
      <c r="Z65" s="277"/>
      <c r="AA65" s="277"/>
      <c r="AB65" s="277"/>
      <c r="AC65" s="277"/>
      <c r="AD65" s="277"/>
      <c r="AE65" s="277"/>
      <c r="AF65" s="277"/>
      <c r="AG65" s="302">
        <f>'SO 09 - DSPS'!J30</f>
        <v>0</v>
      </c>
      <c r="AH65" s="303"/>
      <c r="AI65" s="303"/>
      <c r="AJ65" s="303"/>
      <c r="AK65" s="303"/>
      <c r="AL65" s="303"/>
      <c r="AM65" s="303"/>
      <c r="AN65" s="302">
        <f t="shared" si="0"/>
        <v>0</v>
      </c>
      <c r="AO65" s="303"/>
      <c r="AP65" s="303"/>
      <c r="AQ65" s="75" t="s">
        <v>77</v>
      </c>
      <c r="AR65" s="72"/>
      <c r="AS65" s="76">
        <v>0</v>
      </c>
      <c r="AT65" s="77">
        <f t="shared" si="1"/>
        <v>0</v>
      </c>
      <c r="AU65" s="78">
        <f>'SO 09 - DSPS'!P80</f>
        <v>0</v>
      </c>
      <c r="AV65" s="77">
        <f>'SO 09 - DSPS'!J33</f>
        <v>0</v>
      </c>
      <c r="AW65" s="77">
        <f>'SO 09 - DSPS'!J34</f>
        <v>0</v>
      </c>
      <c r="AX65" s="77">
        <f>'SO 09 - DSPS'!J35</f>
        <v>0</v>
      </c>
      <c r="AY65" s="77">
        <f>'SO 09 - DSPS'!J36</f>
        <v>0</v>
      </c>
      <c r="AZ65" s="77">
        <f>'SO 09 - DSPS'!F33</f>
        <v>0</v>
      </c>
      <c r="BA65" s="77">
        <f>'SO 09 - DSPS'!F34</f>
        <v>0</v>
      </c>
      <c r="BB65" s="77">
        <f>'SO 09 - DSPS'!F35</f>
        <v>0</v>
      </c>
      <c r="BC65" s="77">
        <f>'SO 09 - DSPS'!F36</f>
        <v>0</v>
      </c>
      <c r="BD65" s="79">
        <f>'SO 09 - DSPS'!F37</f>
        <v>0</v>
      </c>
      <c r="BT65" s="80" t="s">
        <v>78</v>
      </c>
      <c r="BV65" s="80" t="s">
        <v>72</v>
      </c>
      <c r="BW65" s="80" t="s">
        <v>111</v>
      </c>
      <c r="BX65" s="80" t="s">
        <v>5</v>
      </c>
      <c r="CL65" s="80" t="s">
        <v>19</v>
      </c>
      <c r="CM65" s="80" t="s">
        <v>80</v>
      </c>
    </row>
    <row r="66" spans="1:91" s="6" customFormat="1" ht="16.5" customHeight="1">
      <c r="A66" s="71" t="s">
        <v>74</v>
      </c>
      <c r="B66" s="72"/>
      <c r="C66" s="73"/>
      <c r="D66" s="277" t="s">
        <v>112</v>
      </c>
      <c r="E66" s="277"/>
      <c r="F66" s="277"/>
      <c r="G66" s="277"/>
      <c r="H66" s="277"/>
      <c r="I66" s="74"/>
      <c r="J66" s="277" t="s">
        <v>112</v>
      </c>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302">
        <f>'VON - VON'!J30</f>
        <v>0</v>
      </c>
      <c r="AH66" s="303"/>
      <c r="AI66" s="303"/>
      <c r="AJ66" s="303"/>
      <c r="AK66" s="303"/>
      <c r="AL66" s="303"/>
      <c r="AM66" s="303"/>
      <c r="AN66" s="302">
        <f t="shared" si="0"/>
        <v>0</v>
      </c>
      <c r="AO66" s="303"/>
      <c r="AP66" s="303"/>
      <c r="AQ66" s="75" t="s">
        <v>77</v>
      </c>
      <c r="AR66" s="72"/>
      <c r="AS66" s="86">
        <v>0</v>
      </c>
      <c r="AT66" s="87">
        <f t="shared" si="1"/>
        <v>0</v>
      </c>
      <c r="AU66" s="88">
        <f>'VON - VON'!P80</f>
        <v>0</v>
      </c>
      <c r="AV66" s="87">
        <f>'VON - VON'!J33</f>
        <v>0</v>
      </c>
      <c r="AW66" s="87">
        <f>'VON - VON'!J34</f>
        <v>0</v>
      </c>
      <c r="AX66" s="87">
        <f>'VON - VON'!J35</f>
        <v>0</v>
      </c>
      <c r="AY66" s="87">
        <f>'VON - VON'!J36</f>
        <v>0</v>
      </c>
      <c r="AZ66" s="87">
        <f>'VON - VON'!F33</f>
        <v>0</v>
      </c>
      <c r="BA66" s="87">
        <f>'VON - VON'!F34</f>
        <v>0</v>
      </c>
      <c r="BB66" s="87">
        <f>'VON - VON'!F35</f>
        <v>0</v>
      </c>
      <c r="BC66" s="87">
        <f>'VON - VON'!F36</f>
        <v>0</v>
      </c>
      <c r="BD66" s="89">
        <f>'VON - VON'!F37</f>
        <v>0</v>
      </c>
      <c r="BT66" s="80" t="s">
        <v>78</v>
      </c>
      <c r="BV66" s="80" t="s">
        <v>72</v>
      </c>
      <c r="BW66" s="80" t="s">
        <v>113</v>
      </c>
      <c r="BX66" s="80" t="s">
        <v>5</v>
      </c>
      <c r="CL66" s="80" t="s">
        <v>19</v>
      </c>
      <c r="CM66" s="80" t="s">
        <v>80</v>
      </c>
    </row>
    <row r="67" spans="1:91" s="1" customFormat="1" ht="30" customHeight="1">
      <c r="B67" s="32"/>
      <c r="AR67" s="32"/>
    </row>
    <row r="68" spans="1:91" s="1" customFormat="1" ht="6.95" customHeight="1">
      <c r="B68" s="41"/>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32"/>
    </row>
  </sheetData>
  <sheetProtection algorithmName="SHA-512" hashValue="mDqgHmaLn7aozQeJEvSSKEc5swwA5d+bRfBeZp/CaSuLyIO5f18067zxpc3OVLK0He1vJHU+MTk0uu4YAdsUdw==" saltValue="9MPZ00mtM1Jh84eGiQCaqw==" spinCount="100000" sheet="1" objects="1" scenarios="1" formatColumns="0" formatRows="0"/>
  <mergeCells count="86">
    <mergeCell ref="AS49:AT51"/>
    <mergeCell ref="AN65:AP65"/>
    <mergeCell ref="AG65:AM65"/>
    <mergeCell ref="AN66:AP66"/>
    <mergeCell ref="AG66:AM66"/>
    <mergeCell ref="AN54:AP54"/>
    <mergeCell ref="AR2:BE2"/>
    <mergeCell ref="AG58:AM58"/>
    <mergeCell ref="AG64:AM64"/>
    <mergeCell ref="AG63:AM63"/>
    <mergeCell ref="AG62:AM62"/>
    <mergeCell ref="AG52:AM52"/>
    <mergeCell ref="AG60:AM60"/>
    <mergeCell ref="AG61:AM61"/>
    <mergeCell ref="AG59:AM59"/>
    <mergeCell ref="AG55:AM55"/>
    <mergeCell ref="AG56:AM56"/>
    <mergeCell ref="AG57:AM57"/>
    <mergeCell ref="AM47:AN47"/>
    <mergeCell ref="AM49:AP49"/>
    <mergeCell ref="AM50:AP50"/>
    <mergeCell ref="AN55:AP55"/>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D65:H65"/>
    <mergeCell ref="J65:AF65"/>
    <mergeCell ref="D66:H66"/>
    <mergeCell ref="J66:AF66"/>
    <mergeCell ref="AG54:AM54"/>
    <mergeCell ref="J64:AF64"/>
    <mergeCell ref="J60:AF60"/>
    <mergeCell ref="K62:AF62"/>
    <mergeCell ref="K63:AF63"/>
    <mergeCell ref="L45:AO45"/>
    <mergeCell ref="AN58:AP58"/>
    <mergeCell ref="AN63:AP63"/>
    <mergeCell ref="AN56:AP56"/>
    <mergeCell ref="AN52:AP52"/>
    <mergeCell ref="AN62:AP62"/>
    <mergeCell ref="AN61:AP61"/>
    <mergeCell ref="AN57:AP57"/>
    <mergeCell ref="AN60:AP60"/>
    <mergeCell ref="AN59:AP59"/>
    <mergeCell ref="AN64:AP64"/>
    <mergeCell ref="I52:AF52"/>
    <mergeCell ref="J61:AF61"/>
    <mergeCell ref="J57:AF57"/>
    <mergeCell ref="J59:AF59"/>
    <mergeCell ref="J55:AF55"/>
    <mergeCell ref="J58:AF58"/>
    <mergeCell ref="J56:AF56"/>
    <mergeCell ref="D60:H60"/>
    <mergeCell ref="D57:H57"/>
    <mergeCell ref="D64:H64"/>
    <mergeCell ref="D61:H61"/>
    <mergeCell ref="E62:I62"/>
    <mergeCell ref="E63:I63"/>
    <mergeCell ref="C52:G52"/>
    <mergeCell ref="D58:H58"/>
    <mergeCell ref="D59:H59"/>
    <mergeCell ref="D56:H56"/>
    <mergeCell ref="D55:H55"/>
  </mergeCells>
  <hyperlinks>
    <hyperlink ref="A55" location="'SO 01 - Rekonstrukce trat...'!C2" display="/" xr:uid="{00000000-0004-0000-0000-000000000000}"/>
    <hyperlink ref="A56" location="'SO 02 - Rekonstrukce žst....'!C2" display="/" xr:uid="{00000000-0004-0000-0000-000001000000}"/>
    <hyperlink ref="A57" location="'SO 03 - Rekontrukce trati...'!C2" display="/" xr:uid="{00000000-0004-0000-0000-000002000000}"/>
    <hyperlink ref="A58" location="'SO 04 - Rekontrukce žst. ...'!C2" display="/" xr:uid="{00000000-0004-0000-0000-000003000000}"/>
    <hyperlink ref="A59" location="'SO 05 - Rekonstrukce trat...'!C2" display="/" xr:uid="{00000000-0004-0000-0000-000004000000}"/>
    <hyperlink ref="A60" location="'SO 06 - Rekonstrukce žst....'!C2" display="/" xr:uid="{00000000-0004-0000-0000-000005000000}"/>
    <hyperlink ref="A62" location="'PS 01 - Rekonstrukce most...'!C2" display="/" xr:uid="{00000000-0004-0000-0000-000006000000}"/>
    <hyperlink ref="A63" location="'PS 02 - Rekonstrukce most...'!C2" display="/" xr:uid="{00000000-0004-0000-0000-000007000000}"/>
    <hyperlink ref="A64" location="'SO 08 - Přeprava mechanizace'!C2" display="/" xr:uid="{00000000-0004-0000-0000-000008000000}"/>
    <hyperlink ref="A65" location="'SO 09 - DSPS'!C2" display="/" xr:uid="{00000000-0004-0000-0000-000009000000}"/>
    <hyperlink ref="A66" location="'VON - VON'!C2" display="/" xr:uid="{00000000-0004-0000-0000-00000A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08"/>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7" t="s">
        <v>108</v>
      </c>
    </row>
    <row r="3" spans="2:46" ht="6.95" customHeight="1">
      <c r="B3" s="18"/>
      <c r="C3" s="19"/>
      <c r="D3" s="19"/>
      <c r="E3" s="19"/>
      <c r="F3" s="19"/>
      <c r="G3" s="19"/>
      <c r="H3" s="19"/>
      <c r="I3" s="19"/>
      <c r="J3" s="19"/>
      <c r="K3" s="19"/>
      <c r="L3" s="20"/>
      <c r="AT3" s="17" t="s">
        <v>80</v>
      </c>
    </row>
    <row r="4" spans="2:46" ht="24.95" customHeight="1">
      <c r="B4" s="20"/>
      <c r="D4" s="21" t="s">
        <v>114</v>
      </c>
      <c r="L4" s="20"/>
      <c r="M4" s="90" t="s">
        <v>10</v>
      </c>
      <c r="AT4" s="17" t="s">
        <v>4</v>
      </c>
    </row>
    <row r="5" spans="2:46" ht="6.95" customHeight="1">
      <c r="B5" s="20"/>
      <c r="L5" s="20"/>
    </row>
    <row r="6" spans="2:46" ht="12" customHeight="1">
      <c r="B6" s="20"/>
      <c r="D6" s="27" t="s">
        <v>16</v>
      </c>
      <c r="L6" s="20"/>
    </row>
    <row r="7" spans="2:46" ht="16.5" customHeight="1">
      <c r="B7" s="20"/>
      <c r="E7" s="316" t="str">
        <f>'Rekapitulace stavby'!K6</f>
        <v>Prostá rekonstrukce trati Chotětov (včetně) - Všetaty (mimo)</v>
      </c>
      <c r="F7" s="317"/>
      <c r="G7" s="317"/>
      <c r="H7" s="317"/>
      <c r="L7" s="20"/>
    </row>
    <row r="8" spans="2:46" s="1" customFormat="1" ht="12" customHeight="1">
      <c r="B8" s="32"/>
      <c r="D8" s="27" t="s">
        <v>115</v>
      </c>
      <c r="L8" s="32"/>
    </row>
    <row r="9" spans="2:46" s="1" customFormat="1" ht="16.5" customHeight="1">
      <c r="B9" s="32"/>
      <c r="E9" s="280" t="s">
        <v>2999</v>
      </c>
      <c r="F9" s="318"/>
      <c r="G9" s="318"/>
      <c r="H9" s="318"/>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f>'Rekapitulace stavby'!AN8</f>
        <v>45728</v>
      </c>
      <c r="L12" s="32"/>
    </row>
    <row r="13" spans="2:46" s="1" customFormat="1" ht="10.9" customHeight="1">
      <c r="B13" s="32"/>
      <c r="L13" s="32"/>
    </row>
    <row r="14" spans="2:46" s="1" customFormat="1" ht="12" customHeight="1">
      <c r="B14" s="32"/>
      <c r="D14" s="27" t="s">
        <v>24</v>
      </c>
      <c r="I14" s="27" t="s">
        <v>25</v>
      </c>
      <c r="J14" s="25" t="s">
        <v>19</v>
      </c>
      <c r="L14" s="32"/>
    </row>
    <row r="15" spans="2:46" s="1" customFormat="1" ht="18" customHeight="1">
      <c r="B15" s="32"/>
      <c r="E15" s="25" t="s">
        <v>26</v>
      </c>
      <c r="I15" s="27" t="s">
        <v>27</v>
      </c>
      <c r="J15" s="25" t="s">
        <v>19</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319" t="str">
        <f>'Rekapitulace stavby'!E14</f>
        <v>Vyplň údaj</v>
      </c>
      <c r="F18" s="286"/>
      <c r="G18" s="286"/>
      <c r="H18" s="286"/>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
      </c>
      <c r="L20" s="32"/>
    </row>
    <row r="21" spans="2:12" s="1" customFormat="1" ht="18" customHeight="1">
      <c r="B21" s="32"/>
      <c r="E21" s="25" t="str">
        <f>IF('Rekapitulace stavby'!E17="","",'Rekapitulace stavby'!E17)</f>
        <v xml:space="preserve"> </v>
      </c>
      <c r="I21" s="27" t="s">
        <v>27</v>
      </c>
      <c r="J21" s="25" t="str">
        <f>IF('Rekapitulace stavby'!AN17="","",'Rekapitulace stavby'!AN17)</f>
        <v/>
      </c>
      <c r="L21" s="32"/>
    </row>
    <row r="22" spans="2:12" s="1" customFormat="1" ht="6.95" customHeight="1">
      <c r="B22" s="32"/>
      <c r="L22" s="32"/>
    </row>
    <row r="23" spans="2:12" s="1" customFormat="1" ht="12" customHeight="1">
      <c r="B23" s="32"/>
      <c r="D23" s="27" t="s">
        <v>32</v>
      </c>
      <c r="I23" s="27" t="s">
        <v>25</v>
      </c>
      <c r="J23" s="25" t="s">
        <v>19</v>
      </c>
      <c r="L23" s="32"/>
    </row>
    <row r="24" spans="2:12" s="1" customFormat="1" ht="18" customHeight="1">
      <c r="B24" s="32"/>
      <c r="E24" s="25" t="s">
        <v>33</v>
      </c>
      <c r="I24" s="27" t="s">
        <v>27</v>
      </c>
      <c r="J24" s="25" t="s">
        <v>19</v>
      </c>
      <c r="L24" s="32"/>
    </row>
    <row r="25" spans="2:12" s="1" customFormat="1" ht="6.95" customHeight="1">
      <c r="B25" s="32"/>
      <c r="L25" s="32"/>
    </row>
    <row r="26" spans="2:12" s="1" customFormat="1" ht="12" customHeight="1">
      <c r="B26" s="32"/>
      <c r="D26" s="27" t="s">
        <v>34</v>
      </c>
      <c r="L26" s="32"/>
    </row>
    <row r="27" spans="2:12" s="7" customFormat="1" ht="119.25" customHeight="1">
      <c r="B27" s="91"/>
      <c r="E27" s="291" t="s">
        <v>117</v>
      </c>
      <c r="F27" s="291"/>
      <c r="G27" s="291"/>
      <c r="H27" s="291"/>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36</v>
      </c>
      <c r="J30" s="63">
        <f>ROUND(J80, 2)</f>
        <v>0</v>
      </c>
      <c r="L30" s="32"/>
    </row>
    <row r="31" spans="2:12" s="1" customFormat="1" ht="6.95" customHeight="1">
      <c r="B31" s="32"/>
      <c r="D31" s="50"/>
      <c r="E31" s="50"/>
      <c r="F31" s="50"/>
      <c r="G31" s="50"/>
      <c r="H31" s="50"/>
      <c r="I31" s="50"/>
      <c r="J31" s="50"/>
      <c r="K31" s="50"/>
      <c r="L31" s="32"/>
    </row>
    <row r="32" spans="2:12" s="1" customFormat="1" ht="14.45" customHeight="1">
      <c r="B32" s="32"/>
      <c r="F32" s="35" t="s">
        <v>38</v>
      </c>
      <c r="I32" s="35" t="s">
        <v>37</v>
      </c>
      <c r="J32" s="35" t="s">
        <v>39</v>
      </c>
      <c r="L32" s="32"/>
    </row>
    <row r="33" spans="2:12" s="1" customFormat="1" ht="14.45" customHeight="1">
      <c r="B33" s="32"/>
      <c r="D33" s="52" t="s">
        <v>40</v>
      </c>
      <c r="E33" s="27" t="s">
        <v>41</v>
      </c>
      <c r="F33" s="83">
        <f>ROUND((SUM(BE80:BE107)),  2)</f>
        <v>0</v>
      </c>
      <c r="I33" s="93">
        <v>0.21</v>
      </c>
      <c r="J33" s="83">
        <f>ROUND(((SUM(BE80:BE107))*I33),  2)</f>
        <v>0</v>
      </c>
      <c r="L33" s="32"/>
    </row>
    <row r="34" spans="2:12" s="1" customFormat="1" ht="14.45" customHeight="1">
      <c r="B34" s="32"/>
      <c r="E34" s="27" t="s">
        <v>42</v>
      </c>
      <c r="F34" s="83">
        <f>ROUND((SUM(BF80:BF107)),  2)</f>
        <v>0</v>
      </c>
      <c r="I34" s="93">
        <v>0.12</v>
      </c>
      <c r="J34" s="83">
        <f>ROUND(((SUM(BF80:BF107))*I34),  2)</f>
        <v>0</v>
      </c>
      <c r="L34" s="32"/>
    </row>
    <row r="35" spans="2:12" s="1" customFormat="1" ht="14.45" hidden="1" customHeight="1">
      <c r="B35" s="32"/>
      <c r="E35" s="27" t="s">
        <v>43</v>
      </c>
      <c r="F35" s="83">
        <f>ROUND((SUM(BG80:BG107)),  2)</f>
        <v>0</v>
      </c>
      <c r="I35" s="93">
        <v>0.21</v>
      </c>
      <c r="J35" s="83">
        <f>0</f>
        <v>0</v>
      </c>
      <c r="L35" s="32"/>
    </row>
    <row r="36" spans="2:12" s="1" customFormat="1" ht="14.45" hidden="1" customHeight="1">
      <c r="B36" s="32"/>
      <c r="E36" s="27" t="s">
        <v>44</v>
      </c>
      <c r="F36" s="83">
        <f>ROUND((SUM(BH80:BH107)),  2)</f>
        <v>0</v>
      </c>
      <c r="I36" s="93">
        <v>0.12</v>
      </c>
      <c r="J36" s="83">
        <f>0</f>
        <v>0</v>
      </c>
      <c r="L36" s="32"/>
    </row>
    <row r="37" spans="2:12" s="1" customFormat="1" ht="14.45" hidden="1" customHeight="1">
      <c r="B37" s="32"/>
      <c r="E37" s="27" t="s">
        <v>45</v>
      </c>
      <c r="F37" s="83">
        <f>ROUND((SUM(BI80:BI107)),  2)</f>
        <v>0</v>
      </c>
      <c r="I37" s="93">
        <v>0</v>
      </c>
      <c r="J37" s="83">
        <f>0</f>
        <v>0</v>
      </c>
      <c r="L37" s="32"/>
    </row>
    <row r="38" spans="2:12" s="1" customFormat="1" ht="6.95" customHeight="1">
      <c r="B38" s="32"/>
      <c r="L38" s="32"/>
    </row>
    <row r="39" spans="2:12" s="1" customFormat="1" ht="25.35" customHeight="1">
      <c r="B39" s="32"/>
      <c r="C39" s="94"/>
      <c r="D39" s="95" t="s">
        <v>46</v>
      </c>
      <c r="E39" s="54"/>
      <c r="F39" s="54"/>
      <c r="G39" s="96" t="s">
        <v>47</v>
      </c>
      <c r="H39" s="97" t="s">
        <v>48</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118</v>
      </c>
      <c r="L45" s="32"/>
    </row>
    <row r="46" spans="2:12" s="1" customFormat="1" ht="6.95" customHeight="1">
      <c r="B46" s="32"/>
      <c r="L46" s="32"/>
    </row>
    <row r="47" spans="2:12" s="1" customFormat="1" ht="12" customHeight="1">
      <c r="B47" s="32"/>
      <c r="C47" s="27" t="s">
        <v>16</v>
      </c>
      <c r="L47" s="32"/>
    </row>
    <row r="48" spans="2:12" s="1" customFormat="1" ht="16.5" customHeight="1">
      <c r="B48" s="32"/>
      <c r="E48" s="316" t="str">
        <f>E7</f>
        <v>Prostá rekonstrukce trati Chotětov (včetně) - Všetaty (mimo)</v>
      </c>
      <c r="F48" s="317"/>
      <c r="G48" s="317"/>
      <c r="H48" s="317"/>
      <c r="L48" s="32"/>
    </row>
    <row r="49" spans="2:47" s="1" customFormat="1" ht="12" customHeight="1">
      <c r="B49" s="32"/>
      <c r="C49" s="27" t="s">
        <v>115</v>
      </c>
      <c r="L49" s="32"/>
    </row>
    <row r="50" spans="2:47" s="1" customFormat="1" ht="16.5" customHeight="1">
      <c r="B50" s="32"/>
      <c r="E50" s="280" t="str">
        <f>E9</f>
        <v>SO 08 - Přeprava mechanizace</v>
      </c>
      <c r="F50" s="318"/>
      <c r="G50" s="318"/>
      <c r="H50" s="318"/>
      <c r="L50" s="32"/>
    </row>
    <row r="51" spans="2:47" s="1" customFormat="1" ht="6.95" customHeight="1">
      <c r="B51" s="32"/>
      <c r="L51" s="32"/>
    </row>
    <row r="52" spans="2:47" s="1" customFormat="1" ht="12" customHeight="1">
      <c r="B52" s="32"/>
      <c r="C52" s="27" t="s">
        <v>21</v>
      </c>
      <c r="F52" s="25" t="str">
        <f>F12</f>
        <v xml:space="preserve"> </v>
      </c>
      <c r="I52" s="27" t="s">
        <v>23</v>
      </c>
      <c r="J52" s="49">
        <f>IF(J12="","",J12)</f>
        <v>45728</v>
      </c>
      <c r="L52" s="32"/>
    </row>
    <row r="53" spans="2:47" s="1" customFormat="1" ht="6.95" customHeight="1">
      <c r="B53" s="32"/>
      <c r="L53" s="32"/>
    </row>
    <row r="54" spans="2:47" s="1" customFormat="1" ht="15.2" customHeight="1">
      <c r="B54" s="32"/>
      <c r="C54" s="27" t="s">
        <v>24</v>
      </c>
      <c r="F54" s="25" t="str">
        <f>E15</f>
        <v>Zimola Bohumil</v>
      </c>
      <c r="I54" s="27" t="s">
        <v>30</v>
      </c>
      <c r="J54" s="30" t="str">
        <f>E21</f>
        <v xml:space="preserve"> </v>
      </c>
      <c r="L54" s="32"/>
    </row>
    <row r="55" spans="2:47" s="1" customFormat="1" ht="15.2" customHeight="1">
      <c r="B55" s="32"/>
      <c r="C55" s="27" t="s">
        <v>28</v>
      </c>
      <c r="F55" s="25" t="str">
        <f>IF(E18="","",E18)</f>
        <v>Vyplň údaj</v>
      </c>
      <c r="I55" s="27" t="s">
        <v>32</v>
      </c>
      <c r="J55" s="30" t="str">
        <f>E24</f>
        <v>Hospopdková Marcela</v>
      </c>
      <c r="L55" s="32"/>
    </row>
    <row r="56" spans="2:47" s="1" customFormat="1" ht="10.35" customHeight="1">
      <c r="B56" s="32"/>
      <c r="L56" s="32"/>
    </row>
    <row r="57" spans="2:47" s="1" customFormat="1" ht="29.25" customHeight="1">
      <c r="B57" s="32"/>
      <c r="C57" s="100" t="s">
        <v>119</v>
      </c>
      <c r="D57" s="94"/>
      <c r="E57" s="94"/>
      <c r="F57" s="94"/>
      <c r="G57" s="94"/>
      <c r="H57" s="94"/>
      <c r="I57" s="94"/>
      <c r="J57" s="101" t="s">
        <v>120</v>
      </c>
      <c r="K57" s="94"/>
      <c r="L57" s="32"/>
    </row>
    <row r="58" spans="2:47" s="1" customFormat="1" ht="10.35" customHeight="1">
      <c r="B58" s="32"/>
      <c r="L58" s="32"/>
    </row>
    <row r="59" spans="2:47" s="1" customFormat="1" ht="22.9" customHeight="1">
      <c r="B59" s="32"/>
      <c r="C59" s="102" t="s">
        <v>68</v>
      </c>
      <c r="J59" s="63">
        <f>J80</f>
        <v>0</v>
      </c>
      <c r="L59" s="32"/>
      <c r="AU59" s="17" t="s">
        <v>121</v>
      </c>
    </row>
    <row r="60" spans="2:47" s="8" customFormat="1" ht="24.95" customHeight="1">
      <c r="B60" s="103"/>
      <c r="D60" s="104" t="s">
        <v>126</v>
      </c>
      <c r="E60" s="105"/>
      <c r="F60" s="105"/>
      <c r="G60" s="105"/>
      <c r="H60" s="105"/>
      <c r="I60" s="105"/>
      <c r="J60" s="106">
        <f>J81</f>
        <v>0</v>
      </c>
      <c r="L60" s="103"/>
    </row>
    <row r="61" spans="2:47" s="1" customFormat="1" ht="21.75" customHeight="1">
      <c r="B61" s="32"/>
      <c r="L61" s="32"/>
    </row>
    <row r="62" spans="2:47" s="1" customFormat="1" ht="6.95" customHeight="1">
      <c r="B62" s="41"/>
      <c r="C62" s="42"/>
      <c r="D62" s="42"/>
      <c r="E62" s="42"/>
      <c r="F62" s="42"/>
      <c r="G62" s="42"/>
      <c r="H62" s="42"/>
      <c r="I62" s="42"/>
      <c r="J62" s="42"/>
      <c r="K62" s="42"/>
      <c r="L62" s="32"/>
    </row>
    <row r="66" spans="2:63" s="1" customFormat="1" ht="6.95" customHeight="1">
      <c r="B66" s="43"/>
      <c r="C66" s="44"/>
      <c r="D66" s="44"/>
      <c r="E66" s="44"/>
      <c r="F66" s="44"/>
      <c r="G66" s="44"/>
      <c r="H66" s="44"/>
      <c r="I66" s="44"/>
      <c r="J66" s="44"/>
      <c r="K66" s="44"/>
      <c r="L66" s="32"/>
    </row>
    <row r="67" spans="2:63" s="1" customFormat="1" ht="24.95" customHeight="1">
      <c r="B67" s="32"/>
      <c r="C67" s="21" t="s">
        <v>127</v>
      </c>
      <c r="L67" s="32"/>
    </row>
    <row r="68" spans="2:63" s="1" customFormat="1" ht="6.95" customHeight="1">
      <c r="B68" s="32"/>
      <c r="L68" s="32"/>
    </row>
    <row r="69" spans="2:63" s="1" customFormat="1" ht="12" customHeight="1">
      <c r="B69" s="32"/>
      <c r="C69" s="27" t="s">
        <v>16</v>
      </c>
      <c r="L69" s="32"/>
    </row>
    <row r="70" spans="2:63" s="1" customFormat="1" ht="16.5" customHeight="1">
      <c r="B70" s="32"/>
      <c r="E70" s="316" t="str">
        <f>E7</f>
        <v>Prostá rekonstrukce trati Chotětov (včetně) - Všetaty (mimo)</v>
      </c>
      <c r="F70" s="317"/>
      <c r="G70" s="317"/>
      <c r="H70" s="317"/>
      <c r="L70" s="32"/>
    </row>
    <row r="71" spans="2:63" s="1" customFormat="1" ht="12" customHeight="1">
      <c r="B71" s="32"/>
      <c r="C71" s="27" t="s">
        <v>115</v>
      </c>
      <c r="L71" s="32"/>
    </row>
    <row r="72" spans="2:63" s="1" customFormat="1" ht="16.5" customHeight="1">
      <c r="B72" s="32"/>
      <c r="E72" s="280" t="str">
        <f>E9</f>
        <v>SO 08 - Přeprava mechanizace</v>
      </c>
      <c r="F72" s="318"/>
      <c r="G72" s="318"/>
      <c r="H72" s="318"/>
      <c r="L72" s="32"/>
    </row>
    <row r="73" spans="2:63" s="1" customFormat="1" ht="6.95" customHeight="1">
      <c r="B73" s="32"/>
      <c r="L73" s="32"/>
    </row>
    <row r="74" spans="2:63" s="1" customFormat="1" ht="12" customHeight="1">
      <c r="B74" s="32"/>
      <c r="C74" s="27" t="s">
        <v>21</v>
      </c>
      <c r="F74" s="25" t="str">
        <f>F12</f>
        <v xml:space="preserve"> </v>
      </c>
      <c r="I74" s="27" t="s">
        <v>23</v>
      </c>
      <c r="J74" s="49">
        <f>IF(J12="","",J12)</f>
        <v>45728</v>
      </c>
      <c r="L74" s="32"/>
    </row>
    <row r="75" spans="2:63" s="1" customFormat="1" ht="6.95" customHeight="1">
      <c r="B75" s="32"/>
      <c r="L75" s="32"/>
    </row>
    <row r="76" spans="2:63" s="1" customFormat="1" ht="15.2" customHeight="1">
      <c r="B76" s="32"/>
      <c r="C76" s="27" t="s">
        <v>24</v>
      </c>
      <c r="F76" s="25" t="str">
        <f>E15</f>
        <v>Zimola Bohumil</v>
      </c>
      <c r="I76" s="27" t="s">
        <v>30</v>
      </c>
      <c r="J76" s="30" t="str">
        <f>E21</f>
        <v xml:space="preserve"> </v>
      </c>
      <c r="L76" s="32"/>
    </row>
    <row r="77" spans="2:63" s="1" customFormat="1" ht="15.2" customHeight="1">
      <c r="B77" s="32"/>
      <c r="C77" s="27" t="s">
        <v>28</v>
      </c>
      <c r="F77" s="25" t="str">
        <f>IF(E18="","",E18)</f>
        <v>Vyplň údaj</v>
      </c>
      <c r="I77" s="27" t="s">
        <v>32</v>
      </c>
      <c r="J77" s="30" t="str">
        <f>E24</f>
        <v>Hospopdková Marcela</v>
      </c>
      <c r="L77" s="32"/>
    </row>
    <row r="78" spans="2:63" s="1" customFormat="1" ht="10.35" customHeight="1">
      <c r="B78" s="32"/>
      <c r="L78" s="32"/>
    </row>
    <row r="79" spans="2:63" s="9" customFormat="1" ht="29.25" customHeight="1">
      <c r="B79" s="107"/>
      <c r="C79" s="108" t="s">
        <v>128</v>
      </c>
      <c r="D79" s="109" t="s">
        <v>55</v>
      </c>
      <c r="E79" s="109" t="s">
        <v>51</v>
      </c>
      <c r="F79" s="109" t="s">
        <v>52</v>
      </c>
      <c r="G79" s="109" t="s">
        <v>129</v>
      </c>
      <c r="H79" s="109" t="s">
        <v>130</v>
      </c>
      <c r="I79" s="109" t="s">
        <v>131</v>
      </c>
      <c r="J79" s="109" t="s">
        <v>120</v>
      </c>
      <c r="K79" s="110" t="s">
        <v>132</v>
      </c>
      <c r="L79" s="107"/>
      <c r="M79" s="56" t="s">
        <v>19</v>
      </c>
      <c r="N79" s="57" t="s">
        <v>40</v>
      </c>
      <c r="O79" s="57" t="s">
        <v>133</v>
      </c>
      <c r="P79" s="57" t="s">
        <v>134</v>
      </c>
      <c r="Q79" s="57" t="s">
        <v>135</v>
      </c>
      <c r="R79" s="57" t="s">
        <v>136</v>
      </c>
      <c r="S79" s="57" t="s">
        <v>137</v>
      </c>
      <c r="T79" s="58" t="s">
        <v>138</v>
      </c>
    </row>
    <row r="80" spans="2:63" s="1" customFormat="1" ht="22.9" customHeight="1">
      <c r="B80" s="32"/>
      <c r="C80" s="61" t="s">
        <v>139</v>
      </c>
      <c r="J80" s="111">
        <f>BK80</f>
        <v>0</v>
      </c>
      <c r="L80" s="32"/>
      <c r="M80" s="59"/>
      <c r="N80" s="50"/>
      <c r="O80" s="50"/>
      <c r="P80" s="112">
        <f>P81</f>
        <v>0</v>
      </c>
      <c r="Q80" s="50"/>
      <c r="R80" s="112">
        <f>R81</f>
        <v>0</v>
      </c>
      <c r="S80" s="50"/>
      <c r="T80" s="113">
        <f>T81</f>
        <v>0</v>
      </c>
      <c r="AT80" s="17" t="s">
        <v>69</v>
      </c>
      <c r="AU80" s="17" t="s">
        <v>121</v>
      </c>
      <c r="BK80" s="114">
        <f>BK81</f>
        <v>0</v>
      </c>
    </row>
    <row r="81" spans="2:65" s="10" customFormat="1" ht="25.9" customHeight="1">
      <c r="B81" s="115"/>
      <c r="D81" s="116" t="s">
        <v>69</v>
      </c>
      <c r="E81" s="117" t="s">
        <v>559</v>
      </c>
      <c r="F81" s="117" t="s">
        <v>560</v>
      </c>
      <c r="I81" s="118"/>
      <c r="J81" s="119">
        <f>BK81</f>
        <v>0</v>
      </c>
      <c r="L81" s="115"/>
      <c r="M81" s="120"/>
      <c r="P81" s="121">
        <f>SUM(P82:P107)</f>
        <v>0</v>
      </c>
      <c r="R81" s="121">
        <f>SUM(R82:R107)</f>
        <v>0</v>
      </c>
      <c r="T81" s="122">
        <f>SUM(T82:T107)</f>
        <v>0</v>
      </c>
      <c r="AR81" s="116" t="s">
        <v>173</v>
      </c>
      <c r="AT81" s="123" t="s">
        <v>69</v>
      </c>
      <c r="AU81" s="123" t="s">
        <v>70</v>
      </c>
      <c r="AY81" s="116" t="s">
        <v>142</v>
      </c>
      <c r="BK81" s="124">
        <f>SUM(BK82:BK107)</f>
        <v>0</v>
      </c>
    </row>
    <row r="82" spans="2:65" s="1" customFormat="1" ht="90" customHeight="1">
      <c r="B82" s="32"/>
      <c r="C82" s="160" t="s">
        <v>78</v>
      </c>
      <c r="D82" s="160" t="s">
        <v>316</v>
      </c>
      <c r="E82" s="161" t="s">
        <v>2985</v>
      </c>
      <c r="F82" s="162" t="s">
        <v>3000</v>
      </c>
      <c r="G82" s="163" t="s">
        <v>146</v>
      </c>
      <c r="H82" s="164">
        <v>3</v>
      </c>
      <c r="I82" s="165"/>
      <c r="J82" s="166">
        <f>ROUND(I82*H82,2)</f>
        <v>0</v>
      </c>
      <c r="K82" s="162" t="s">
        <v>147</v>
      </c>
      <c r="L82" s="32"/>
      <c r="M82" s="167" t="s">
        <v>19</v>
      </c>
      <c r="N82" s="168" t="s">
        <v>41</v>
      </c>
      <c r="P82" s="135">
        <f>O82*H82</f>
        <v>0</v>
      </c>
      <c r="Q82" s="135">
        <v>0</v>
      </c>
      <c r="R82" s="135">
        <f>Q82*H82</f>
        <v>0</v>
      </c>
      <c r="S82" s="135">
        <v>0</v>
      </c>
      <c r="T82" s="136">
        <f>S82*H82</f>
        <v>0</v>
      </c>
      <c r="AR82" s="137" t="s">
        <v>149</v>
      </c>
      <c r="AT82" s="137" t="s">
        <v>316</v>
      </c>
      <c r="AU82" s="137" t="s">
        <v>78</v>
      </c>
      <c r="AY82" s="17" t="s">
        <v>142</v>
      </c>
      <c r="BE82" s="138">
        <f>IF(N82="základní",J82,0)</f>
        <v>0</v>
      </c>
      <c r="BF82" s="138">
        <f>IF(N82="snížená",J82,0)</f>
        <v>0</v>
      </c>
      <c r="BG82" s="138">
        <f>IF(N82="zákl. přenesená",J82,0)</f>
        <v>0</v>
      </c>
      <c r="BH82" s="138">
        <f>IF(N82="sníž. přenesená",J82,0)</f>
        <v>0</v>
      </c>
      <c r="BI82" s="138">
        <f>IF(N82="nulová",J82,0)</f>
        <v>0</v>
      </c>
      <c r="BJ82" s="17" t="s">
        <v>78</v>
      </c>
      <c r="BK82" s="138">
        <f>ROUND(I82*H82,2)</f>
        <v>0</v>
      </c>
      <c r="BL82" s="17" t="s">
        <v>149</v>
      </c>
      <c r="BM82" s="137" t="s">
        <v>3001</v>
      </c>
    </row>
    <row r="83" spans="2:65" s="13" customFormat="1" ht="11.25">
      <c r="B83" s="154"/>
      <c r="D83" s="140" t="s">
        <v>151</v>
      </c>
      <c r="E83" s="155" t="s">
        <v>19</v>
      </c>
      <c r="F83" s="156" t="s">
        <v>3002</v>
      </c>
      <c r="H83" s="155" t="s">
        <v>19</v>
      </c>
      <c r="I83" s="157"/>
      <c r="L83" s="154"/>
      <c r="M83" s="158"/>
      <c r="T83" s="159"/>
      <c r="AT83" s="155" t="s">
        <v>151</v>
      </c>
      <c r="AU83" s="155" t="s">
        <v>78</v>
      </c>
      <c r="AV83" s="13" t="s">
        <v>78</v>
      </c>
      <c r="AW83" s="13" t="s">
        <v>31</v>
      </c>
      <c r="AX83" s="13" t="s">
        <v>70</v>
      </c>
      <c r="AY83" s="155" t="s">
        <v>142</v>
      </c>
    </row>
    <row r="84" spans="2:65" s="11" customFormat="1" ht="11.25">
      <c r="B84" s="139"/>
      <c r="D84" s="140" t="s">
        <v>151</v>
      </c>
      <c r="E84" s="141" t="s">
        <v>19</v>
      </c>
      <c r="F84" s="142" t="s">
        <v>78</v>
      </c>
      <c r="H84" s="143">
        <v>1</v>
      </c>
      <c r="I84" s="144"/>
      <c r="L84" s="139"/>
      <c r="M84" s="145"/>
      <c r="T84" s="146"/>
      <c r="AT84" s="141" t="s">
        <v>151</v>
      </c>
      <c r="AU84" s="141" t="s">
        <v>78</v>
      </c>
      <c r="AV84" s="11" t="s">
        <v>80</v>
      </c>
      <c r="AW84" s="11" t="s">
        <v>31</v>
      </c>
      <c r="AX84" s="11" t="s">
        <v>70</v>
      </c>
      <c r="AY84" s="141" t="s">
        <v>142</v>
      </c>
    </row>
    <row r="85" spans="2:65" s="13" customFormat="1" ht="11.25">
      <c r="B85" s="154"/>
      <c r="D85" s="140" t="s">
        <v>151</v>
      </c>
      <c r="E85" s="155" t="s">
        <v>19</v>
      </c>
      <c r="F85" s="156" t="s">
        <v>3003</v>
      </c>
      <c r="H85" s="155" t="s">
        <v>19</v>
      </c>
      <c r="I85" s="157"/>
      <c r="L85" s="154"/>
      <c r="M85" s="158"/>
      <c r="T85" s="159"/>
      <c r="AT85" s="155" t="s">
        <v>151</v>
      </c>
      <c r="AU85" s="155" t="s">
        <v>78</v>
      </c>
      <c r="AV85" s="13" t="s">
        <v>78</v>
      </c>
      <c r="AW85" s="13" t="s">
        <v>31</v>
      </c>
      <c r="AX85" s="13" t="s">
        <v>70</v>
      </c>
      <c r="AY85" s="155" t="s">
        <v>142</v>
      </c>
    </row>
    <row r="86" spans="2:65" s="11" customFormat="1" ht="11.25">
      <c r="B86" s="139"/>
      <c r="D86" s="140" t="s">
        <v>151</v>
      </c>
      <c r="E86" s="141" t="s">
        <v>19</v>
      </c>
      <c r="F86" s="142" t="s">
        <v>78</v>
      </c>
      <c r="H86" s="143">
        <v>1</v>
      </c>
      <c r="I86" s="144"/>
      <c r="L86" s="139"/>
      <c r="M86" s="145"/>
      <c r="T86" s="146"/>
      <c r="AT86" s="141" t="s">
        <v>151</v>
      </c>
      <c r="AU86" s="141" t="s">
        <v>78</v>
      </c>
      <c r="AV86" s="11" t="s">
        <v>80</v>
      </c>
      <c r="AW86" s="11" t="s">
        <v>31</v>
      </c>
      <c r="AX86" s="11" t="s">
        <v>70</v>
      </c>
      <c r="AY86" s="141" t="s">
        <v>142</v>
      </c>
    </row>
    <row r="87" spans="2:65" s="13" customFormat="1" ht="11.25">
      <c r="B87" s="154"/>
      <c r="D87" s="140" t="s">
        <v>151</v>
      </c>
      <c r="E87" s="155" t="s">
        <v>19</v>
      </c>
      <c r="F87" s="156" t="s">
        <v>3004</v>
      </c>
      <c r="H87" s="155" t="s">
        <v>19</v>
      </c>
      <c r="I87" s="157"/>
      <c r="L87" s="154"/>
      <c r="M87" s="158"/>
      <c r="T87" s="159"/>
      <c r="AT87" s="155" t="s">
        <v>151</v>
      </c>
      <c r="AU87" s="155" t="s">
        <v>78</v>
      </c>
      <c r="AV87" s="13" t="s">
        <v>78</v>
      </c>
      <c r="AW87" s="13" t="s">
        <v>31</v>
      </c>
      <c r="AX87" s="13" t="s">
        <v>70</v>
      </c>
      <c r="AY87" s="155" t="s">
        <v>142</v>
      </c>
    </row>
    <row r="88" spans="2:65" s="11" customFormat="1" ht="11.25">
      <c r="B88" s="139"/>
      <c r="D88" s="140" t="s">
        <v>151</v>
      </c>
      <c r="E88" s="141" t="s">
        <v>19</v>
      </c>
      <c r="F88" s="142" t="s">
        <v>78</v>
      </c>
      <c r="H88" s="143">
        <v>1</v>
      </c>
      <c r="I88" s="144"/>
      <c r="L88" s="139"/>
      <c r="M88" s="145"/>
      <c r="T88" s="146"/>
      <c r="AT88" s="141" t="s">
        <v>151</v>
      </c>
      <c r="AU88" s="141" t="s">
        <v>78</v>
      </c>
      <c r="AV88" s="11" t="s">
        <v>80</v>
      </c>
      <c r="AW88" s="11" t="s">
        <v>31</v>
      </c>
      <c r="AX88" s="11" t="s">
        <v>70</v>
      </c>
      <c r="AY88" s="141" t="s">
        <v>142</v>
      </c>
    </row>
    <row r="89" spans="2:65" s="12" customFormat="1" ht="11.25">
      <c r="B89" s="147"/>
      <c r="D89" s="140" t="s">
        <v>151</v>
      </c>
      <c r="E89" s="148" t="s">
        <v>19</v>
      </c>
      <c r="F89" s="149" t="s">
        <v>154</v>
      </c>
      <c r="H89" s="150">
        <v>3</v>
      </c>
      <c r="I89" s="151"/>
      <c r="L89" s="147"/>
      <c r="M89" s="152"/>
      <c r="T89" s="153"/>
      <c r="AT89" s="148" t="s">
        <v>151</v>
      </c>
      <c r="AU89" s="148" t="s">
        <v>78</v>
      </c>
      <c r="AV89" s="12" t="s">
        <v>149</v>
      </c>
      <c r="AW89" s="12" t="s">
        <v>31</v>
      </c>
      <c r="AX89" s="12" t="s">
        <v>78</v>
      </c>
      <c r="AY89" s="148" t="s">
        <v>142</v>
      </c>
    </row>
    <row r="90" spans="2:65" s="1" customFormat="1" ht="90" customHeight="1">
      <c r="B90" s="32"/>
      <c r="C90" s="160" t="s">
        <v>80</v>
      </c>
      <c r="D90" s="160" t="s">
        <v>316</v>
      </c>
      <c r="E90" s="161" t="s">
        <v>3005</v>
      </c>
      <c r="F90" s="162" t="s">
        <v>3006</v>
      </c>
      <c r="G90" s="163" t="s">
        <v>146</v>
      </c>
      <c r="H90" s="164">
        <v>22</v>
      </c>
      <c r="I90" s="165"/>
      <c r="J90" s="166">
        <f>ROUND(I90*H90,2)</f>
        <v>0</v>
      </c>
      <c r="K90" s="162" t="s">
        <v>147</v>
      </c>
      <c r="L90" s="32"/>
      <c r="M90" s="167" t="s">
        <v>19</v>
      </c>
      <c r="N90" s="168" t="s">
        <v>41</v>
      </c>
      <c r="P90" s="135">
        <f>O90*H90</f>
        <v>0</v>
      </c>
      <c r="Q90" s="135">
        <v>0</v>
      </c>
      <c r="R90" s="135">
        <f>Q90*H90</f>
        <v>0</v>
      </c>
      <c r="S90" s="135">
        <v>0</v>
      </c>
      <c r="T90" s="136">
        <f>S90*H90</f>
        <v>0</v>
      </c>
      <c r="AR90" s="137" t="s">
        <v>149</v>
      </c>
      <c r="AT90" s="137" t="s">
        <v>316</v>
      </c>
      <c r="AU90" s="137" t="s">
        <v>78</v>
      </c>
      <c r="AY90" s="17" t="s">
        <v>142</v>
      </c>
      <c r="BE90" s="138">
        <f>IF(N90="základní",J90,0)</f>
        <v>0</v>
      </c>
      <c r="BF90" s="138">
        <f>IF(N90="snížená",J90,0)</f>
        <v>0</v>
      </c>
      <c r="BG90" s="138">
        <f>IF(N90="zákl. přenesená",J90,0)</f>
        <v>0</v>
      </c>
      <c r="BH90" s="138">
        <f>IF(N90="sníž. přenesená",J90,0)</f>
        <v>0</v>
      </c>
      <c r="BI90" s="138">
        <f>IF(N90="nulová",J90,0)</f>
        <v>0</v>
      </c>
      <c r="BJ90" s="17" t="s">
        <v>78</v>
      </c>
      <c r="BK90" s="138">
        <f>ROUND(I90*H90,2)</f>
        <v>0</v>
      </c>
      <c r="BL90" s="17" t="s">
        <v>149</v>
      </c>
      <c r="BM90" s="137" t="s">
        <v>3007</v>
      </c>
    </row>
    <row r="91" spans="2:65" s="13" customFormat="1" ht="11.25">
      <c r="B91" s="154"/>
      <c r="D91" s="140" t="s">
        <v>151</v>
      </c>
      <c r="E91" s="155" t="s">
        <v>19</v>
      </c>
      <c r="F91" s="156" t="s">
        <v>3008</v>
      </c>
      <c r="H91" s="155" t="s">
        <v>19</v>
      </c>
      <c r="I91" s="157"/>
      <c r="L91" s="154"/>
      <c r="M91" s="158"/>
      <c r="T91" s="159"/>
      <c r="AT91" s="155" t="s">
        <v>151</v>
      </c>
      <c r="AU91" s="155" t="s">
        <v>78</v>
      </c>
      <c r="AV91" s="13" t="s">
        <v>78</v>
      </c>
      <c r="AW91" s="13" t="s">
        <v>31</v>
      </c>
      <c r="AX91" s="13" t="s">
        <v>70</v>
      </c>
      <c r="AY91" s="155" t="s">
        <v>142</v>
      </c>
    </row>
    <row r="92" spans="2:65" s="11" customFormat="1" ht="11.25">
      <c r="B92" s="139"/>
      <c r="D92" s="140" t="s">
        <v>151</v>
      </c>
      <c r="E92" s="141" t="s">
        <v>19</v>
      </c>
      <c r="F92" s="142" t="s">
        <v>200</v>
      </c>
      <c r="H92" s="143">
        <v>10</v>
      </c>
      <c r="I92" s="144"/>
      <c r="L92" s="139"/>
      <c r="M92" s="145"/>
      <c r="T92" s="146"/>
      <c r="AT92" s="141" t="s">
        <v>151</v>
      </c>
      <c r="AU92" s="141" t="s">
        <v>78</v>
      </c>
      <c r="AV92" s="11" t="s">
        <v>80</v>
      </c>
      <c r="AW92" s="11" t="s">
        <v>31</v>
      </c>
      <c r="AX92" s="11" t="s">
        <v>70</v>
      </c>
      <c r="AY92" s="141" t="s">
        <v>142</v>
      </c>
    </row>
    <row r="93" spans="2:65" s="13" customFormat="1" ht="11.25">
      <c r="B93" s="154"/>
      <c r="D93" s="140" t="s">
        <v>151</v>
      </c>
      <c r="E93" s="155" t="s">
        <v>19</v>
      </c>
      <c r="F93" s="156" t="s">
        <v>3009</v>
      </c>
      <c r="H93" s="155" t="s">
        <v>19</v>
      </c>
      <c r="I93" s="157"/>
      <c r="L93" s="154"/>
      <c r="M93" s="158"/>
      <c r="T93" s="159"/>
      <c r="AT93" s="155" t="s">
        <v>151</v>
      </c>
      <c r="AU93" s="155" t="s">
        <v>78</v>
      </c>
      <c r="AV93" s="13" t="s">
        <v>78</v>
      </c>
      <c r="AW93" s="13" t="s">
        <v>31</v>
      </c>
      <c r="AX93" s="13" t="s">
        <v>70</v>
      </c>
      <c r="AY93" s="155" t="s">
        <v>142</v>
      </c>
    </row>
    <row r="94" spans="2:65" s="11" customFormat="1" ht="11.25">
      <c r="B94" s="139"/>
      <c r="D94" s="140" t="s">
        <v>151</v>
      </c>
      <c r="E94" s="141" t="s">
        <v>19</v>
      </c>
      <c r="F94" s="142" t="s">
        <v>80</v>
      </c>
      <c r="H94" s="143">
        <v>2</v>
      </c>
      <c r="I94" s="144"/>
      <c r="L94" s="139"/>
      <c r="M94" s="145"/>
      <c r="T94" s="146"/>
      <c r="AT94" s="141" t="s">
        <v>151</v>
      </c>
      <c r="AU94" s="141" t="s">
        <v>78</v>
      </c>
      <c r="AV94" s="11" t="s">
        <v>80</v>
      </c>
      <c r="AW94" s="11" t="s">
        <v>31</v>
      </c>
      <c r="AX94" s="11" t="s">
        <v>70</v>
      </c>
      <c r="AY94" s="141" t="s">
        <v>142</v>
      </c>
    </row>
    <row r="95" spans="2:65" s="13" customFormat="1" ht="11.25">
      <c r="B95" s="154"/>
      <c r="D95" s="140" t="s">
        <v>151</v>
      </c>
      <c r="E95" s="155" t="s">
        <v>19</v>
      </c>
      <c r="F95" s="156" t="s">
        <v>3010</v>
      </c>
      <c r="H95" s="155" t="s">
        <v>19</v>
      </c>
      <c r="I95" s="157"/>
      <c r="L95" s="154"/>
      <c r="M95" s="158"/>
      <c r="T95" s="159"/>
      <c r="AT95" s="155" t="s">
        <v>151</v>
      </c>
      <c r="AU95" s="155" t="s">
        <v>78</v>
      </c>
      <c r="AV95" s="13" t="s">
        <v>78</v>
      </c>
      <c r="AW95" s="13" t="s">
        <v>31</v>
      </c>
      <c r="AX95" s="13" t="s">
        <v>70</v>
      </c>
      <c r="AY95" s="155" t="s">
        <v>142</v>
      </c>
    </row>
    <row r="96" spans="2:65" s="11" customFormat="1" ht="11.25">
      <c r="B96" s="139"/>
      <c r="D96" s="140" t="s">
        <v>151</v>
      </c>
      <c r="E96" s="141" t="s">
        <v>19</v>
      </c>
      <c r="F96" s="142" t="s">
        <v>80</v>
      </c>
      <c r="H96" s="143">
        <v>2</v>
      </c>
      <c r="I96" s="144"/>
      <c r="L96" s="139"/>
      <c r="M96" s="145"/>
      <c r="T96" s="146"/>
      <c r="AT96" s="141" t="s">
        <v>151</v>
      </c>
      <c r="AU96" s="141" t="s">
        <v>78</v>
      </c>
      <c r="AV96" s="11" t="s">
        <v>80</v>
      </c>
      <c r="AW96" s="11" t="s">
        <v>31</v>
      </c>
      <c r="AX96" s="11" t="s">
        <v>70</v>
      </c>
      <c r="AY96" s="141" t="s">
        <v>142</v>
      </c>
    </row>
    <row r="97" spans="2:51" s="13" customFormat="1" ht="11.25">
      <c r="B97" s="154"/>
      <c r="D97" s="140" t="s">
        <v>151</v>
      </c>
      <c r="E97" s="155" t="s">
        <v>19</v>
      </c>
      <c r="F97" s="156" t="s">
        <v>1559</v>
      </c>
      <c r="H97" s="155" t="s">
        <v>19</v>
      </c>
      <c r="I97" s="157"/>
      <c r="L97" s="154"/>
      <c r="M97" s="158"/>
      <c r="T97" s="159"/>
      <c r="AT97" s="155" t="s">
        <v>151</v>
      </c>
      <c r="AU97" s="155" t="s">
        <v>78</v>
      </c>
      <c r="AV97" s="13" t="s">
        <v>78</v>
      </c>
      <c r="AW97" s="13" t="s">
        <v>31</v>
      </c>
      <c r="AX97" s="13" t="s">
        <v>70</v>
      </c>
      <c r="AY97" s="155" t="s">
        <v>142</v>
      </c>
    </row>
    <row r="98" spans="2:51" s="11" customFormat="1" ht="11.25">
      <c r="B98" s="139"/>
      <c r="D98" s="140" t="s">
        <v>151</v>
      </c>
      <c r="E98" s="141" t="s">
        <v>19</v>
      </c>
      <c r="F98" s="142" t="s">
        <v>78</v>
      </c>
      <c r="H98" s="143">
        <v>1</v>
      </c>
      <c r="I98" s="144"/>
      <c r="L98" s="139"/>
      <c r="M98" s="145"/>
      <c r="T98" s="146"/>
      <c r="AT98" s="141" t="s">
        <v>151</v>
      </c>
      <c r="AU98" s="141" t="s">
        <v>78</v>
      </c>
      <c r="AV98" s="11" t="s">
        <v>80</v>
      </c>
      <c r="AW98" s="11" t="s">
        <v>31</v>
      </c>
      <c r="AX98" s="11" t="s">
        <v>70</v>
      </c>
      <c r="AY98" s="141" t="s">
        <v>142</v>
      </c>
    </row>
    <row r="99" spans="2:51" s="13" customFormat="1" ht="11.25">
      <c r="B99" s="154"/>
      <c r="D99" s="140" t="s">
        <v>151</v>
      </c>
      <c r="E99" s="155" t="s">
        <v>19</v>
      </c>
      <c r="F99" s="156" t="s">
        <v>3011</v>
      </c>
      <c r="H99" s="155" t="s">
        <v>19</v>
      </c>
      <c r="I99" s="157"/>
      <c r="L99" s="154"/>
      <c r="M99" s="158"/>
      <c r="T99" s="159"/>
      <c r="AT99" s="155" t="s">
        <v>151</v>
      </c>
      <c r="AU99" s="155" t="s">
        <v>78</v>
      </c>
      <c r="AV99" s="13" t="s">
        <v>78</v>
      </c>
      <c r="AW99" s="13" t="s">
        <v>31</v>
      </c>
      <c r="AX99" s="13" t="s">
        <v>70</v>
      </c>
      <c r="AY99" s="155" t="s">
        <v>142</v>
      </c>
    </row>
    <row r="100" spans="2:51" s="11" customFormat="1" ht="11.25">
      <c r="B100" s="139"/>
      <c r="D100" s="140" t="s">
        <v>151</v>
      </c>
      <c r="E100" s="141" t="s">
        <v>19</v>
      </c>
      <c r="F100" s="142" t="s">
        <v>80</v>
      </c>
      <c r="H100" s="143">
        <v>2</v>
      </c>
      <c r="I100" s="144"/>
      <c r="L100" s="139"/>
      <c r="M100" s="145"/>
      <c r="T100" s="146"/>
      <c r="AT100" s="141" t="s">
        <v>151</v>
      </c>
      <c r="AU100" s="141" t="s">
        <v>78</v>
      </c>
      <c r="AV100" s="11" t="s">
        <v>80</v>
      </c>
      <c r="AW100" s="11" t="s">
        <v>31</v>
      </c>
      <c r="AX100" s="11" t="s">
        <v>70</v>
      </c>
      <c r="AY100" s="141" t="s">
        <v>142</v>
      </c>
    </row>
    <row r="101" spans="2:51" s="13" customFormat="1" ht="11.25">
      <c r="B101" s="154"/>
      <c r="D101" s="140" t="s">
        <v>151</v>
      </c>
      <c r="E101" s="155" t="s">
        <v>19</v>
      </c>
      <c r="F101" s="156" t="s">
        <v>3012</v>
      </c>
      <c r="H101" s="155" t="s">
        <v>19</v>
      </c>
      <c r="I101" s="157"/>
      <c r="L101" s="154"/>
      <c r="M101" s="158"/>
      <c r="T101" s="159"/>
      <c r="AT101" s="155" t="s">
        <v>151</v>
      </c>
      <c r="AU101" s="155" t="s">
        <v>78</v>
      </c>
      <c r="AV101" s="13" t="s">
        <v>78</v>
      </c>
      <c r="AW101" s="13" t="s">
        <v>31</v>
      </c>
      <c r="AX101" s="13" t="s">
        <v>70</v>
      </c>
      <c r="AY101" s="155" t="s">
        <v>142</v>
      </c>
    </row>
    <row r="102" spans="2:51" s="11" customFormat="1" ht="11.25">
      <c r="B102" s="139"/>
      <c r="D102" s="140" t="s">
        <v>151</v>
      </c>
      <c r="E102" s="141" t="s">
        <v>19</v>
      </c>
      <c r="F102" s="142" t="s">
        <v>80</v>
      </c>
      <c r="H102" s="143">
        <v>2</v>
      </c>
      <c r="I102" s="144"/>
      <c r="L102" s="139"/>
      <c r="M102" s="145"/>
      <c r="T102" s="146"/>
      <c r="AT102" s="141" t="s">
        <v>151</v>
      </c>
      <c r="AU102" s="141" t="s">
        <v>78</v>
      </c>
      <c r="AV102" s="11" t="s">
        <v>80</v>
      </c>
      <c r="AW102" s="11" t="s">
        <v>31</v>
      </c>
      <c r="AX102" s="11" t="s">
        <v>70</v>
      </c>
      <c r="AY102" s="141" t="s">
        <v>142</v>
      </c>
    </row>
    <row r="103" spans="2:51" s="13" customFormat="1" ht="11.25">
      <c r="B103" s="154"/>
      <c r="D103" s="140" t="s">
        <v>151</v>
      </c>
      <c r="E103" s="155" t="s">
        <v>19</v>
      </c>
      <c r="F103" s="156" t="s">
        <v>3013</v>
      </c>
      <c r="H103" s="155" t="s">
        <v>19</v>
      </c>
      <c r="I103" s="157"/>
      <c r="L103" s="154"/>
      <c r="M103" s="158"/>
      <c r="T103" s="159"/>
      <c r="AT103" s="155" t="s">
        <v>151</v>
      </c>
      <c r="AU103" s="155" t="s">
        <v>78</v>
      </c>
      <c r="AV103" s="13" t="s">
        <v>78</v>
      </c>
      <c r="AW103" s="13" t="s">
        <v>31</v>
      </c>
      <c r="AX103" s="13" t="s">
        <v>70</v>
      </c>
      <c r="AY103" s="155" t="s">
        <v>142</v>
      </c>
    </row>
    <row r="104" spans="2:51" s="11" customFormat="1" ht="11.25">
      <c r="B104" s="139"/>
      <c r="D104" s="140" t="s">
        <v>151</v>
      </c>
      <c r="E104" s="141" t="s">
        <v>19</v>
      </c>
      <c r="F104" s="142" t="s">
        <v>80</v>
      </c>
      <c r="H104" s="143">
        <v>2</v>
      </c>
      <c r="I104" s="144"/>
      <c r="L104" s="139"/>
      <c r="M104" s="145"/>
      <c r="T104" s="146"/>
      <c r="AT104" s="141" t="s">
        <v>151</v>
      </c>
      <c r="AU104" s="141" t="s">
        <v>78</v>
      </c>
      <c r="AV104" s="11" t="s">
        <v>80</v>
      </c>
      <c r="AW104" s="11" t="s">
        <v>31</v>
      </c>
      <c r="AX104" s="11" t="s">
        <v>70</v>
      </c>
      <c r="AY104" s="141" t="s">
        <v>142</v>
      </c>
    </row>
    <row r="105" spans="2:51" s="13" customFormat="1" ht="11.25">
      <c r="B105" s="154"/>
      <c r="D105" s="140" t="s">
        <v>151</v>
      </c>
      <c r="E105" s="155" t="s">
        <v>19</v>
      </c>
      <c r="F105" s="156" t="s">
        <v>3014</v>
      </c>
      <c r="H105" s="155" t="s">
        <v>19</v>
      </c>
      <c r="I105" s="157"/>
      <c r="L105" s="154"/>
      <c r="M105" s="158"/>
      <c r="T105" s="159"/>
      <c r="AT105" s="155" t="s">
        <v>151</v>
      </c>
      <c r="AU105" s="155" t="s">
        <v>78</v>
      </c>
      <c r="AV105" s="13" t="s">
        <v>78</v>
      </c>
      <c r="AW105" s="13" t="s">
        <v>31</v>
      </c>
      <c r="AX105" s="13" t="s">
        <v>70</v>
      </c>
      <c r="AY105" s="155" t="s">
        <v>142</v>
      </c>
    </row>
    <row r="106" spans="2:51" s="11" customFormat="1" ht="11.25">
      <c r="B106" s="139"/>
      <c r="D106" s="140" t="s">
        <v>151</v>
      </c>
      <c r="E106" s="141" t="s">
        <v>19</v>
      </c>
      <c r="F106" s="142" t="s">
        <v>78</v>
      </c>
      <c r="H106" s="143">
        <v>1</v>
      </c>
      <c r="I106" s="144"/>
      <c r="L106" s="139"/>
      <c r="M106" s="145"/>
      <c r="T106" s="146"/>
      <c r="AT106" s="141" t="s">
        <v>151</v>
      </c>
      <c r="AU106" s="141" t="s">
        <v>78</v>
      </c>
      <c r="AV106" s="11" t="s">
        <v>80</v>
      </c>
      <c r="AW106" s="11" t="s">
        <v>31</v>
      </c>
      <c r="AX106" s="11" t="s">
        <v>70</v>
      </c>
      <c r="AY106" s="141" t="s">
        <v>142</v>
      </c>
    </row>
    <row r="107" spans="2:51" s="12" customFormat="1" ht="11.25">
      <c r="B107" s="147"/>
      <c r="D107" s="140" t="s">
        <v>151</v>
      </c>
      <c r="E107" s="148" t="s">
        <v>19</v>
      </c>
      <c r="F107" s="149" t="s">
        <v>154</v>
      </c>
      <c r="H107" s="150">
        <v>22</v>
      </c>
      <c r="I107" s="151"/>
      <c r="L107" s="147"/>
      <c r="M107" s="172"/>
      <c r="N107" s="173"/>
      <c r="O107" s="173"/>
      <c r="P107" s="173"/>
      <c r="Q107" s="173"/>
      <c r="R107" s="173"/>
      <c r="S107" s="173"/>
      <c r="T107" s="174"/>
      <c r="AT107" s="148" t="s">
        <v>151</v>
      </c>
      <c r="AU107" s="148" t="s">
        <v>78</v>
      </c>
      <c r="AV107" s="12" t="s">
        <v>149</v>
      </c>
      <c r="AW107" s="12" t="s">
        <v>31</v>
      </c>
      <c r="AX107" s="12" t="s">
        <v>78</v>
      </c>
      <c r="AY107" s="148" t="s">
        <v>142</v>
      </c>
    </row>
    <row r="108" spans="2:51" s="1" customFormat="1" ht="6.95" customHeight="1">
      <c r="B108" s="41"/>
      <c r="C108" s="42"/>
      <c r="D108" s="42"/>
      <c r="E108" s="42"/>
      <c r="F108" s="42"/>
      <c r="G108" s="42"/>
      <c r="H108" s="42"/>
      <c r="I108" s="42"/>
      <c r="J108" s="42"/>
      <c r="K108" s="42"/>
      <c r="L108" s="32"/>
    </row>
  </sheetData>
  <sheetProtection algorithmName="SHA-512" hashValue="eX6Ko385GfHQtb5+3at32UsCYh8+K/W/sBqRQ4OjZJWIbB2bAWxecoSJOSd60/SJAsPR32y68wUs45yAk6g4Bg==" saltValue="SzvLNWWtSy1TU9OiSTHQScivJ8BFx+s9/7vxkOTQW5+ubtBapNBUs3+31h4yDb5ZoihjLjLq710KkZsE1AxiAQ==" spinCount="100000" sheet="1" objects="1" scenarios="1" formatColumns="0" formatRows="0" autoFilter="0"/>
  <autoFilter ref="C79:K107" xr:uid="{00000000-0009-0000-0000-000009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90"/>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7" t="s">
        <v>111</v>
      </c>
    </row>
    <row r="3" spans="2:46" ht="6.95" customHeight="1">
      <c r="B3" s="18"/>
      <c r="C3" s="19"/>
      <c r="D3" s="19"/>
      <c r="E3" s="19"/>
      <c r="F3" s="19"/>
      <c r="G3" s="19"/>
      <c r="H3" s="19"/>
      <c r="I3" s="19"/>
      <c r="J3" s="19"/>
      <c r="K3" s="19"/>
      <c r="L3" s="20"/>
      <c r="AT3" s="17" t="s">
        <v>80</v>
      </c>
    </row>
    <row r="4" spans="2:46" ht="24.95" customHeight="1">
      <c r="B4" s="20"/>
      <c r="D4" s="21" t="s">
        <v>114</v>
      </c>
      <c r="L4" s="20"/>
      <c r="M4" s="90" t="s">
        <v>10</v>
      </c>
      <c r="AT4" s="17" t="s">
        <v>4</v>
      </c>
    </row>
    <row r="5" spans="2:46" ht="6.95" customHeight="1">
      <c r="B5" s="20"/>
      <c r="L5" s="20"/>
    </row>
    <row r="6" spans="2:46" ht="12" customHeight="1">
      <c r="B6" s="20"/>
      <c r="D6" s="27" t="s">
        <v>16</v>
      </c>
      <c r="L6" s="20"/>
    </row>
    <row r="7" spans="2:46" ht="16.5" customHeight="1">
      <c r="B7" s="20"/>
      <c r="E7" s="316" t="str">
        <f>'Rekapitulace stavby'!K6</f>
        <v>Prostá rekonstrukce trati Chotětov (včetně) - Všetaty (mimo)</v>
      </c>
      <c r="F7" s="317"/>
      <c r="G7" s="317"/>
      <c r="H7" s="317"/>
      <c r="L7" s="20"/>
    </row>
    <row r="8" spans="2:46" s="1" customFormat="1" ht="12" customHeight="1">
      <c r="B8" s="32"/>
      <c r="D8" s="27" t="s">
        <v>115</v>
      </c>
      <c r="L8" s="32"/>
    </row>
    <row r="9" spans="2:46" s="1" customFormat="1" ht="16.5" customHeight="1">
      <c r="B9" s="32"/>
      <c r="E9" s="280" t="s">
        <v>3015</v>
      </c>
      <c r="F9" s="318"/>
      <c r="G9" s="318"/>
      <c r="H9" s="318"/>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f>'Rekapitulace stavby'!AN8</f>
        <v>45728</v>
      </c>
      <c r="L12" s="32"/>
    </row>
    <row r="13" spans="2:46" s="1" customFormat="1" ht="10.9" customHeight="1">
      <c r="B13" s="32"/>
      <c r="L13" s="32"/>
    </row>
    <row r="14" spans="2:46" s="1" customFormat="1" ht="12" customHeight="1">
      <c r="B14" s="32"/>
      <c r="D14" s="27" t="s">
        <v>24</v>
      </c>
      <c r="I14" s="27" t="s">
        <v>25</v>
      </c>
      <c r="J14" s="25" t="s">
        <v>19</v>
      </c>
      <c r="L14" s="32"/>
    </row>
    <row r="15" spans="2:46" s="1" customFormat="1" ht="18" customHeight="1">
      <c r="B15" s="32"/>
      <c r="E15" s="25" t="s">
        <v>26</v>
      </c>
      <c r="I15" s="27" t="s">
        <v>27</v>
      </c>
      <c r="J15" s="25" t="s">
        <v>19</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319" t="str">
        <f>'Rekapitulace stavby'!E14</f>
        <v>Vyplň údaj</v>
      </c>
      <c r="F18" s="286"/>
      <c r="G18" s="286"/>
      <c r="H18" s="286"/>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
      </c>
      <c r="L20" s="32"/>
    </row>
    <row r="21" spans="2:12" s="1" customFormat="1" ht="18" customHeight="1">
      <c r="B21" s="32"/>
      <c r="E21" s="25" t="str">
        <f>IF('Rekapitulace stavby'!E17="","",'Rekapitulace stavby'!E17)</f>
        <v xml:space="preserve"> </v>
      </c>
      <c r="I21" s="27" t="s">
        <v>27</v>
      </c>
      <c r="J21" s="25" t="str">
        <f>IF('Rekapitulace stavby'!AN17="","",'Rekapitulace stavby'!AN17)</f>
        <v/>
      </c>
      <c r="L21" s="32"/>
    </row>
    <row r="22" spans="2:12" s="1" customFormat="1" ht="6.95" customHeight="1">
      <c r="B22" s="32"/>
      <c r="L22" s="32"/>
    </row>
    <row r="23" spans="2:12" s="1" customFormat="1" ht="12" customHeight="1">
      <c r="B23" s="32"/>
      <c r="D23" s="27" t="s">
        <v>32</v>
      </c>
      <c r="I23" s="27" t="s">
        <v>25</v>
      </c>
      <c r="J23" s="25" t="s">
        <v>19</v>
      </c>
      <c r="L23" s="32"/>
    </row>
    <row r="24" spans="2:12" s="1" customFormat="1" ht="18" customHeight="1">
      <c r="B24" s="32"/>
      <c r="E24" s="25" t="s">
        <v>33</v>
      </c>
      <c r="I24" s="27" t="s">
        <v>27</v>
      </c>
      <c r="J24" s="25" t="s">
        <v>19</v>
      </c>
      <c r="L24" s="32"/>
    </row>
    <row r="25" spans="2:12" s="1" customFormat="1" ht="6.95" customHeight="1">
      <c r="B25" s="32"/>
      <c r="L25" s="32"/>
    </row>
    <row r="26" spans="2:12" s="1" customFormat="1" ht="12" customHeight="1">
      <c r="B26" s="32"/>
      <c r="D26" s="27" t="s">
        <v>34</v>
      </c>
      <c r="L26" s="32"/>
    </row>
    <row r="27" spans="2:12" s="7" customFormat="1" ht="119.25" customHeight="1">
      <c r="B27" s="91"/>
      <c r="E27" s="291" t="s">
        <v>117</v>
      </c>
      <c r="F27" s="291"/>
      <c r="G27" s="291"/>
      <c r="H27" s="291"/>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36</v>
      </c>
      <c r="J30" s="63">
        <f>ROUND(J80, 2)</f>
        <v>0</v>
      </c>
      <c r="L30" s="32"/>
    </row>
    <row r="31" spans="2:12" s="1" customFormat="1" ht="6.95" customHeight="1">
      <c r="B31" s="32"/>
      <c r="D31" s="50"/>
      <c r="E31" s="50"/>
      <c r="F31" s="50"/>
      <c r="G31" s="50"/>
      <c r="H31" s="50"/>
      <c r="I31" s="50"/>
      <c r="J31" s="50"/>
      <c r="K31" s="50"/>
      <c r="L31" s="32"/>
    </row>
    <row r="32" spans="2:12" s="1" customFormat="1" ht="14.45" customHeight="1">
      <c r="B32" s="32"/>
      <c r="F32" s="35" t="s">
        <v>38</v>
      </c>
      <c r="I32" s="35" t="s">
        <v>37</v>
      </c>
      <c r="J32" s="35" t="s">
        <v>39</v>
      </c>
      <c r="L32" s="32"/>
    </row>
    <row r="33" spans="2:12" s="1" customFormat="1" ht="14.45" customHeight="1">
      <c r="B33" s="32"/>
      <c r="D33" s="52" t="s">
        <v>40</v>
      </c>
      <c r="E33" s="27" t="s">
        <v>41</v>
      </c>
      <c r="F33" s="83">
        <f>ROUND((SUM(BE80:BE89)),  2)</f>
        <v>0</v>
      </c>
      <c r="I33" s="93">
        <v>0.21</v>
      </c>
      <c r="J33" s="83">
        <f>ROUND(((SUM(BE80:BE89))*I33),  2)</f>
        <v>0</v>
      </c>
      <c r="L33" s="32"/>
    </row>
    <row r="34" spans="2:12" s="1" customFormat="1" ht="14.45" customHeight="1">
      <c r="B34" s="32"/>
      <c r="E34" s="27" t="s">
        <v>42</v>
      </c>
      <c r="F34" s="83">
        <f>ROUND((SUM(BF80:BF89)),  2)</f>
        <v>0</v>
      </c>
      <c r="I34" s="93">
        <v>0.12</v>
      </c>
      <c r="J34" s="83">
        <f>ROUND(((SUM(BF80:BF89))*I34),  2)</f>
        <v>0</v>
      </c>
      <c r="L34" s="32"/>
    </row>
    <row r="35" spans="2:12" s="1" customFormat="1" ht="14.45" hidden="1" customHeight="1">
      <c r="B35" s="32"/>
      <c r="E35" s="27" t="s">
        <v>43</v>
      </c>
      <c r="F35" s="83">
        <f>ROUND((SUM(BG80:BG89)),  2)</f>
        <v>0</v>
      </c>
      <c r="I35" s="93">
        <v>0.21</v>
      </c>
      <c r="J35" s="83">
        <f>0</f>
        <v>0</v>
      </c>
      <c r="L35" s="32"/>
    </row>
    <row r="36" spans="2:12" s="1" customFormat="1" ht="14.45" hidden="1" customHeight="1">
      <c r="B36" s="32"/>
      <c r="E36" s="27" t="s">
        <v>44</v>
      </c>
      <c r="F36" s="83">
        <f>ROUND((SUM(BH80:BH89)),  2)</f>
        <v>0</v>
      </c>
      <c r="I36" s="93">
        <v>0.12</v>
      </c>
      <c r="J36" s="83">
        <f>0</f>
        <v>0</v>
      </c>
      <c r="L36" s="32"/>
    </row>
    <row r="37" spans="2:12" s="1" customFormat="1" ht="14.45" hidden="1" customHeight="1">
      <c r="B37" s="32"/>
      <c r="E37" s="27" t="s">
        <v>45</v>
      </c>
      <c r="F37" s="83">
        <f>ROUND((SUM(BI80:BI89)),  2)</f>
        <v>0</v>
      </c>
      <c r="I37" s="93">
        <v>0</v>
      </c>
      <c r="J37" s="83">
        <f>0</f>
        <v>0</v>
      </c>
      <c r="L37" s="32"/>
    </row>
    <row r="38" spans="2:12" s="1" customFormat="1" ht="6.95" customHeight="1">
      <c r="B38" s="32"/>
      <c r="L38" s="32"/>
    </row>
    <row r="39" spans="2:12" s="1" customFormat="1" ht="25.35" customHeight="1">
      <c r="B39" s="32"/>
      <c r="C39" s="94"/>
      <c r="D39" s="95" t="s">
        <v>46</v>
      </c>
      <c r="E39" s="54"/>
      <c r="F39" s="54"/>
      <c r="G39" s="96" t="s">
        <v>47</v>
      </c>
      <c r="H39" s="97" t="s">
        <v>48</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118</v>
      </c>
      <c r="L45" s="32"/>
    </row>
    <row r="46" spans="2:12" s="1" customFormat="1" ht="6.95" customHeight="1">
      <c r="B46" s="32"/>
      <c r="L46" s="32"/>
    </row>
    <row r="47" spans="2:12" s="1" customFormat="1" ht="12" customHeight="1">
      <c r="B47" s="32"/>
      <c r="C47" s="27" t="s">
        <v>16</v>
      </c>
      <c r="L47" s="32"/>
    </row>
    <row r="48" spans="2:12" s="1" customFormat="1" ht="16.5" customHeight="1">
      <c r="B48" s="32"/>
      <c r="E48" s="316" t="str">
        <f>E7</f>
        <v>Prostá rekonstrukce trati Chotětov (včetně) - Všetaty (mimo)</v>
      </c>
      <c r="F48" s="317"/>
      <c r="G48" s="317"/>
      <c r="H48" s="317"/>
      <c r="L48" s="32"/>
    </row>
    <row r="49" spans="2:47" s="1" customFormat="1" ht="12" customHeight="1">
      <c r="B49" s="32"/>
      <c r="C49" s="27" t="s">
        <v>115</v>
      </c>
      <c r="L49" s="32"/>
    </row>
    <row r="50" spans="2:47" s="1" customFormat="1" ht="16.5" customHeight="1">
      <c r="B50" s="32"/>
      <c r="E50" s="280" t="str">
        <f>E9</f>
        <v>SO 09 - DSPS</v>
      </c>
      <c r="F50" s="318"/>
      <c r="G50" s="318"/>
      <c r="H50" s="318"/>
      <c r="L50" s="32"/>
    </row>
    <row r="51" spans="2:47" s="1" customFormat="1" ht="6.95" customHeight="1">
      <c r="B51" s="32"/>
      <c r="L51" s="32"/>
    </row>
    <row r="52" spans="2:47" s="1" customFormat="1" ht="12" customHeight="1">
      <c r="B52" s="32"/>
      <c r="C52" s="27" t="s">
        <v>21</v>
      </c>
      <c r="F52" s="25" t="str">
        <f>F12</f>
        <v xml:space="preserve"> </v>
      </c>
      <c r="I52" s="27" t="s">
        <v>23</v>
      </c>
      <c r="J52" s="49">
        <f>IF(J12="","",J12)</f>
        <v>45728</v>
      </c>
      <c r="L52" s="32"/>
    </row>
    <row r="53" spans="2:47" s="1" customFormat="1" ht="6.95" customHeight="1">
      <c r="B53" s="32"/>
      <c r="L53" s="32"/>
    </row>
    <row r="54" spans="2:47" s="1" customFormat="1" ht="15.2" customHeight="1">
      <c r="B54" s="32"/>
      <c r="C54" s="27" t="s">
        <v>24</v>
      </c>
      <c r="F54" s="25" t="str">
        <f>E15</f>
        <v>Zimola Bohumil</v>
      </c>
      <c r="I54" s="27" t="s">
        <v>30</v>
      </c>
      <c r="J54" s="30" t="str">
        <f>E21</f>
        <v xml:space="preserve"> </v>
      </c>
      <c r="L54" s="32"/>
    </row>
    <row r="55" spans="2:47" s="1" customFormat="1" ht="15.2" customHeight="1">
      <c r="B55" s="32"/>
      <c r="C55" s="27" t="s">
        <v>28</v>
      </c>
      <c r="F55" s="25" t="str">
        <f>IF(E18="","",E18)</f>
        <v>Vyplň údaj</v>
      </c>
      <c r="I55" s="27" t="s">
        <v>32</v>
      </c>
      <c r="J55" s="30" t="str">
        <f>E24</f>
        <v>Hospopdková Marcela</v>
      </c>
      <c r="L55" s="32"/>
    </row>
    <row r="56" spans="2:47" s="1" customFormat="1" ht="10.35" customHeight="1">
      <c r="B56" s="32"/>
      <c r="L56" s="32"/>
    </row>
    <row r="57" spans="2:47" s="1" customFormat="1" ht="29.25" customHeight="1">
      <c r="B57" s="32"/>
      <c r="C57" s="100" t="s">
        <v>119</v>
      </c>
      <c r="D57" s="94"/>
      <c r="E57" s="94"/>
      <c r="F57" s="94"/>
      <c r="G57" s="94"/>
      <c r="H57" s="94"/>
      <c r="I57" s="94"/>
      <c r="J57" s="101" t="s">
        <v>120</v>
      </c>
      <c r="K57" s="94"/>
      <c r="L57" s="32"/>
    </row>
    <row r="58" spans="2:47" s="1" customFormat="1" ht="10.35" customHeight="1">
      <c r="B58" s="32"/>
      <c r="L58" s="32"/>
    </row>
    <row r="59" spans="2:47" s="1" customFormat="1" ht="22.9" customHeight="1">
      <c r="B59" s="32"/>
      <c r="C59" s="102" t="s">
        <v>68</v>
      </c>
      <c r="J59" s="63">
        <f>J80</f>
        <v>0</v>
      </c>
      <c r="L59" s="32"/>
      <c r="AU59" s="17" t="s">
        <v>121</v>
      </c>
    </row>
    <row r="60" spans="2:47" s="8" customFormat="1" ht="24.95" customHeight="1">
      <c r="B60" s="103"/>
      <c r="D60" s="104" t="s">
        <v>126</v>
      </c>
      <c r="E60" s="105"/>
      <c r="F60" s="105"/>
      <c r="G60" s="105"/>
      <c r="H60" s="105"/>
      <c r="I60" s="105"/>
      <c r="J60" s="106">
        <f>J81</f>
        <v>0</v>
      </c>
      <c r="L60" s="103"/>
    </row>
    <row r="61" spans="2:47" s="1" customFormat="1" ht="21.75" customHeight="1">
      <c r="B61" s="32"/>
      <c r="L61" s="32"/>
    </row>
    <row r="62" spans="2:47" s="1" customFormat="1" ht="6.95" customHeight="1">
      <c r="B62" s="41"/>
      <c r="C62" s="42"/>
      <c r="D62" s="42"/>
      <c r="E62" s="42"/>
      <c r="F62" s="42"/>
      <c r="G62" s="42"/>
      <c r="H62" s="42"/>
      <c r="I62" s="42"/>
      <c r="J62" s="42"/>
      <c r="K62" s="42"/>
      <c r="L62" s="32"/>
    </row>
    <row r="66" spans="2:63" s="1" customFormat="1" ht="6.95" customHeight="1">
      <c r="B66" s="43"/>
      <c r="C66" s="44"/>
      <c r="D66" s="44"/>
      <c r="E66" s="44"/>
      <c r="F66" s="44"/>
      <c r="G66" s="44"/>
      <c r="H66" s="44"/>
      <c r="I66" s="44"/>
      <c r="J66" s="44"/>
      <c r="K66" s="44"/>
      <c r="L66" s="32"/>
    </row>
    <row r="67" spans="2:63" s="1" customFormat="1" ht="24.95" customHeight="1">
      <c r="B67" s="32"/>
      <c r="C67" s="21" t="s">
        <v>127</v>
      </c>
      <c r="L67" s="32"/>
    </row>
    <row r="68" spans="2:63" s="1" customFormat="1" ht="6.95" customHeight="1">
      <c r="B68" s="32"/>
      <c r="L68" s="32"/>
    </row>
    <row r="69" spans="2:63" s="1" customFormat="1" ht="12" customHeight="1">
      <c r="B69" s="32"/>
      <c r="C69" s="27" t="s">
        <v>16</v>
      </c>
      <c r="L69" s="32"/>
    </row>
    <row r="70" spans="2:63" s="1" customFormat="1" ht="16.5" customHeight="1">
      <c r="B70" s="32"/>
      <c r="E70" s="316" t="str">
        <f>E7</f>
        <v>Prostá rekonstrukce trati Chotětov (včetně) - Všetaty (mimo)</v>
      </c>
      <c r="F70" s="317"/>
      <c r="G70" s="317"/>
      <c r="H70" s="317"/>
      <c r="L70" s="32"/>
    </row>
    <row r="71" spans="2:63" s="1" customFormat="1" ht="12" customHeight="1">
      <c r="B71" s="32"/>
      <c r="C71" s="27" t="s">
        <v>115</v>
      </c>
      <c r="L71" s="32"/>
    </row>
    <row r="72" spans="2:63" s="1" customFormat="1" ht="16.5" customHeight="1">
      <c r="B72" s="32"/>
      <c r="E72" s="280" t="str">
        <f>E9</f>
        <v>SO 09 - DSPS</v>
      </c>
      <c r="F72" s="318"/>
      <c r="G72" s="318"/>
      <c r="H72" s="318"/>
      <c r="L72" s="32"/>
    </row>
    <row r="73" spans="2:63" s="1" customFormat="1" ht="6.95" customHeight="1">
      <c r="B73" s="32"/>
      <c r="L73" s="32"/>
    </row>
    <row r="74" spans="2:63" s="1" customFormat="1" ht="12" customHeight="1">
      <c r="B74" s="32"/>
      <c r="C74" s="27" t="s">
        <v>21</v>
      </c>
      <c r="F74" s="25" t="str">
        <f>F12</f>
        <v xml:space="preserve"> </v>
      </c>
      <c r="I74" s="27" t="s">
        <v>23</v>
      </c>
      <c r="J74" s="49">
        <f>IF(J12="","",J12)</f>
        <v>45728</v>
      </c>
      <c r="L74" s="32"/>
    </row>
    <row r="75" spans="2:63" s="1" customFormat="1" ht="6.95" customHeight="1">
      <c r="B75" s="32"/>
      <c r="L75" s="32"/>
    </row>
    <row r="76" spans="2:63" s="1" customFormat="1" ht="15.2" customHeight="1">
      <c r="B76" s="32"/>
      <c r="C76" s="27" t="s">
        <v>24</v>
      </c>
      <c r="F76" s="25" t="str">
        <f>E15</f>
        <v>Zimola Bohumil</v>
      </c>
      <c r="I76" s="27" t="s">
        <v>30</v>
      </c>
      <c r="J76" s="30" t="str">
        <f>E21</f>
        <v xml:space="preserve"> </v>
      </c>
      <c r="L76" s="32"/>
    </row>
    <row r="77" spans="2:63" s="1" customFormat="1" ht="15.2" customHeight="1">
      <c r="B77" s="32"/>
      <c r="C77" s="27" t="s">
        <v>28</v>
      </c>
      <c r="F77" s="25" t="str">
        <f>IF(E18="","",E18)</f>
        <v>Vyplň údaj</v>
      </c>
      <c r="I77" s="27" t="s">
        <v>32</v>
      </c>
      <c r="J77" s="30" t="str">
        <f>E24</f>
        <v>Hospopdková Marcela</v>
      </c>
      <c r="L77" s="32"/>
    </row>
    <row r="78" spans="2:63" s="1" customFormat="1" ht="10.35" customHeight="1">
      <c r="B78" s="32"/>
      <c r="L78" s="32"/>
    </row>
    <row r="79" spans="2:63" s="9" customFormat="1" ht="29.25" customHeight="1">
      <c r="B79" s="107"/>
      <c r="C79" s="108" t="s">
        <v>128</v>
      </c>
      <c r="D79" s="109" t="s">
        <v>55</v>
      </c>
      <c r="E79" s="109" t="s">
        <v>51</v>
      </c>
      <c r="F79" s="109" t="s">
        <v>52</v>
      </c>
      <c r="G79" s="109" t="s">
        <v>129</v>
      </c>
      <c r="H79" s="109" t="s">
        <v>130</v>
      </c>
      <c r="I79" s="109" t="s">
        <v>131</v>
      </c>
      <c r="J79" s="109" t="s">
        <v>120</v>
      </c>
      <c r="K79" s="110" t="s">
        <v>132</v>
      </c>
      <c r="L79" s="107"/>
      <c r="M79" s="56" t="s">
        <v>19</v>
      </c>
      <c r="N79" s="57" t="s">
        <v>40</v>
      </c>
      <c r="O79" s="57" t="s">
        <v>133</v>
      </c>
      <c r="P79" s="57" t="s">
        <v>134</v>
      </c>
      <c r="Q79" s="57" t="s">
        <v>135</v>
      </c>
      <c r="R79" s="57" t="s">
        <v>136</v>
      </c>
      <c r="S79" s="57" t="s">
        <v>137</v>
      </c>
      <c r="T79" s="58" t="s">
        <v>138</v>
      </c>
    </row>
    <row r="80" spans="2:63" s="1" customFormat="1" ht="22.9" customHeight="1">
      <c r="B80" s="32"/>
      <c r="C80" s="61" t="s">
        <v>139</v>
      </c>
      <c r="J80" s="111">
        <f>BK80</f>
        <v>0</v>
      </c>
      <c r="L80" s="32"/>
      <c r="M80" s="59"/>
      <c r="N80" s="50"/>
      <c r="O80" s="50"/>
      <c r="P80" s="112">
        <f>P81</f>
        <v>0</v>
      </c>
      <c r="Q80" s="50"/>
      <c r="R80" s="112">
        <f>R81</f>
        <v>0</v>
      </c>
      <c r="S80" s="50"/>
      <c r="T80" s="113">
        <f>T81</f>
        <v>0</v>
      </c>
      <c r="AT80" s="17" t="s">
        <v>69</v>
      </c>
      <c r="AU80" s="17" t="s">
        <v>121</v>
      </c>
      <c r="BK80" s="114">
        <f>BK81</f>
        <v>0</v>
      </c>
    </row>
    <row r="81" spans="2:65" s="10" customFormat="1" ht="25.9" customHeight="1">
      <c r="B81" s="115"/>
      <c r="D81" s="116" t="s">
        <v>69</v>
      </c>
      <c r="E81" s="117" t="s">
        <v>559</v>
      </c>
      <c r="F81" s="117" t="s">
        <v>560</v>
      </c>
      <c r="I81" s="118"/>
      <c r="J81" s="119">
        <f>BK81</f>
        <v>0</v>
      </c>
      <c r="L81" s="115"/>
      <c r="M81" s="120"/>
      <c r="P81" s="121">
        <f>SUM(P82:P89)</f>
        <v>0</v>
      </c>
      <c r="R81" s="121">
        <f>SUM(R82:R89)</f>
        <v>0</v>
      </c>
      <c r="T81" s="122">
        <f>SUM(T82:T89)</f>
        <v>0</v>
      </c>
      <c r="AR81" s="116" t="s">
        <v>173</v>
      </c>
      <c r="AT81" s="123" t="s">
        <v>69</v>
      </c>
      <c r="AU81" s="123" t="s">
        <v>70</v>
      </c>
      <c r="AY81" s="116" t="s">
        <v>142</v>
      </c>
      <c r="BK81" s="124">
        <f>SUM(BK82:BK89)</f>
        <v>0</v>
      </c>
    </row>
    <row r="82" spans="2:65" s="1" customFormat="1" ht="33" customHeight="1">
      <c r="B82" s="32"/>
      <c r="C82" s="160" t="s">
        <v>78</v>
      </c>
      <c r="D82" s="160" t="s">
        <v>316</v>
      </c>
      <c r="E82" s="161" t="s">
        <v>3016</v>
      </c>
      <c r="F82" s="162" t="s">
        <v>3017</v>
      </c>
      <c r="G82" s="163" t="s">
        <v>146</v>
      </c>
      <c r="H82" s="164">
        <v>1</v>
      </c>
      <c r="I82" s="165"/>
      <c r="J82" s="166">
        <f>ROUND(I82*H82,2)</f>
        <v>0</v>
      </c>
      <c r="K82" s="162" t="s">
        <v>147</v>
      </c>
      <c r="L82" s="32"/>
      <c r="M82" s="167" t="s">
        <v>19</v>
      </c>
      <c r="N82" s="168" t="s">
        <v>41</v>
      </c>
      <c r="P82" s="135">
        <f>O82*H82</f>
        <v>0</v>
      </c>
      <c r="Q82" s="135">
        <v>0</v>
      </c>
      <c r="R82" s="135">
        <f>Q82*H82</f>
        <v>0</v>
      </c>
      <c r="S82" s="135">
        <v>0</v>
      </c>
      <c r="T82" s="136">
        <f>S82*H82</f>
        <v>0</v>
      </c>
      <c r="AR82" s="137" t="s">
        <v>149</v>
      </c>
      <c r="AT82" s="137" t="s">
        <v>316</v>
      </c>
      <c r="AU82" s="137" t="s">
        <v>78</v>
      </c>
      <c r="AY82" s="17" t="s">
        <v>142</v>
      </c>
      <c r="BE82" s="138">
        <f>IF(N82="základní",J82,0)</f>
        <v>0</v>
      </c>
      <c r="BF82" s="138">
        <f>IF(N82="snížená",J82,0)</f>
        <v>0</v>
      </c>
      <c r="BG82" s="138">
        <f>IF(N82="zákl. přenesená",J82,0)</f>
        <v>0</v>
      </c>
      <c r="BH82" s="138">
        <f>IF(N82="sníž. přenesená",J82,0)</f>
        <v>0</v>
      </c>
      <c r="BI82" s="138">
        <f>IF(N82="nulová",J82,0)</f>
        <v>0</v>
      </c>
      <c r="BJ82" s="17" t="s">
        <v>78</v>
      </c>
      <c r="BK82" s="138">
        <f>ROUND(I82*H82,2)</f>
        <v>0</v>
      </c>
      <c r="BL82" s="17" t="s">
        <v>149</v>
      </c>
      <c r="BM82" s="137" t="s">
        <v>3018</v>
      </c>
    </row>
    <row r="83" spans="2:65" s="1" customFormat="1" ht="19.5">
      <c r="B83" s="32"/>
      <c r="D83" s="140" t="s">
        <v>314</v>
      </c>
      <c r="F83" s="169" t="s">
        <v>3019</v>
      </c>
      <c r="I83" s="170"/>
      <c r="L83" s="32"/>
      <c r="M83" s="171"/>
      <c r="T83" s="53"/>
      <c r="AT83" s="17" t="s">
        <v>314</v>
      </c>
      <c r="AU83" s="17" t="s">
        <v>78</v>
      </c>
    </row>
    <row r="84" spans="2:65" s="13" customFormat="1" ht="11.25">
      <c r="B84" s="154"/>
      <c r="D84" s="140" t="s">
        <v>151</v>
      </c>
      <c r="E84" s="155" t="s">
        <v>19</v>
      </c>
      <c r="F84" s="156" t="s">
        <v>3020</v>
      </c>
      <c r="H84" s="155" t="s">
        <v>19</v>
      </c>
      <c r="I84" s="157"/>
      <c r="L84" s="154"/>
      <c r="M84" s="158"/>
      <c r="T84" s="159"/>
      <c r="AT84" s="155" t="s">
        <v>151</v>
      </c>
      <c r="AU84" s="155" t="s">
        <v>78</v>
      </c>
      <c r="AV84" s="13" t="s">
        <v>78</v>
      </c>
      <c r="AW84" s="13" t="s">
        <v>31</v>
      </c>
      <c r="AX84" s="13" t="s">
        <v>70</v>
      </c>
      <c r="AY84" s="155" t="s">
        <v>142</v>
      </c>
    </row>
    <row r="85" spans="2:65" s="11" customFormat="1" ht="11.25">
      <c r="B85" s="139"/>
      <c r="D85" s="140" t="s">
        <v>151</v>
      </c>
      <c r="E85" s="141" t="s">
        <v>19</v>
      </c>
      <c r="F85" s="142" t="s">
        <v>78</v>
      </c>
      <c r="H85" s="143">
        <v>1</v>
      </c>
      <c r="I85" s="144"/>
      <c r="L85" s="139"/>
      <c r="M85" s="145"/>
      <c r="T85" s="146"/>
      <c r="AT85" s="141" t="s">
        <v>151</v>
      </c>
      <c r="AU85" s="141" t="s">
        <v>78</v>
      </c>
      <c r="AV85" s="11" t="s">
        <v>80</v>
      </c>
      <c r="AW85" s="11" t="s">
        <v>31</v>
      </c>
      <c r="AX85" s="11" t="s">
        <v>70</v>
      </c>
      <c r="AY85" s="141" t="s">
        <v>142</v>
      </c>
    </row>
    <row r="86" spans="2:65" s="12" customFormat="1" ht="11.25">
      <c r="B86" s="147"/>
      <c r="D86" s="140" t="s">
        <v>151</v>
      </c>
      <c r="E86" s="148" t="s">
        <v>19</v>
      </c>
      <c r="F86" s="149" t="s">
        <v>154</v>
      </c>
      <c r="H86" s="150">
        <v>1</v>
      </c>
      <c r="I86" s="151"/>
      <c r="L86" s="147"/>
      <c r="M86" s="152"/>
      <c r="T86" s="153"/>
      <c r="AT86" s="148" t="s">
        <v>151</v>
      </c>
      <c r="AU86" s="148" t="s">
        <v>78</v>
      </c>
      <c r="AV86" s="12" t="s">
        <v>149</v>
      </c>
      <c r="AW86" s="12" t="s">
        <v>31</v>
      </c>
      <c r="AX86" s="12" t="s">
        <v>78</v>
      </c>
      <c r="AY86" s="148" t="s">
        <v>142</v>
      </c>
    </row>
    <row r="87" spans="2:65" s="1" customFormat="1" ht="90" customHeight="1">
      <c r="B87" s="32"/>
      <c r="C87" s="160" t="s">
        <v>80</v>
      </c>
      <c r="D87" s="160" t="s">
        <v>316</v>
      </c>
      <c r="E87" s="161" t="s">
        <v>3021</v>
      </c>
      <c r="F87" s="162" t="s">
        <v>3022</v>
      </c>
      <c r="G87" s="163" t="s">
        <v>146</v>
      </c>
      <c r="H87" s="164">
        <v>1</v>
      </c>
      <c r="I87" s="165"/>
      <c r="J87" s="166">
        <f>ROUND(I87*H87,2)</f>
        <v>0</v>
      </c>
      <c r="K87" s="162" t="s">
        <v>147</v>
      </c>
      <c r="L87" s="32"/>
      <c r="M87" s="167" t="s">
        <v>19</v>
      </c>
      <c r="N87" s="168" t="s">
        <v>41</v>
      </c>
      <c r="P87" s="135">
        <f>O87*H87</f>
        <v>0</v>
      </c>
      <c r="Q87" s="135">
        <v>0</v>
      </c>
      <c r="R87" s="135">
        <f>Q87*H87</f>
        <v>0</v>
      </c>
      <c r="S87" s="135">
        <v>0</v>
      </c>
      <c r="T87" s="136">
        <f>S87*H87</f>
        <v>0</v>
      </c>
      <c r="AR87" s="137" t="s">
        <v>149</v>
      </c>
      <c r="AT87" s="137" t="s">
        <v>316</v>
      </c>
      <c r="AU87" s="137" t="s">
        <v>78</v>
      </c>
      <c r="AY87" s="17" t="s">
        <v>142</v>
      </c>
      <c r="BE87" s="138">
        <f>IF(N87="základní",J87,0)</f>
        <v>0</v>
      </c>
      <c r="BF87" s="138">
        <f>IF(N87="snížená",J87,0)</f>
        <v>0</v>
      </c>
      <c r="BG87" s="138">
        <f>IF(N87="zákl. přenesená",J87,0)</f>
        <v>0</v>
      </c>
      <c r="BH87" s="138">
        <f>IF(N87="sníž. přenesená",J87,0)</f>
        <v>0</v>
      </c>
      <c r="BI87" s="138">
        <f>IF(N87="nulová",J87,0)</f>
        <v>0</v>
      </c>
      <c r="BJ87" s="17" t="s">
        <v>78</v>
      </c>
      <c r="BK87" s="138">
        <f>ROUND(I87*H87,2)</f>
        <v>0</v>
      </c>
      <c r="BL87" s="17" t="s">
        <v>149</v>
      </c>
      <c r="BM87" s="137" t="s">
        <v>3023</v>
      </c>
    </row>
    <row r="88" spans="2:65" s="11" customFormat="1" ht="11.25">
      <c r="B88" s="139"/>
      <c r="D88" s="140" t="s">
        <v>151</v>
      </c>
      <c r="E88" s="141" t="s">
        <v>19</v>
      </c>
      <c r="F88" s="142" t="s">
        <v>78</v>
      </c>
      <c r="H88" s="143">
        <v>1</v>
      </c>
      <c r="I88" s="144"/>
      <c r="L88" s="139"/>
      <c r="M88" s="145"/>
      <c r="T88" s="146"/>
      <c r="AT88" s="141" t="s">
        <v>151</v>
      </c>
      <c r="AU88" s="141" t="s">
        <v>78</v>
      </c>
      <c r="AV88" s="11" t="s">
        <v>80</v>
      </c>
      <c r="AW88" s="11" t="s">
        <v>31</v>
      </c>
      <c r="AX88" s="11" t="s">
        <v>70</v>
      </c>
      <c r="AY88" s="141" t="s">
        <v>142</v>
      </c>
    </row>
    <row r="89" spans="2:65" s="12" customFormat="1" ht="11.25">
      <c r="B89" s="147"/>
      <c r="D89" s="140" t="s">
        <v>151</v>
      </c>
      <c r="E89" s="148" t="s">
        <v>19</v>
      </c>
      <c r="F89" s="149" t="s">
        <v>154</v>
      </c>
      <c r="H89" s="150">
        <v>1</v>
      </c>
      <c r="I89" s="151"/>
      <c r="L89" s="147"/>
      <c r="M89" s="172"/>
      <c r="N89" s="173"/>
      <c r="O89" s="173"/>
      <c r="P89" s="173"/>
      <c r="Q89" s="173"/>
      <c r="R89" s="173"/>
      <c r="S89" s="173"/>
      <c r="T89" s="174"/>
      <c r="AT89" s="148" t="s">
        <v>151</v>
      </c>
      <c r="AU89" s="148" t="s">
        <v>78</v>
      </c>
      <c r="AV89" s="12" t="s">
        <v>149</v>
      </c>
      <c r="AW89" s="12" t="s">
        <v>31</v>
      </c>
      <c r="AX89" s="12" t="s">
        <v>78</v>
      </c>
      <c r="AY89" s="148" t="s">
        <v>142</v>
      </c>
    </row>
    <row r="90" spans="2:65" s="1" customFormat="1" ht="6.95" customHeight="1">
      <c r="B90" s="41"/>
      <c r="C90" s="42"/>
      <c r="D90" s="42"/>
      <c r="E90" s="42"/>
      <c r="F90" s="42"/>
      <c r="G90" s="42"/>
      <c r="H90" s="42"/>
      <c r="I90" s="42"/>
      <c r="J90" s="42"/>
      <c r="K90" s="42"/>
      <c r="L90" s="32"/>
    </row>
  </sheetData>
  <sheetProtection algorithmName="SHA-512" hashValue="5r24DQuJLQ9MXyNxRg+kSeH8AfuRLn+AnQK0LKZx0KH+kOzq11h0PZT0ZGJFPESU23HntzewpzXYlJZvDM6/Xw==" saltValue="wvl/4gQ1K3fo4vv9k695bzCHK5f2DhdLQPF24b6ykGm4XQxKNKlreYL6hvA/J12I7Xrr97D66dtGO8YTsQQBJg==" spinCount="100000" sheet="1" objects="1" scenarios="1" formatColumns="0" formatRows="0" autoFilter="0"/>
  <autoFilter ref="C79:K89" xr:uid="{00000000-0009-0000-0000-00000A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26"/>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7" t="s">
        <v>113</v>
      </c>
    </row>
    <row r="3" spans="2:46" ht="6.95" customHeight="1">
      <c r="B3" s="18"/>
      <c r="C3" s="19"/>
      <c r="D3" s="19"/>
      <c r="E3" s="19"/>
      <c r="F3" s="19"/>
      <c r="G3" s="19"/>
      <c r="H3" s="19"/>
      <c r="I3" s="19"/>
      <c r="J3" s="19"/>
      <c r="K3" s="19"/>
      <c r="L3" s="20"/>
      <c r="AT3" s="17" t="s">
        <v>80</v>
      </c>
    </row>
    <row r="4" spans="2:46" ht="24.95" customHeight="1">
      <c r="B4" s="20"/>
      <c r="D4" s="21" t="s">
        <v>114</v>
      </c>
      <c r="L4" s="20"/>
      <c r="M4" s="90" t="s">
        <v>10</v>
      </c>
      <c r="AT4" s="17" t="s">
        <v>4</v>
      </c>
    </row>
    <row r="5" spans="2:46" ht="6.95" customHeight="1">
      <c r="B5" s="20"/>
      <c r="L5" s="20"/>
    </row>
    <row r="6" spans="2:46" ht="12" customHeight="1">
      <c r="B6" s="20"/>
      <c r="D6" s="27" t="s">
        <v>16</v>
      </c>
      <c r="L6" s="20"/>
    </row>
    <row r="7" spans="2:46" ht="16.5" customHeight="1">
      <c r="B7" s="20"/>
      <c r="E7" s="316" t="str">
        <f>'Rekapitulace stavby'!K6</f>
        <v>Prostá rekonstrukce trati Chotětov (včetně) - Všetaty (mimo)</v>
      </c>
      <c r="F7" s="317"/>
      <c r="G7" s="317"/>
      <c r="H7" s="317"/>
      <c r="L7" s="20"/>
    </row>
    <row r="8" spans="2:46" s="1" customFormat="1" ht="12" customHeight="1">
      <c r="B8" s="32"/>
      <c r="D8" s="27" t="s">
        <v>115</v>
      </c>
      <c r="L8" s="32"/>
    </row>
    <row r="9" spans="2:46" s="1" customFormat="1" ht="16.5" customHeight="1">
      <c r="B9" s="32"/>
      <c r="E9" s="280" t="s">
        <v>3024</v>
      </c>
      <c r="F9" s="318"/>
      <c r="G9" s="318"/>
      <c r="H9" s="318"/>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f>'Rekapitulace stavby'!AN8</f>
        <v>45728</v>
      </c>
      <c r="L12" s="32"/>
    </row>
    <row r="13" spans="2:46" s="1" customFormat="1" ht="10.9" customHeight="1">
      <c r="B13" s="32"/>
      <c r="L13" s="32"/>
    </row>
    <row r="14" spans="2:46" s="1" customFormat="1" ht="12" customHeight="1">
      <c r="B14" s="32"/>
      <c r="D14" s="27" t="s">
        <v>24</v>
      </c>
      <c r="I14" s="27" t="s">
        <v>25</v>
      </c>
      <c r="J14" s="25" t="s">
        <v>19</v>
      </c>
      <c r="L14" s="32"/>
    </row>
    <row r="15" spans="2:46" s="1" customFormat="1" ht="18" customHeight="1">
      <c r="B15" s="32"/>
      <c r="E15" s="25" t="s">
        <v>26</v>
      </c>
      <c r="I15" s="27" t="s">
        <v>27</v>
      </c>
      <c r="J15" s="25" t="s">
        <v>19</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319" t="str">
        <f>'Rekapitulace stavby'!E14</f>
        <v>Vyplň údaj</v>
      </c>
      <c r="F18" s="286"/>
      <c r="G18" s="286"/>
      <c r="H18" s="286"/>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
      </c>
      <c r="L20" s="32"/>
    </row>
    <row r="21" spans="2:12" s="1" customFormat="1" ht="18" customHeight="1">
      <c r="B21" s="32"/>
      <c r="E21" s="25" t="str">
        <f>IF('Rekapitulace stavby'!E17="","",'Rekapitulace stavby'!E17)</f>
        <v xml:space="preserve"> </v>
      </c>
      <c r="I21" s="27" t="s">
        <v>27</v>
      </c>
      <c r="J21" s="25" t="str">
        <f>IF('Rekapitulace stavby'!AN17="","",'Rekapitulace stavby'!AN17)</f>
        <v/>
      </c>
      <c r="L21" s="32"/>
    </row>
    <row r="22" spans="2:12" s="1" customFormat="1" ht="6.95" customHeight="1">
      <c r="B22" s="32"/>
      <c r="L22" s="32"/>
    </row>
    <row r="23" spans="2:12" s="1" customFormat="1" ht="12" customHeight="1">
      <c r="B23" s="32"/>
      <c r="D23" s="27" t="s">
        <v>32</v>
      </c>
      <c r="I23" s="27" t="s">
        <v>25</v>
      </c>
      <c r="J23" s="25" t="s">
        <v>19</v>
      </c>
      <c r="L23" s="32"/>
    </row>
    <row r="24" spans="2:12" s="1" customFormat="1" ht="18" customHeight="1">
      <c r="B24" s="32"/>
      <c r="E24" s="25" t="s">
        <v>33</v>
      </c>
      <c r="I24" s="27" t="s">
        <v>27</v>
      </c>
      <c r="J24" s="25" t="s">
        <v>19</v>
      </c>
      <c r="L24" s="32"/>
    </row>
    <row r="25" spans="2:12" s="1" customFormat="1" ht="6.95" customHeight="1">
      <c r="B25" s="32"/>
      <c r="L25" s="32"/>
    </row>
    <row r="26" spans="2:12" s="1" customFormat="1" ht="12" customHeight="1">
      <c r="B26" s="32"/>
      <c r="D26" s="27" t="s">
        <v>34</v>
      </c>
      <c r="L26" s="32"/>
    </row>
    <row r="27" spans="2:12" s="7" customFormat="1" ht="119.25" customHeight="1">
      <c r="B27" s="91"/>
      <c r="E27" s="291" t="s">
        <v>117</v>
      </c>
      <c r="F27" s="291"/>
      <c r="G27" s="291"/>
      <c r="H27" s="291"/>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36</v>
      </c>
      <c r="J30" s="63">
        <f>ROUND(J80, 2)</f>
        <v>0</v>
      </c>
      <c r="L30" s="32"/>
    </row>
    <row r="31" spans="2:12" s="1" customFormat="1" ht="6.95" customHeight="1">
      <c r="B31" s="32"/>
      <c r="D31" s="50"/>
      <c r="E31" s="50"/>
      <c r="F31" s="50"/>
      <c r="G31" s="50"/>
      <c r="H31" s="50"/>
      <c r="I31" s="50"/>
      <c r="J31" s="50"/>
      <c r="K31" s="50"/>
      <c r="L31" s="32"/>
    </row>
    <row r="32" spans="2:12" s="1" customFormat="1" ht="14.45" customHeight="1">
      <c r="B32" s="32"/>
      <c r="F32" s="35" t="s">
        <v>38</v>
      </c>
      <c r="I32" s="35" t="s">
        <v>37</v>
      </c>
      <c r="J32" s="35" t="s">
        <v>39</v>
      </c>
      <c r="L32" s="32"/>
    </row>
    <row r="33" spans="2:12" s="1" customFormat="1" ht="14.45" customHeight="1">
      <c r="B33" s="32"/>
      <c r="D33" s="52" t="s">
        <v>40</v>
      </c>
      <c r="E33" s="27" t="s">
        <v>41</v>
      </c>
      <c r="F33" s="83">
        <f>ROUND((SUM(BE80:BE125)),  2)</f>
        <v>0</v>
      </c>
      <c r="I33" s="93">
        <v>0.21</v>
      </c>
      <c r="J33" s="83">
        <f>ROUND(((SUM(BE80:BE125))*I33),  2)</f>
        <v>0</v>
      </c>
      <c r="L33" s="32"/>
    </row>
    <row r="34" spans="2:12" s="1" customFormat="1" ht="14.45" customHeight="1">
      <c r="B34" s="32"/>
      <c r="E34" s="27" t="s">
        <v>42</v>
      </c>
      <c r="F34" s="83">
        <f>ROUND((SUM(BF80:BF125)),  2)</f>
        <v>0</v>
      </c>
      <c r="I34" s="93">
        <v>0.12</v>
      </c>
      <c r="J34" s="83">
        <f>ROUND(((SUM(BF80:BF125))*I34),  2)</f>
        <v>0</v>
      </c>
      <c r="L34" s="32"/>
    </row>
    <row r="35" spans="2:12" s="1" customFormat="1" ht="14.45" hidden="1" customHeight="1">
      <c r="B35" s="32"/>
      <c r="E35" s="27" t="s">
        <v>43</v>
      </c>
      <c r="F35" s="83">
        <f>ROUND((SUM(BG80:BG125)),  2)</f>
        <v>0</v>
      </c>
      <c r="I35" s="93">
        <v>0.21</v>
      </c>
      <c r="J35" s="83">
        <f>0</f>
        <v>0</v>
      </c>
      <c r="L35" s="32"/>
    </row>
    <row r="36" spans="2:12" s="1" customFormat="1" ht="14.45" hidden="1" customHeight="1">
      <c r="B36" s="32"/>
      <c r="E36" s="27" t="s">
        <v>44</v>
      </c>
      <c r="F36" s="83">
        <f>ROUND((SUM(BH80:BH125)),  2)</f>
        <v>0</v>
      </c>
      <c r="I36" s="93">
        <v>0.12</v>
      </c>
      <c r="J36" s="83">
        <f>0</f>
        <v>0</v>
      </c>
      <c r="L36" s="32"/>
    </row>
    <row r="37" spans="2:12" s="1" customFormat="1" ht="14.45" hidden="1" customHeight="1">
      <c r="B37" s="32"/>
      <c r="E37" s="27" t="s">
        <v>45</v>
      </c>
      <c r="F37" s="83">
        <f>ROUND((SUM(BI80:BI125)),  2)</f>
        <v>0</v>
      </c>
      <c r="I37" s="93">
        <v>0</v>
      </c>
      <c r="J37" s="83">
        <f>0</f>
        <v>0</v>
      </c>
      <c r="L37" s="32"/>
    </row>
    <row r="38" spans="2:12" s="1" customFormat="1" ht="6.95" customHeight="1">
      <c r="B38" s="32"/>
      <c r="L38" s="32"/>
    </row>
    <row r="39" spans="2:12" s="1" customFormat="1" ht="25.35" customHeight="1">
      <c r="B39" s="32"/>
      <c r="C39" s="94"/>
      <c r="D39" s="95" t="s">
        <v>46</v>
      </c>
      <c r="E39" s="54"/>
      <c r="F39" s="54"/>
      <c r="G39" s="96" t="s">
        <v>47</v>
      </c>
      <c r="H39" s="97" t="s">
        <v>48</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118</v>
      </c>
      <c r="L45" s="32"/>
    </row>
    <row r="46" spans="2:12" s="1" customFormat="1" ht="6.95" customHeight="1">
      <c r="B46" s="32"/>
      <c r="L46" s="32"/>
    </row>
    <row r="47" spans="2:12" s="1" customFormat="1" ht="12" customHeight="1">
      <c r="B47" s="32"/>
      <c r="C47" s="27" t="s">
        <v>16</v>
      </c>
      <c r="L47" s="32"/>
    </row>
    <row r="48" spans="2:12" s="1" customFormat="1" ht="16.5" customHeight="1">
      <c r="B48" s="32"/>
      <c r="E48" s="316" t="str">
        <f>E7</f>
        <v>Prostá rekonstrukce trati Chotětov (včetně) - Všetaty (mimo)</v>
      </c>
      <c r="F48" s="317"/>
      <c r="G48" s="317"/>
      <c r="H48" s="317"/>
      <c r="L48" s="32"/>
    </row>
    <row r="49" spans="2:47" s="1" customFormat="1" ht="12" customHeight="1">
      <c r="B49" s="32"/>
      <c r="C49" s="27" t="s">
        <v>115</v>
      </c>
      <c r="L49" s="32"/>
    </row>
    <row r="50" spans="2:47" s="1" customFormat="1" ht="16.5" customHeight="1">
      <c r="B50" s="32"/>
      <c r="E50" s="280" t="str">
        <f>E9</f>
        <v>VON - VON</v>
      </c>
      <c r="F50" s="318"/>
      <c r="G50" s="318"/>
      <c r="H50" s="318"/>
      <c r="L50" s="32"/>
    </row>
    <row r="51" spans="2:47" s="1" customFormat="1" ht="6.95" customHeight="1">
      <c r="B51" s="32"/>
      <c r="L51" s="32"/>
    </row>
    <row r="52" spans="2:47" s="1" customFormat="1" ht="12" customHeight="1">
      <c r="B52" s="32"/>
      <c r="C52" s="27" t="s">
        <v>21</v>
      </c>
      <c r="F52" s="25" t="str">
        <f>F12</f>
        <v xml:space="preserve"> </v>
      </c>
      <c r="I52" s="27" t="s">
        <v>23</v>
      </c>
      <c r="J52" s="49">
        <f>IF(J12="","",J12)</f>
        <v>45728</v>
      </c>
      <c r="L52" s="32"/>
    </row>
    <row r="53" spans="2:47" s="1" customFormat="1" ht="6.95" customHeight="1">
      <c r="B53" s="32"/>
      <c r="L53" s="32"/>
    </row>
    <row r="54" spans="2:47" s="1" customFormat="1" ht="15.2" customHeight="1">
      <c r="B54" s="32"/>
      <c r="C54" s="27" t="s">
        <v>24</v>
      </c>
      <c r="F54" s="25" t="str">
        <f>E15</f>
        <v>Zimola Bohumil</v>
      </c>
      <c r="I54" s="27" t="s">
        <v>30</v>
      </c>
      <c r="J54" s="30" t="str">
        <f>E21</f>
        <v xml:space="preserve"> </v>
      </c>
      <c r="L54" s="32"/>
    </row>
    <row r="55" spans="2:47" s="1" customFormat="1" ht="15.2" customHeight="1">
      <c r="B55" s="32"/>
      <c r="C55" s="27" t="s">
        <v>28</v>
      </c>
      <c r="F55" s="25" t="str">
        <f>IF(E18="","",E18)</f>
        <v>Vyplň údaj</v>
      </c>
      <c r="I55" s="27" t="s">
        <v>32</v>
      </c>
      <c r="J55" s="30" t="str">
        <f>E24</f>
        <v>Hospopdková Marcela</v>
      </c>
      <c r="L55" s="32"/>
    </row>
    <row r="56" spans="2:47" s="1" customFormat="1" ht="10.35" customHeight="1">
      <c r="B56" s="32"/>
      <c r="L56" s="32"/>
    </row>
    <row r="57" spans="2:47" s="1" customFormat="1" ht="29.25" customHeight="1">
      <c r="B57" s="32"/>
      <c r="C57" s="100" t="s">
        <v>119</v>
      </c>
      <c r="D57" s="94"/>
      <c r="E57" s="94"/>
      <c r="F57" s="94"/>
      <c r="G57" s="94"/>
      <c r="H57" s="94"/>
      <c r="I57" s="94"/>
      <c r="J57" s="101" t="s">
        <v>120</v>
      </c>
      <c r="K57" s="94"/>
      <c r="L57" s="32"/>
    </row>
    <row r="58" spans="2:47" s="1" customFormat="1" ht="10.35" customHeight="1">
      <c r="B58" s="32"/>
      <c r="L58" s="32"/>
    </row>
    <row r="59" spans="2:47" s="1" customFormat="1" ht="22.9" customHeight="1">
      <c r="B59" s="32"/>
      <c r="C59" s="102" t="s">
        <v>68</v>
      </c>
      <c r="J59" s="63">
        <f>J80</f>
        <v>0</v>
      </c>
      <c r="L59" s="32"/>
      <c r="AU59" s="17" t="s">
        <v>121</v>
      </c>
    </row>
    <row r="60" spans="2:47" s="8" customFormat="1" ht="24.95" customHeight="1">
      <c r="B60" s="103"/>
      <c r="D60" s="104" t="s">
        <v>126</v>
      </c>
      <c r="E60" s="105"/>
      <c r="F60" s="105"/>
      <c r="G60" s="105"/>
      <c r="H60" s="105"/>
      <c r="I60" s="105"/>
      <c r="J60" s="106">
        <f>J81</f>
        <v>0</v>
      </c>
      <c r="L60" s="103"/>
    </row>
    <row r="61" spans="2:47" s="1" customFormat="1" ht="21.75" customHeight="1">
      <c r="B61" s="32"/>
      <c r="L61" s="32"/>
    </row>
    <row r="62" spans="2:47" s="1" customFormat="1" ht="6.95" customHeight="1">
      <c r="B62" s="41"/>
      <c r="C62" s="42"/>
      <c r="D62" s="42"/>
      <c r="E62" s="42"/>
      <c r="F62" s="42"/>
      <c r="G62" s="42"/>
      <c r="H62" s="42"/>
      <c r="I62" s="42"/>
      <c r="J62" s="42"/>
      <c r="K62" s="42"/>
      <c r="L62" s="32"/>
    </row>
    <row r="66" spans="2:63" s="1" customFormat="1" ht="6.95" customHeight="1">
      <c r="B66" s="43"/>
      <c r="C66" s="44"/>
      <c r="D66" s="44"/>
      <c r="E66" s="44"/>
      <c r="F66" s="44"/>
      <c r="G66" s="44"/>
      <c r="H66" s="44"/>
      <c r="I66" s="44"/>
      <c r="J66" s="44"/>
      <c r="K66" s="44"/>
      <c r="L66" s="32"/>
    </row>
    <row r="67" spans="2:63" s="1" customFormat="1" ht="24.95" customHeight="1">
      <c r="B67" s="32"/>
      <c r="C67" s="21" t="s">
        <v>127</v>
      </c>
      <c r="L67" s="32"/>
    </row>
    <row r="68" spans="2:63" s="1" customFormat="1" ht="6.95" customHeight="1">
      <c r="B68" s="32"/>
      <c r="L68" s="32"/>
    </row>
    <row r="69" spans="2:63" s="1" customFormat="1" ht="12" customHeight="1">
      <c r="B69" s="32"/>
      <c r="C69" s="27" t="s">
        <v>16</v>
      </c>
      <c r="L69" s="32"/>
    </row>
    <row r="70" spans="2:63" s="1" customFormat="1" ht="16.5" customHeight="1">
      <c r="B70" s="32"/>
      <c r="E70" s="316" t="str">
        <f>E7</f>
        <v>Prostá rekonstrukce trati Chotětov (včetně) - Všetaty (mimo)</v>
      </c>
      <c r="F70" s="317"/>
      <c r="G70" s="317"/>
      <c r="H70" s="317"/>
      <c r="L70" s="32"/>
    </row>
    <row r="71" spans="2:63" s="1" customFormat="1" ht="12" customHeight="1">
      <c r="B71" s="32"/>
      <c r="C71" s="27" t="s">
        <v>115</v>
      </c>
      <c r="L71" s="32"/>
    </row>
    <row r="72" spans="2:63" s="1" customFormat="1" ht="16.5" customHeight="1">
      <c r="B72" s="32"/>
      <c r="E72" s="280" t="str">
        <f>E9</f>
        <v>VON - VON</v>
      </c>
      <c r="F72" s="318"/>
      <c r="G72" s="318"/>
      <c r="H72" s="318"/>
      <c r="L72" s="32"/>
    </row>
    <row r="73" spans="2:63" s="1" customFormat="1" ht="6.95" customHeight="1">
      <c r="B73" s="32"/>
      <c r="L73" s="32"/>
    </row>
    <row r="74" spans="2:63" s="1" customFormat="1" ht="12" customHeight="1">
      <c r="B74" s="32"/>
      <c r="C74" s="27" t="s">
        <v>21</v>
      </c>
      <c r="F74" s="25" t="str">
        <f>F12</f>
        <v xml:space="preserve"> </v>
      </c>
      <c r="I74" s="27" t="s">
        <v>23</v>
      </c>
      <c r="J74" s="49">
        <f>IF(J12="","",J12)</f>
        <v>45728</v>
      </c>
      <c r="L74" s="32"/>
    </row>
    <row r="75" spans="2:63" s="1" customFormat="1" ht="6.95" customHeight="1">
      <c r="B75" s="32"/>
      <c r="L75" s="32"/>
    </row>
    <row r="76" spans="2:63" s="1" customFormat="1" ht="15.2" customHeight="1">
      <c r="B76" s="32"/>
      <c r="C76" s="27" t="s">
        <v>24</v>
      </c>
      <c r="F76" s="25" t="str">
        <f>E15</f>
        <v>Zimola Bohumil</v>
      </c>
      <c r="I76" s="27" t="s">
        <v>30</v>
      </c>
      <c r="J76" s="30" t="str">
        <f>E21</f>
        <v xml:space="preserve"> </v>
      </c>
      <c r="L76" s="32"/>
    </row>
    <row r="77" spans="2:63" s="1" customFormat="1" ht="15.2" customHeight="1">
      <c r="B77" s="32"/>
      <c r="C77" s="27" t="s">
        <v>28</v>
      </c>
      <c r="F77" s="25" t="str">
        <f>IF(E18="","",E18)</f>
        <v>Vyplň údaj</v>
      </c>
      <c r="I77" s="27" t="s">
        <v>32</v>
      </c>
      <c r="J77" s="30" t="str">
        <f>E24</f>
        <v>Hospopdková Marcela</v>
      </c>
      <c r="L77" s="32"/>
    </row>
    <row r="78" spans="2:63" s="1" customFormat="1" ht="10.35" customHeight="1">
      <c r="B78" s="32"/>
      <c r="L78" s="32"/>
    </row>
    <row r="79" spans="2:63" s="9" customFormat="1" ht="29.25" customHeight="1">
      <c r="B79" s="107"/>
      <c r="C79" s="108" t="s">
        <v>128</v>
      </c>
      <c r="D79" s="109" t="s">
        <v>55</v>
      </c>
      <c r="E79" s="109" t="s">
        <v>51</v>
      </c>
      <c r="F79" s="109" t="s">
        <v>52</v>
      </c>
      <c r="G79" s="109" t="s">
        <v>129</v>
      </c>
      <c r="H79" s="109" t="s">
        <v>130</v>
      </c>
      <c r="I79" s="109" t="s">
        <v>131</v>
      </c>
      <c r="J79" s="109" t="s">
        <v>120</v>
      </c>
      <c r="K79" s="110" t="s">
        <v>132</v>
      </c>
      <c r="L79" s="107"/>
      <c r="M79" s="56" t="s">
        <v>19</v>
      </c>
      <c r="N79" s="57" t="s">
        <v>40</v>
      </c>
      <c r="O79" s="57" t="s">
        <v>133</v>
      </c>
      <c r="P79" s="57" t="s">
        <v>134</v>
      </c>
      <c r="Q79" s="57" t="s">
        <v>135</v>
      </c>
      <c r="R79" s="57" t="s">
        <v>136</v>
      </c>
      <c r="S79" s="57" t="s">
        <v>137</v>
      </c>
      <c r="T79" s="58" t="s">
        <v>138</v>
      </c>
    </row>
    <row r="80" spans="2:63" s="1" customFormat="1" ht="22.9" customHeight="1">
      <c r="B80" s="32"/>
      <c r="C80" s="61" t="s">
        <v>139</v>
      </c>
      <c r="J80" s="111">
        <f>BK80</f>
        <v>0</v>
      </c>
      <c r="L80" s="32"/>
      <c r="M80" s="59"/>
      <c r="N80" s="50"/>
      <c r="O80" s="50"/>
      <c r="P80" s="112">
        <f>P81</f>
        <v>0</v>
      </c>
      <c r="Q80" s="50"/>
      <c r="R80" s="112">
        <f>R81</f>
        <v>0</v>
      </c>
      <c r="S80" s="50"/>
      <c r="T80" s="113">
        <f>T81</f>
        <v>0</v>
      </c>
      <c r="AT80" s="17" t="s">
        <v>69</v>
      </c>
      <c r="AU80" s="17" t="s">
        <v>121</v>
      </c>
      <c r="BK80" s="114">
        <f>BK81</f>
        <v>0</v>
      </c>
    </row>
    <row r="81" spans="2:65" s="10" customFormat="1" ht="25.9" customHeight="1">
      <c r="B81" s="115"/>
      <c r="D81" s="116" t="s">
        <v>69</v>
      </c>
      <c r="E81" s="117" t="s">
        <v>559</v>
      </c>
      <c r="F81" s="117" t="s">
        <v>560</v>
      </c>
      <c r="I81" s="118"/>
      <c r="J81" s="119">
        <f>BK81</f>
        <v>0</v>
      </c>
      <c r="L81" s="115"/>
      <c r="M81" s="120"/>
      <c r="P81" s="121">
        <f>SUM(P82:P125)</f>
        <v>0</v>
      </c>
      <c r="R81" s="121">
        <f>SUM(R82:R125)</f>
        <v>0</v>
      </c>
      <c r="T81" s="122">
        <f>SUM(T82:T125)</f>
        <v>0</v>
      </c>
      <c r="AR81" s="116" t="s">
        <v>173</v>
      </c>
      <c r="AT81" s="123" t="s">
        <v>69</v>
      </c>
      <c r="AU81" s="123" t="s">
        <v>70</v>
      </c>
      <c r="AY81" s="116" t="s">
        <v>142</v>
      </c>
      <c r="BK81" s="124">
        <f>SUM(BK82:BK125)</f>
        <v>0</v>
      </c>
    </row>
    <row r="82" spans="2:65" s="1" customFormat="1" ht="24.2" customHeight="1">
      <c r="B82" s="32"/>
      <c r="C82" s="160" t="s">
        <v>78</v>
      </c>
      <c r="D82" s="160" t="s">
        <v>316</v>
      </c>
      <c r="E82" s="161" t="s">
        <v>3025</v>
      </c>
      <c r="F82" s="162" t="s">
        <v>3026</v>
      </c>
      <c r="G82" s="163" t="s">
        <v>146</v>
      </c>
      <c r="H82" s="164">
        <v>6</v>
      </c>
      <c r="I82" s="165"/>
      <c r="J82" s="166">
        <f>ROUND(I82*H82,2)</f>
        <v>0</v>
      </c>
      <c r="K82" s="162" t="s">
        <v>147</v>
      </c>
      <c r="L82" s="32"/>
      <c r="M82" s="167" t="s">
        <v>19</v>
      </c>
      <c r="N82" s="168" t="s">
        <v>41</v>
      </c>
      <c r="P82" s="135">
        <f>O82*H82</f>
        <v>0</v>
      </c>
      <c r="Q82" s="135">
        <v>0</v>
      </c>
      <c r="R82" s="135">
        <f>Q82*H82</f>
        <v>0</v>
      </c>
      <c r="S82" s="135">
        <v>0</v>
      </c>
      <c r="T82" s="136">
        <f>S82*H82</f>
        <v>0</v>
      </c>
      <c r="AR82" s="137" t="s">
        <v>149</v>
      </c>
      <c r="AT82" s="137" t="s">
        <v>316</v>
      </c>
      <c r="AU82" s="137" t="s">
        <v>78</v>
      </c>
      <c r="AY82" s="17" t="s">
        <v>142</v>
      </c>
      <c r="BE82" s="138">
        <f>IF(N82="základní",J82,0)</f>
        <v>0</v>
      </c>
      <c r="BF82" s="138">
        <f>IF(N82="snížená",J82,0)</f>
        <v>0</v>
      </c>
      <c r="BG82" s="138">
        <f>IF(N82="zákl. přenesená",J82,0)</f>
        <v>0</v>
      </c>
      <c r="BH82" s="138">
        <f>IF(N82="sníž. přenesená",J82,0)</f>
        <v>0</v>
      </c>
      <c r="BI82" s="138">
        <f>IF(N82="nulová",J82,0)</f>
        <v>0</v>
      </c>
      <c r="BJ82" s="17" t="s">
        <v>78</v>
      </c>
      <c r="BK82" s="138">
        <f>ROUND(I82*H82,2)</f>
        <v>0</v>
      </c>
      <c r="BL82" s="17" t="s">
        <v>149</v>
      </c>
      <c r="BM82" s="137" t="s">
        <v>3027</v>
      </c>
    </row>
    <row r="83" spans="2:65" s="11" customFormat="1" ht="11.25">
      <c r="B83" s="139"/>
      <c r="D83" s="140" t="s">
        <v>151</v>
      </c>
      <c r="E83" s="141" t="s">
        <v>19</v>
      </c>
      <c r="F83" s="142" t="s">
        <v>179</v>
      </c>
      <c r="H83" s="143">
        <v>6</v>
      </c>
      <c r="I83" s="144"/>
      <c r="L83" s="139"/>
      <c r="M83" s="145"/>
      <c r="T83" s="146"/>
      <c r="AT83" s="141" t="s">
        <v>151</v>
      </c>
      <c r="AU83" s="141" t="s">
        <v>78</v>
      </c>
      <c r="AV83" s="11" t="s">
        <v>80</v>
      </c>
      <c r="AW83" s="11" t="s">
        <v>31</v>
      </c>
      <c r="AX83" s="11" t="s">
        <v>70</v>
      </c>
      <c r="AY83" s="141" t="s">
        <v>142</v>
      </c>
    </row>
    <row r="84" spans="2:65" s="12" customFormat="1" ht="11.25">
      <c r="B84" s="147"/>
      <c r="D84" s="140" t="s">
        <v>151</v>
      </c>
      <c r="E84" s="148" t="s">
        <v>19</v>
      </c>
      <c r="F84" s="149" t="s">
        <v>154</v>
      </c>
      <c r="H84" s="150">
        <v>6</v>
      </c>
      <c r="I84" s="151"/>
      <c r="L84" s="147"/>
      <c r="M84" s="152"/>
      <c r="T84" s="153"/>
      <c r="AT84" s="148" t="s">
        <v>151</v>
      </c>
      <c r="AU84" s="148" t="s">
        <v>78</v>
      </c>
      <c r="AV84" s="12" t="s">
        <v>149</v>
      </c>
      <c r="AW84" s="12" t="s">
        <v>31</v>
      </c>
      <c r="AX84" s="12" t="s">
        <v>78</v>
      </c>
      <c r="AY84" s="148" t="s">
        <v>142</v>
      </c>
    </row>
    <row r="85" spans="2:65" s="1" customFormat="1" ht="21.75" customHeight="1">
      <c r="B85" s="32"/>
      <c r="C85" s="160" t="s">
        <v>200</v>
      </c>
      <c r="D85" s="160" t="s">
        <v>316</v>
      </c>
      <c r="E85" s="161" t="s">
        <v>3028</v>
      </c>
      <c r="F85" s="162" t="s">
        <v>3029</v>
      </c>
      <c r="G85" s="163" t="s">
        <v>146</v>
      </c>
      <c r="H85" s="164">
        <v>1</v>
      </c>
      <c r="I85" s="165"/>
      <c r="J85" s="166">
        <f>ROUND(I85*H85,2)</f>
        <v>0</v>
      </c>
      <c r="K85" s="162" t="s">
        <v>19</v>
      </c>
      <c r="L85" s="32"/>
      <c r="M85" s="167" t="s">
        <v>19</v>
      </c>
      <c r="N85" s="168" t="s">
        <v>41</v>
      </c>
      <c r="P85" s="135">
        <f>O85*H85</f>
        <v>0</v>
      </c>
      <c r="Q85" s="135">
        <v>0</v>
      </c>
      <c r="R85" s="135">
        <f>Q85*H85</f>
        <v>0</v>
      </c>
      <c r="S85" s="135">
        <v>0</v>
      </c>
      <c r="T85" s="136">
        <f>S85*H85</f>
        <v>0</v>
      </c>
      <c r="AR85" s="137" t="s">
        <v>149</v>
      </c>
      <c r="AT85" s="137" t="s">
        <v>316</v>
      </c>
      <c r="AU85" s="137" t="s">
        <v>78</v>
      </c>
      <c r="AY85" s="17" t="s">
        <v>142</v>
      </c>
      <c r="BE85" s="138">
        <f>IF(N85="základní",J85,0)</f>
        <v>0</v>
      </c>
      <c r="BF85" s="138">
        <f>IF(N85="snížená",J85,0)</f>
        <v>0</v>
      </c>
      <c r="BG85" s="138">
        <f>IF(N85="zákl. přenesená",J85,0)</f>
        <v>0</v>
      </c>
      <c r="BH85" s="138">
        <f>IF(N85="sníž. přenesená",J85,0)</f>
        <v>0</v>
      </c>
      <c r="BI85" s="138">
        <f>IF(N85="nulová",J85,0)</f>
        <v>0</v>
      </c>
      <c r="BJ85" s="17" t="s">
        <v>78</v>
      </c>
      <c r="BK85" s="138">
        <f>ROUND(I85*H85,2)</f>
        <v>0</v>
      </c>
      <c r="BL85" s="17" t="s">
        <v>149</v>
      </c>
      <c r="BM85" s="137" t="s">
        <v>3030</v>
      </c>
    </row>
    <row r="86" spans="2:65" s="11" customFormat="1" ht="11.25">
      <c r="B86" s="139"/>
      <c r="D86" s="140" t="s">
        <v>151</v>
      </c>
      <c r="E86" s="141" t="s">
        <v>19</v>
      </c>
      <c r="F86" s="142" t="s">
        <v>78</v>
      </c>
      <c r="H86" s="143">
        <v>1</v>
      </c>
      <c r="I86" s="144"/>
      <c r="L86" s="139"/>
      <c r="M86" s="145"/>
      <c r="T86" s="146"/>
      <c r="AT86" s="141" t="s">
        <v>151</v>
      </c>
      <c r="AU86" s="141" t="s">
        <v>78</v>
      </c>
      <c r="AV86" s="11" t="s">
        <v>80</v>
      </c>
      <c r="AW86" s="11" t="s">
        <v>31</v>
      </c>
      <c r="AX86" s="11" t="s">
        <v>70</v>
      </c>
      <c r="AY86" s="141" t="s">
        <v>142</v>
      </c>
    </row>
    <row r="87" spans="2:65" s="12" customFormat="1" ht="11.25">
      <c r="B87" s="147"/>
      <c r="D87" s="140" t="s">
        <v>151</v>
      </c>
      <c r="E87" s="148" t="s">
        <v>19</v>
      </c>
      <c r="F87" s="149" t="s">
        <v>154</v>
      </c>
      <c r="H87" s="150">
        <v>1</v>
      </c>
      <c r="I87" s="151"/>
      <c r="L87" s="147"/>
      <c r="M87" s="152"/>
      <c r="T87" s="153"/>
      <c r="AT87" s="148" t="s">
        <v>151</v>
      </c>
      <c r="AU87" s="148" t="s">
        <v>78</v>
      </c>
      <c r="AV87" s="12" t="s">
        <v>149</v>
      </c>
      <c r="AW87" s="12" t="s">
        <v>31</v>
      </c>
      <c r="AX87" s="12" t="s">
        <v>78</v>
      </c>
      <c r="AY87" s="148" t="s">
        <v>142</v>
      </c>
    </row>
    <row r="88" spans="2:65" s="1" customFormat="1" ht="21.75" customHeight="1">
      <c r="B88" s="32"/>
      <c r="C88" s="160" t="s">
        <v>80</v>
      </c>
      <c r="D88" s="160" t="s">
        <v>316</v>
      </c>
      <c r="E88" s="161" t="s">
        <v>3031</v>
      </c>
      <c r="F88" s="162" t="s">
        <v>3032</v>
      </c>
      <c r="G88" s="163" t="s">
        <v>146</v>
      </c>
      <c r="H88" s="164">
        <v>1</v>
      </c>
      <c r="I88" s="165"/>
      <c r="J88" s="166">
        <f>ROUND(I88*H88,2)</f>
        <v>0</v>
      </c>
      <c r="K88" s="162" t="s">
        <v>147</v>
      </c>
      <c r="L88" s="32"/>
      <c r="M88" s="167" t="s">
        <v>19</v>
      </c>
      <c r="N88" s="168" t="s">
        <v>41</v>
      </c>
      <c r="P88" s="135">
        <f>O88*H88</f>
        <v>0</v>
      </c>
      <c r="Q88" s="135">
        <v>0</v>
      </c>
      <c r="R88" s="135">
        <f>Q88*H88</f>
        <v>0</v>
      </c>
      <c r="S88" s="135">
        <v>0</v>
      </c>
      <c r="T88" s="136">
        <f>S88*H88</f>
        <v>0</v>
      </c>
      <c r="AR88" s="137" t="s">
        <v>149</v>
      </c>
      <c r="AT88" s="137" t="s">
        <v>316</v>
      </c>
      <c r="AU88" s="137" t="s">
        <v>78</v>
      </c>
      <c r="AY88" s="17" t="s">
        <v>142</v>
      </c>
      <c r="BE88" s="138">
        <f>IF(N88="základní",J88,0)</f>
        <v>0</v>
      </c>
      <c r="BF88" s="138">
        <f>IF(N88="snížená",J88,0)</f>
        <v>0</v>
      </c>
      <c r="BG88" s="138">
        <f>IF(N88="zákl. přenesená",J88,0)</f>
        <v>0</v>
      </c>
      <c r="BH88" s="138">
        <f>IF(N88="sníž. přenesená",J88,0)</f>
        <v>0</v>
      </c>
      <c r="BI88" s="138">
        <f>IF(N88="nulová",J88,0)</f>
        <v>0</v>
      </c>
      <c r="BJ88" s="17" t="s">
        <v>78</v>
      </c>
      <c r="BK88" s="138">
        <f>ROUND(I88*H88,2)</f>
        <v>0</v>
      </c>
      <c r="BL88" s="17" t="s">
        <v>149</v>
      </c>
      <c r="BM88" s="137" t="s">
        <v>3033</v>
      </c>
    </row>
    <row r="89" spans="2:65" s="11" customFormat="1" ht="11.25">
      <c r="B89" s="139"/>
      <c r="D89" s="140" t="s">
        <v>151</v>
      </c>
      <c r="E89" s="141" t="s">
        <v>19</v>
      </c>
      <c r="F89" s="142" t="s">
        <v>78</v>
      </c>
      <c r="H89" s="143">
        <v>1</v>
      </c>
      <c r="I89" s="144"/>
      <c r="L89" s="139"/>
      <c r="M89" s="145"/>
      <c r="T89" s="146"/>
      <c r="AT89" s="141" t="s">
        <v>151</v>
      </c>
      <c r="AU89" s="141" t="s">
        <v>78</v>
      </c>
      <c r="AV89" s="11" t="s">
        <v>80</v>
      </c>
      <c r="AW89" s="11" t="s">
        <v>31</v>
      </c>
      <c r="AX89" s="11" t="s">
        <v>70</v>
      </c>
      <c r="AY89" s="141" t="s">
        <v>142</v>
      </c>
    </row>
    <row r="90" spans="2:65" s="12" customFormat="1" ht="11.25">
      <c r="B90" s="147"/>
      <c r="D90" s="140" t="s">
        <v>151</v>
      </c>
      <c r="E90" s="148" t="s">
        <v>19</v>
      </c>
      <c r="F90" s="149" t="s">
        <v>154</v>
      </c>
      <c r="H90" s="150">
        <v>1</v>
      </c>
      <c r="I90" s="151"/>
      <c r="L90" s="147"/>
      <c r="M90" s="152"/>
      <c r="T90" s="153"/>
      <c r="AT90" s="148" t="s">
        <v>151</v>
      </c>
      <c r="AU90" s="148" t="s">
        <v>78</v>
      </c>
      <c r="AV90" s="12" t="s">
        <v>149</v>
      </c>
      <c r="AW90" s="12" t="s">
        <v>31</v>
      </c>
      <c r="AX90" s="12" t="s">
        <v>78</v>
      </c>
      <c r="AY90" s="148" t="s">
        <v>142</v>
      </c>
    </row>
    <row r="91" spans="2:65" s="1" customFormat="1" ht="21.75" customHeight="1">
      <c r="B91" s="32"/>
      <c r="C91" s="160" t="s">
        <v>161</v>
      </c>
      <c r="D91" s="160" t="s">
        <v>316</v>
      </c>
      <c r="E91" s="161" t="s">
        <v>3034</v>
      </c>
      <c r="F91" s="162" t="s">
        <v>3035</v>
      </c>
      <c r="G91" s="163" t="s">
        <v>146</v>
      </c>
      <c r="H91" s="164">
        <v>1</v>
      </c>
      <c r="I91" s="165"/>
      <c r="J91" s="166">
        <f>ROUND(I91*H91,2)</f>
        <v>0</v>
      </c>
      <c r="K91" s="162" t="s">
        <v>147</v>
      </c>
      <c r="L91" s="32"/>
      <c r="M91" s="167" t="s">
        <v>19</v>
      </c>
      <c r="N91" s="168" t="s">
        <v>41</v>
      </c>
      <c r="P91" s="135">
        <f>O91*H91</f>
        <v>0</v>
      </c>
      <c r="Q91" s="135">
        <v>0</v>
      </c>
      <c r="R91" s="135">
        <f>Q91*H91</f>
        <v>0</v>
      </c>
      <c r="S91" s="135">
        <v>0</v>
      </c>
      <c r="T91" s="136">
        <f>S91*H91</f>
        <v>0</v>
      </c>
      <c r="AR91" s="137" t="s">
        <v>149</v>
      </c>
      <c r="AT91" s="137" t="s">
        <v>316</v>
      </c>
      <c r="AU91" s="137" t="s">
        <v>78</v>
      </c>
      <c r="AY91" s="17" t="s">
        <v>142</v>
      </c>
      <c r="BE91" s="138">
        <f>IF(N91="základní",J91,0)</f>
        <v>0</v>
      </c>
      <c r="BF91" s="138">
        <f>IF(N91="snížená",J91,0)</f>
        <v>0</v>
      </c>
      <c r="BG91" s="138">
        <f>IF(N91="zákl. přenesená",J91,0)</f>
        <v>0</v>
      </c>
      <c r="BH91" s="138">
        <f>IF(N91="sníž. přenesená",J91,0)</f>
        <v>0</v>
      </c>
      <c r="BI91" s="138">
        <f>IF(N91="nulová",J91,0)</f>
        <v>0</v>
      </c>
      <c r="BJ91" s="17" t="s">
        <v>78</v>
      </c>
      <c r="BK91" s="138">
        <f>ROUND(I91*H91,2)</f>
        <v>0</v>
      </c>
      <c r="BL91" s="17" t="s">
        <v>149</v>
      </c>
      <c r="BM91" s="137" t="s">
        <v>3036</v>
      </c>
    </row>
    <row r="92" spans="2:65" s="11" customFormat="1" ht="11.25">
      <c r="B92" s="139"/>
      <c r="D92" s="140" t="s">
        <v>151</v>
      </c>
      <c r="E92" s="141" t="s">
        <v>19</v>
      </c>
      <c r="F92" s="142" t="s">
        <v>78</v>
      </c>
      <c r="H92" s="143">
        <v>1</v>
      </c>
      <c r="I92" s="144"/>
      <c r="L92" s="139"/>
      <c r="M92" s="145"/>
      <c r="T92" s="146"/>
      <c r="AT92" s="141" t="s">
        <v>151</v>
      </c>
      <c r="AU92" s="141" t="s">
        <v>78</v>
      </c>
      <c r="AV92" s="11" t="s">
        <v>80</v>
      </c>
      <c r="AW92" s="11" t="s">
        <v>31</v>
      </c>
      <c r="AX92" s="11" t="s">
        <v>70</v>
      </c>
      <c r="AY92" s="141" t="s">
        <v>142</v>
      </c>
    </row>
    <row r="93" spans="2:65" s="12" customFormat="1" ht="11.25">
      <c r="B93" s="147"/>
      <c r="D93" s="140" t="s">
        <v>151</v>
      </c>
      <c r="E93" s="148" t="s">
        <v>19</v>
      </c>
      <c r="F93" s="149" t="s">
        <v>154</v>
      </c>
      <c r="H93" s="150">
        <v>1</v>
      </c>
      <c r="I93" s="151"/>
      <c r="L93" s="147"/>
      <c r="M93" s="152"/>
      <c r="T93" s="153"/>
      <c r="AT93" s="148" t="s">
        <v>151</v>
      </c>
      <c r="AU93" s="148" t="s">
        <v>78</v>
      </c>
      <c r="AV93" s="12" t="s">
        <v>149</v>
      </c>
      <c r="AW93" s="12" t="s">
        <v>31</v>
      </c>
      <c r="AX93" s="12" t="s">
        <v>78</v>
      </c>
      <c r="AY93" s="148" t="s">
        <v>142</v>
      </c>
    </row>
    <row r="94" spans="2:65" s="1" customFormat="1" ht="24.2" customHeight="1">
      <c r="B94" s="32"/>
      <c r="C94" s="160" t="s">
        <v>149</v>
      </c>
      <c r="D94" s="160" t="s">
        <v>316</v>
      </c>
      <c r="E94" s="161" t="s">
        <v>3037</v>
      </c>
      <c r="F94" s="162" t="s">
        <v>3038</v>
      </c>
      <c r="G94" s="163" t="s">
        <v>146</v>
      </c>
      <c r="H94" s="164">
        <v>1</v>
      </c>
      <c r="I94" s="165"/>
      <c r="J94" s="166">
        <f>ROUND(I94*H94,2)</f>
        <v>0</v>
      </c>
      <c r="K94" s="162" t="s">
        <v>147</v>
      </c>
      <c r="L94" s="32"/>
      <c r="M94" s="167" t="s">
        <v>19</v>
      </c>
      <c r="N94" s="168" t="s">
        <v>41</v>
      </c>
      <c r="P94" s="135">
        <f>O94*H94</f>
        <v>0</v>
      </c>
      <c r="Q94" s="135">
        <v>0</v>
      </c>
      <c r="R94" s="135">
        <f>Q94*H94</f>
        <v>0</v>
      </c>
      <c r="S94" s="135">
        <v>0</v>
      </c>
      <c r="T94" s="136">
        <f>S94*H94</f>
        <v>0</v>
      </c>
      <c r="AR94" s="137" t="s">
        <v>149</v>
      </c>
      <c r="AT94" s="137" t="s">
        <v>316</v>
      </c>
      <c r="AU94" s="137" t="s">
        <v>78</v>
      </c>
      <c r="AY94" s="17" t="s">
        <v>142</v>
      </c>
      <c r="BE94" s="138">
        <f>IF(N94="základní",J94,0)</f>
        <v>0</v>
      </c>
      <c r="BF94" s="138">
        <f>IF(N94="snížená",J94,0)</f>
        <v>0</v>
      </c>
      <c r="BG94" s="138">
        <f>IF(N94="zákl. přenesená",J94,0)</f>
        <v>0</v>
      </c>
      <c r="BH94" s="138">
        <f>IF(N94="sníž. přenesená",J94,0)</f>
        <v>0</v>
      </c>
      <c r="BI94" s="138">
        <f>IF(N94="nulová",J94,0)</f>
        <v>0</v>
      </c>
      <c r="BJ94" s="17" t="s">
        <v>78</v>
      </c>
      <c r="BK94" s="138">
        <f>ROUND(I94*H94,2)</f>
        <v>0</v>
      </c>
      <c r="BL94" s="17" t="s">
        <v>149</v>
      </c>
      <c r="BM94" s="137" t="s">
        <v>3039</v>
      </c>
    </row>
    <row r="95" spans="2:65" s="11" customFormat="1" ht="11.25">
      <c r="B95" s="139"/>
      <c r="D95" s="140" t="s">
        <v>151</v>
      </c>
      <c r="E95" s="141" t="s">
        <v>19</v>
      </c>
      <c r="F95" s="142" t="s">
        <v>78</v>
      </c>
      <c r="H95" s="143">
        <v>1</v>
      </c>
      <c r="I95" s="144"/>
      <c r="L95" s="139"/>
      <c r="M95" s="145"/>
      <c r="T95" s="146"/>
      <c r="AT95" s="141" t="s">
        <v>151</v>
      </c>
      <c r="AU95" s="141" t="s">
        <v>78</v>
      </c>
      <c r="AV95" s="11" t="s">
        <v>80</v>
      </c>
      <c r="AW95" s="11" t="s">
        <v>31</v>
      </c>
      <c r="AX95" s="11" t="s">
        <v>70</v>
      </c>
      <c r="AY95" s="141" t="s">
        <v>142</v>
      </c>
    </row>
    <row r="96" spans="2:65" s="12" customFormat="1" ht="11.25">
      <c r="B96" s="147"/>
      <c r="D96" s="140" t="s">
        <v>151</v>
      </c>
      <c r="E96" s="148" t="s">
        <v>19</v>
      </c>
      <c r="F96" s="149" t="s">
        <v>154</v>
      </c>
      <c r="H96" s="150">
        <v>1</v>
      </c>
      <c r="I96" s="151"/>
      <c r="L96" s="147"/>
      <c r="M96" s="152"/>
      <c r="T96" s="153"/>
      <c r="AT96" s="148" t="s">
        <v>151</v>
      </c>
      <c r="AU96" s="148" t="s">
        <v>78</v>
      </c>
      <c r="AV96" s="12" t="s">
        <v>149</v>
      </c>
      <c r="AW96" s="12" t="s">
        <v>31</v>
      </c>
      <c r="AX96" s="12" t="s">
        <v>78</v>
      </c>
      <c r="AY96" s="148" t="s">
        <v>142</v>
      </c>
    </row>
    <row r="97" spans="2:65" s="1" customFormat="1" ht="78" customHeight="1">
      <c r="B97" s="32"/>
      <c r="C97" s="160" t="s">
        <v>173</v>
      </c>
      <c r="D97" s="160" t="s">
        <v>316</v>
      </c>
      <c r="E97" s="161" t="s">
        <v>3040</v>
      </c>
      <c r="F97" s="162" t="s">
        <v>3041</v>
      </c>
      <c r="G97" s="163" t="s">
        <v>2984</v>
      </c>
      <c r="H97" s="164">
        <v>150</v>
      </c>
      <c r="I97" s="165"/>
      <c r="J97" s="166">
        <f>ROUND(I97*H97,2)</f>
        <v>0</v>
      </c>
      <c r="K97" s="162" t="s">
        <v>147</v>
      </c>
      <c r="L97" s="32"/>
      <c r="M97" s="167" t="s">
        <v>19</v>
      </c>
      <c r="N97" s="168" t="s">
        <v>41</v>
      </c>
      <c r="P97" s="135">
        <f>O97*H97</f>
        <v>0</v>
      </c>
      <c r="Q97" s="135">
        <v>0</v>
      </c>
      <c r="R97" s="135">
        <f>Q97*H97</f>
        <v>0</v>
      </c>
      <c r="S97" s="135">
        <v>0</v>
      </c>
      <c r="T97" s="136">
        <f>S97*H97</f>
        <v>0</v>
      </c>
      <c r="AR97" s="137" t="s">
        <v>3042</v>
      </c>
      <c r="AT97" s="137" t="s">
        <v>316</v>
      </c>
      <c r="AU97" s="137" t="s">
        <v>78</v>
      </c>
      <c r="AY97" s="17" t="s">
        <v>142</v>
      </c>
      <c r="BE97" s="138">
        <f>IF(N97="základní",J97,0)</f>
        <v>0</v>
      </c>
      <c r="BF97" s="138">
        <f>IF(N97="snížená",J97,0)</f>
        <v>0</v>
      </c>
      <c r="BG97" s="138">
        <f>IF(N97="zákl. přenesená",J97,0)</f>
        <v>0</v>
      </c>
      <c r="BH97" s="138">
        <f>IF(N97="sníž. přenesená",J97,0)</f>
        <v>0</v>
      </c>
      <c r="BI97" s="138">
        <f>IF(N97="nulová",J97,0)</f>
        <v>0</v>
      </c>
      <c r="BJ97" s="17" t="s">
        <v>78</v>
      </c>
      <c r="BK97" s="138">
        <f>ROUND(I97*H97,2)</f>
        <v>0</v>
      </c>
      <c r="BL97" s="17" t="s">
        <v>3042</v>
      </c>
      <c r="BM97" s="137" t="s">
        <v>3043</v>
      </c>
    </row>
    <row r="98" spans="2:65" s="1" customFormat="1" ht="19.5">
      <c r="B98" s="32"/>
      <c r="D98" s="140" t="s">
        <v>314</v>
      </c>
      <c r="F98" s="169" t="s">
        <v>3044</v>
      </c>
      <c r="I98" s="170"/>
      <c r="L98" s="32"/>
      <c r="M98" s="171"/>
      <c r="T98" s="53"/>
      <c r="AT98" s="17" t="s">
        <v>314</v>
      </c>
      <c r="AU98" s="17" t="s">
        <v>78</v>
      </c>
    </row>
    <row r="99" spans="2:65" s="11" customFormat="1" ht="11.25">
      <c r="B99" s="139"/>
      <c r="D99" s="140" t="s">
        <v>151</v>
      </c>
      <c r="E99" s="141" t="s">
        <v>19</v>
      </c>
      <c r="F99" s="142" t="s">
        <v>2861</v>
      </c>
      <c r="H99" s="143">
        <v>150</v>
      </c>
      <c r="I99" s="144"/>
      <c r="L99" s="139"/>
      <c r="M99" s="145"/>
      <c r="T99" s="146"/>
      <c r="AT99" s="141" t="s">
        <v>151</v>
      </c>
      <c r="AU99" s="141" t="s">
        <v>78</v>
      </c>
      <c r="AV99" s="11" t="s">
        <v>80</v>
      </c>
      <c r="AW99" s="11" t="s">
        <v>31</v>
      </c>
      <c r="AX99" s="11" t="s">
        <v>70</v>
      </c>
      <c r="AY99" s="141" t="s">
        <v>142</v>
      </c>
    </row>
    <row r="100" spans="2:65" s="12" customFormat="1" ht="11.25">
      <c r="B100" s="147"/>
      <c r="D100" s="140" t="s">
        <v>151</v>
      </c>
      <c r="E100" s="148" t="s">
        <v>19</v>
      </c>
      <c r="F100" s="149" t="s">
        <v>154</v>
      </c>
      <c r="H100" s="150">
        <v>150</v>
      </c>
      <c r="I100" s="151"/>
      <c r="L100" s="147"/>
      <c r="M100" s="152"/>
      <c r="T100" s="153"/>
      <c r="AT100" s="148" t="s">
        <v>151</v>
      </c>
      <c r="AU100" s="148" t="s">
        <v>78</v>
      </c>
      <c r="AV100" s="12" t="s">
        <v>149</v>
      </c>
      <c r="AW100" s="12" t="s">
        <v>31</v>
      </c>
      <c r="AX100" s="12" t="s">
        <v>78</v>
      </c>
      <c r="AY100" s="148" t="s">
        <v>142</v>
      </c>
    </row>
    <row r="101" spans="2:65" s="1" customFormat="1" ht="33" customHeight="1">
      <c r="B101" s="32"/>
      <c r="C101" s="160" t="s">
        <v>179</v>
      </c>
      <c r="D101" s="160" t="s">
        <v>316</v>
      </c>
      <c r="E101" s="161" t="s">
        <v>3016</v>
      </c>
      <c r="F101" s="162" t="s">
        <v>3017</v>
      </c>
      <c r="G101" s="163" t="s">
        <v>146</v>
      </c>
      <c r="H101" s="164">
        <v>2</v>
      </c>
      <c r="I101" s="165"/>
      <c r="J101" s="166">
        <f>ROUND(I101*H101,2)</f>
        <v>0</v>
      </c>
      <c r="K101" s="162" t="s">
        <v>147</v>
      </c>
      <c r="L101" s="32"/>
      <c r="M101" s="167" t="s">
        <v>19</v>
      </c>
      <c r="N101" s="168" t="s">
        <v>41</v>
      </c>
      <c r="P101" s="135">
        <f>O101*H101</f>
        <v>0</v>
      </c>
      <c r="Q101" s="135">
        <v>0</v>
      </c>
      <c r="R101" s="135">
        <f>Q101*H101</f>
        <v>0</v>
      </c>
      <c r="S101" s="135">
        <v>0</v>
      </c>
      <c r="T101" s="136">
        <f>S101*H101</f>
        <v>0</v>
      </c>
      <c r="AR101" s="137" t="s">
        <v>149</v>
      </c>
      <c r="AT101" s="137" t="s">
        <v>316</v>
      </c>
      <c r="AU101" s="137" t="s">
        <v>78</v>
      </c>
      <c r="AY101" s="17" t="s">
        <v>142</v>
      </c>
      <c r="BE101" s="138">
        <f>IF(N101="základní",J101,0)</f>
        <v>0</v>
      </c>
      <c r="BF101" s="138">
        <f>IF(N101="snížená",J101,0)</f>
        <v>0</v>
      </c>
      <c r="BG101" s="138">
        <f>IF(N101="zákl. přenesená",J101,0)</f>
        <v>0</v>
      </c>
      <c r="BH101" s="138">
        <f>IF(N101="sníž. přenesená",J101,0)</f>
        <v>0</v>
      </c>
      <c r="BI101" s="138">
        <f>IF(N101="nulová",J101,0)</f>
        <v>0</v>
      </c>
      <c r="BJ101" s="17" t="s">
        <v>78</v>
      </c>
      <c r="BK101" s="138">
        <f>ROUND(I101*H101,2)</f>
        <v>0</v>
      </c>
      <c r="BL101" s="17" t="s">
        <v>149</v>
      </c>
      <c r="BM101" s="137" t="s">
        <v>3045</v>
      </c>
    </row>
    <row r="102" spans="2:65" s="1" customFormat="1" ht="19.5">
      <c r="B102" s="32"/>
      <c r="D102" s="140" t="s">
        <v>314</v>
      </c>
      <c r="F102" s="169" t="s">
        <v>3019</v>
      </c>
      <c r="I102" s="170"/>
      <c r="L102" s="32"/>
      <c r="M102" s="171"/>
      <c r="T102" s="53"/>
      <c r="AT102" s="17" t="s">
        <v>314</v>
      </c>
      <c r="AU102" s="17" t="s">
        <v>78</v>
      </c>
    </row>
    <row r="103" spans="2:65" s="11" customFormat="1" ht="11.25">
      <c r="B103" s="139"/>
      <c r="D103" s="140" t="s">
        <v>151</v>
      </c>
      <c r="E103" s="141" t="s">
        <v>19</v>
      </c>
      <c r="F103" s="142" t="s">
        <v>78</v>
      </c>
      <c r="H103" s="143">
        <v>1</v>
      </c>
      <c r="I103" s="144"/>
      <c r="L103" s="139"/>
      <c r="M103" s="145"/>
      <c r="T103" s="146"/>
      <c r="AT103" s="141" t="s">
        <v>151</v>
      </c>
      <c r="AU103" s="141" t="s">
        <v>78</v>
      </c>
      <c r="AV103" s="11" t="s">
        <v>80</v>
      </c>
      <c r="AW103" s="11" t="s">
        <v>31</v>
      </c>
      <c r="AX103" s="11" t="s">
        <v>70</v>
      </c>
      <c r="AY103" s="141" t="s">
        <v>142</v>
      </c>
    </row>
    <row r="104" spans="2:65" s="13" customFormat="1" ht="11.25">
      <c r="B104" s="154"/>
      <c r="D104" s="140" t="s">
        <v>151</v>
      </c>
      <c r="E104" s="155" t="s">
        <v>19</v>
      </c>
      <c r="F104" s="156" t="s">
        <v>3046</v>
      </c>
      <c r="H104" s="155" t="s">
        <v>19</v>
      </c>
      <c r="I104" s="157"/>
      <c r="L104" s="154"/>
      <c r="M104" s="158"/>
      <c r="T104" s="159"/>
      <c r="AT104" s="155" t="s">
        <v>151</v>
      </c>
      <c r="AU104" s="155" t="s">
        <v>78</v>
      </c>
      <c r="AV104" s="13" t="s">
        <v>78</v>
      </c>
      <c r="AW104" s="13" t="s">
        <v>31</v>
      </c>
      <c r="AX104" s="13" t="s">
        <v>70</v>
      </c>
      <c r="AY104" s="155" t="s">
        <v>142</v>
      </c>
    </row>
    <row r="105" spans="2:65" s="11" customFormat="1" ht="11.25">
      <c r="B105" s="139"/>
      <c r="D105" s="140" t="s">
        <v>151</v>
      </c>
      <c r="E105" s="141" t="s">
        <v>19</v>
      </c>
      <c r="F105" s="142" t="s">
        <v>78</v>
      </c>
      <c r="H105" s="143">
        <v>1</v>
      </c>
      <c r="I105" s="144"/>
      <c r="L105" s="139"/>
      <c r="M105" s="145"/>
      <c r="T105" s="146"/>
      <c r="AT105" s="141" t="s">
        <v>151</v>
      </c>
      <c r="AU105" s="141" t="s">
        <v>78</v>
      </c>
      <c r="AV105" s="11" t="s">
        <v>80</v>
      </c>
      <c r="AW105" s="11" t="s">
        <v>31</v>
      </c>
      <c r="AX105" s="11" t="s">
        <v>70</v>
      </c>
      <c r="AY105" s="141" t="s">
        <v>142</v>
      </c>
    </row>
    <row r="106" spans="2:65" s="12" customFormat="1" ht="11.25">
      <c r="B106" s="147"/>
      <c r="D106" s="140" t="s">
        <v>151</v>
      </c>
      <c r="E106" s="148" t="s">
        <v>19</v>
      </c>
      <c r="F106" s="149" t="s">
        <v>154</v>
      </c>
      <c r="H106" s="150">
        <v>2</v>
      </c>
      <c r="I106" s="151"/>
      <c r="L106" s="147"/>
      <c r="M106" s="152"/>
      <c r="T106" s="153"/>
      <c r="AT106" s="148" t="s">
        <v>151</v>
      </c>
      <c r="AU106" s="148" t="s">
        <v>78</v>
      </c>
      <c r="AV106" s="12" t="s">
        <v>149</v>
      </c>
      <c r="AW106" s="12" t="s">
        <v>31</v>
      </c>
      <c r="AX106" s="12" t="s">
        <v>78</v>
      </c>
      <c r="AY106" s="148" t="s">
        <v>142</v>
      </c>
    </row>
    <row r="107" spans="2:65" s="1" customFormat="1" ht="21.75" customHeight="1">
      <c r="B107" s="32"/>
      <c r="C107" s="160" t="s">
        <v>188</v>
      </c>
      <c r="D107" s="160" t="s">
        <v>316</v>
      </c>
      <c r="E107" s="161" t="s">
        <v>3047</v>
      </c>
      <c r="F107" s="162" t="s">
        <v>3048</v>
      </c>
      <c r="G107" s="163" t="s">
        <v>146</v>
      </c>
      <c r="H107" s="164">
        <v>1</v>
      </c>
      <c r="I107" s="165"/>
      <c r="J107" s="166">
        <f>ROUND(I107*H107,2)</f>
        <v>0</v>
      </c>
      <c r="K107" s="162" t="s">
        <v>147</v>
      </c>
      <c r="L107" s="32"/>
      <c r="M107" s="167" t="s">
        <v>19</v>
      </c>
      <c r="N107" s="168" t="s">
        <v>41</v>
      </c>
      <c r="P107" s="135">
        <f>O107*H107</f>
        <v>0</v>
      </c>
      <c r="Q107" s="135">
        <v>0</v>
      </c>
      <c r="R107" s="135">
        <f>Q107*H107</f>
        <v>0</v>
      </c>
      <c r="S107" s="135">
        <v>0</v>
      </c>
      <c r="T107" s="136">
        <f>S107*H107</f>
        <v>0</v>
      </c>
      <c r="AR107" s="137" t="s">
        <v>3042</v>
      </c>
      <c r="AT107" s="137" t="s">
        <v>316</v>
      </c>
      <c r="AU107" s="137" t="s">
        <v>78</v>
      </c>
      <c r="AY107" s="17" t="s">
        <v>142</v>
      </c>
      <c r="BE107" s="138">
        <f>IF(N107="základní",J107,0)</f>
        <v>0</v>
      </c>
      <c r="BF107" s="138">
        <f>IF(N107="snížená",J107,0)</f>
        <v>0</v>
      </c>
      <c r="BG107" s="138">
        <f>IF(N107="zákl. přenesená",J107,0)</f>
        <v>0</v>
      </c>
      <c r="BH107" s="138">
        <f>IF(N107="sníž. přenesená",J107,0)</f>
        <v>0</v>
      </c>
      <c r="BI107" s="138">
        <f>IF(N107="nulová",J107,0)</f>
        <v>0</v>
      </c>
      <c r="BJ107" s="17" t="s">
        <v>78</v>
      </c>
      <c r="BK107" s="138">
        <f>ROUND(I107*H107,2)</f>
        <v>0</v>
      </c>
      <c r="BL107" s="17" t="s">
        <v>3042</v>
      </c>
      <c r="BM107" s="137" t="s">
        <v>3049</v>
      </c>
    </row>
    <row r="108" spans="2:65" s="13" customFormat="1" ht="22.5">
      <c r="B108" s="154"/>
      <c r="D108" s="140" t="s">
        <v>151</v>
      </c>
      <c r="E108" s="155" t="s">
        <v>19</v>
      </c>
      <c r="F108" s="156" t="s">
        <v>3050</v>
      </c>
      <c r="H108" s="155" t="s">
        <v>19</v>
      </c>
      <c r="I108" s="157"/>
      <c r="L108" s="154"/>
      <c r="M108" s="158"/>
      <c r="T108" s="159"/>
      <c r="AT108" s="155" t="s">
        <v>151</v>
      </c>
      <c r="AU108" s="155" t="s">
        <v>78</v>
      </c>
      <c r="AV108" s="13" t="s">
        <v>78</v>
      </c>
      <c r="AW108" s="13" t="s">
        <v>31</v>
      </c>
      <c r="AX108" s="13" t="s">
        <v>70</v>
      </c>
      <c r="AY108" s="155" t="s">
        <v>142</v>
      </c>
    </row>
    <row r="109" spans="2:65" s="11" customFormat="1" ht="11.25">
      <c r="B109" s="139"/>
      <c r="D109" s="140" t="s">
        <v>151</v>
      </c>
      <c r="E109" s="141" t="s">
        <v>19</v>
      </c>
      <c r="F109" s="142" t="s">
        <v>78</v>
      </c>
      <c r="H109" s="143">
        <v>1</v>
      </c>
      <c r="I109" s="144"/>
      <c r="L109" s="139"/>
      <c r="M109" s="145"/>
      <c r="T109" s="146"/>
      <c r="AT109" s="141" t="s">
        <v>151</v>
      </c>
      <c r="AU109" s="141" t="s">
        <v>78</v>
      </c>
      <c r="AV109" s="11" t="s">
        <v>80</v>
      </c>
      <c r="AW109" s="11" t="s">
        <v>31</v>
      </c>
      <c r="AX109" s="11" t="s">
        <v>70</v>
      </c>
      <c r="AY109" s="141" t="s">
        <v>142</v>
      </c>
    </row>
    <row r="110" spans="2:65" s="12" customFormat="1" ht="11.25">
      <c r="B110" s="147"/>
      <c r="D110" s="140" t="s">
        <v>151</v>
      </c>
      <c r="E110" s="148" t="s">
        <v>19</v>
      </c>
      <c r="F110" s="149" t="s">
        <v>154</v>
      </c>
      <c r="H110" s="150">
        <v>1</v>
      </c>
      <c r="I110" s="151"/>
      <c r="L110" s="147"/>
      <c r="M110" s="152"/>
      <c r="T110" s="153"/>
      <c r="AT110" s="148" t="s">
        <v>151</v>
      </c>
      <c r="AU110" s="148" t="s">
        <v>78</v>
      </c>
      <c r="AV110" s="12" t="s">
        <v>149</v>
      </c>
      <c r="AW110" s="12" t="s">
        <v>31</v>
      </c>
      <c r="AX110" s="12" t="s">
        <v>78</v>
      </c>
      <c r="AY110" s="148" t="s">
        <v>142</v>
      </c>
    </row>
    <row r="111" spans="2:65" s="1" customFormat="1" ht="55.5" customHeight="1">
      <c r="B111" s="32"/>
      <c r="C111" s="160" t="s">
        <v>148</v>
      </c>
      <c r="D111" s="160" t="s">
        <v>316</v>
      </c>
      <c r="E111" s="161" t="s">
        <v>3051</v>
      </c>
      <c r="F111" s="162" t="s">
        <v>3052</v>
      </c>
      <c r="G111" s="163" t="s">
        <v>146</v>
      </c>
      <c r="H111" s="164">
        <v>4</v>
      </c>
      <c r="I111" s="165"/>
      <c r="J111" s="166">
        <f>ROUND(I111*H111,2)</f>
        <v>0</v>
      </c>
      <c r="K111" s="162" t="s">
        <v>147</v>
      </c>
      <c r="L111" s="32"/>
      <c r="M111" s="167" t="s">
        <v>19</v>
      </c>
      <c r="N111" s="168" t="s">
        <v>41</v>
      </c>
      <c r="P111" s="135">
        <f>O111*H111</f>
        <v>0</v>
      </c>
      <c r="Q111" s="135">
        <v>0</v>
      </c>
      <c r="R111" s="135">
        <f>Q111*H111</f>
        <v>0</v>
      </c>
      <c r="S111" s="135">
        <v>0</v>
      </c>
      <c r="T111" s="136">
        <f>S111*H111</f>
        <v>0</v>
      </c>
      <c r="AR111" s="137" t="s">
        <v>3042</v>
      </c>
      <c r="AT111" s="137" t="s">
        <v>316</v>
      </c>
      <c r="AU111" s="137" t="s">
        <v>78</v>
      </c>
      <c r="AY111" s="17" t="s">
        <v>142</v>
      </c>
      <c r="BE111" s="138">
        <f>IF(N111="základní",J111,0)</f>
        <v>0</v>
      </c>
      <c r="BF111" s="138">
        <f>IF(N111="snížená",J111,0)</f>
        <v>0</v>
      </c>
      <c r="BG111" s="138">
        <f>IF(N111="zákl. přenesená",J111,0)</f>
        <v>0</v>
      </c>
      <c r="BH111" s="138">
        <f>IF(N111="sníž. přenesená",J111,0)</f>
        <v>0</v>
      </c>
      <c r="BI111" s="138">
        <f>IF(N111="nulová",J111,0)</f>
        <v>0</v>
      </c>
      <c r="BJ111" s="17" t="s">
        <v>78</v>
      </c>
      <c r="BK111" s="138">
        <f>ROUND(I111*H111,2)</f>
        <v>0</v>
      </c>
      <c r="BL111" s="17" t="s">
        <v>3042</v>
      </c>
      <c r="BM111" s="137" t="s">
        <v>3053</v>
      </c>
    </row>
    <row r="112" spans="2:65" s="1" customFormat="1" ht="19.5">
      <c r="B112" s="32"/>
      <c r="D112" s="140" t="s">
        <v>314</v>
      </c>
      <c r="F112" s="169" t="s">
        <v>3019</v>
      </c>
      <c r="I112" s="170"/>
      <c r="L112" s="32"/>
      <c r="M112" s="171"/>
      <c r="T112" s="53"/>
      <c r="AT112" s="17" t="s">
        <v>314</v>
      </c>
      <c r="AU112" s="17" t="s">
        <v>78</v>
      </c>
    </row>
    <row r="113" spans="2:65" s="11" customFormat="1" ht="11.25">
      <c r="B113" s="139"/>
      <c r="D113" s="140" t="s">
        <v>151</v>
      </c>
      <c r="E113" s="141" t="s">
        <v>19</v>
      </c>
      <c r="F113" s="142" t="s">
        <v>78</v>
      </c>
      <c r="H113" s="143">
        <v>1</v>
      </c>
      <c r="I113" s="144"/>
      <c r="L113" s="139"/>
      <c r="M113" s="145"/>
      <c r="T113" s="146"/>
      <c r="AT113" s="141" t="s">
        <v>151</v>
      </c>
      <c r="AU113" s="141" t="s">
        <v>78</v>
      </c>
      <c r="AV113" s="11" t="s">
        <v>80</v>
      </c>
      <c r="AW113" s="11" t="s">
        <v>31</v>
      </c>
      <c r="AX113" s="11" t="s">
        <v>70</v>
      </c>
      <c r="AY113" s="141" t="s">
        <v>142</v>
      </c>
    </row>
    <row r="114" spans="2:65" s="13" customFormat="1" ht="11.25">
      <c r="B114" s="154"/>
      <c r="D114" s="140" t="s">
        <v>151</v>
      </c>
      <c r="E114" s="155" t="s">
        <v>19</v>
      </c>
      <c r="F114" s="156" t="s">
        <v>3054</v>
      </c>
      <c r="H114" s="155" t="s">
        <v>19</v>
      </c>
      <c r="I114" s="157"/>
      <c r="L114" s="154"/>
      <c r="M114" s="158"/>
      <c r="T114" s="159"/>
      <c r="AT114" s="155" t="s">
        <v>151</v>
      </c>
      <c r="AU114" s="155" t="s">
        <v>78</v>
      </c>
      <c r="AV114" s="13" t="s">
        <v>78</v>
      </c>
      <c r="AW114" s="13" t="s">
        <v>31</v>
      </c>
      <c r="AX114" s="13" t="s">
        <v>70</v>
      </c>
      <c r="AY114" s="155" t="s">
        <v>142</v>
      </c>
    </row>
    <row r="115" spans="2:65" s="11" customFormat="1" ht="11.25">
      <c r="B115" s="139"/>
      <c r="D115" s="140" t="s">
        <v>151</v>
      </c>
      <c r="E115" s="141" t="s">
        <v>19</v>
      </c>
      <c r="F115" s="142" t="s">
        <v>78</v>
      </c>
      <c r="H115" s="143">
        <v>1</v>
      </c>
      <c r="I115" s="144"/>
      <c r="L115" s="139"/>
      <c r="M115" s="145"/>
      <c r="T115" s="146"/>
      <c r="AT115" s="141" t="s">
        <v>151</v>
      </c>
      <c r="AU115" s="141" t="s">
        <v>78</v>
      </c>
      <c r="AV115" s="11" t="s">
        <v>80</v>
      </c>
      <c r="AW115" s="11" t="s">
        <v>31</v>
      </c>
      <c r="AX115" s="11" t="s">
        <v>70</v>
      </c>
      <c r="AY115" s="141" t="s">
        <v>142</v>
      </c>
    </row>
    <row r="116" spans="2:65" s="13" customFormat="1" ht="11.25">
      <c r="B116" s="154"/>
      <c r="D116" s="140" t="s">
        <v>151</v>
      </c>
      <c r="E116" s="155" t="s">
        <v>19</v>
      </c>
      <c r="F116" s="156" t="s">
        <v>3055</v>
      </c>
      <c r="H116" s="155" t="s">
        <v>19</v>
      </c>
      <c r="I116" s="157"/>
      <c r="L116" s="154"/>
      <c r="M116" s="158"/>
      <c r="T116" s="159"/>
      <c r="AT116" s="155" t="s">
        <v>151</v>
      </c>
      <c r="AU116" s="155" t="s">
        <v>78</v>
      </c>
      <c r="AV116" s="13" t="s">
        <v>78</v>
      </c>
      <c r="AW116" s="13" t="s">
        <v>31</v>
      </c>
      <c r="AX116" s="13" t="s">
        <v>70</v>
      </c>
      <c r="AY116" s="155" t="s">
        <v>142</v>
      </c>
    </row>
    <row r="117" spans="2:65" s="11" customFormat="1" ht="11.25">
      <c r="B117" s="139"/>
      <c r="D117" s="140" t="s">
        <v>151</v>
      </c>
      <c r="E117" s="141" t="s">
        <v>19</v>
      </c>
      <c r="F117" s="142" t="s">
        <v>80</v>
      </c>
      <c r="H117" s="143">
        <v>2</v>
      </c>
      <c r="I117" s="144"/>
      <c r="L117" s="139"/>
      <c r="M117" s="145"/>
      <c r="T117" s="146"/>
      <c r="AT117" s="141" t="s">
        <v>151</v>
      </c>
      <c r="AU117" s="141" t="s">
        <v>78</v>
      </c>
      <c r="AV117" s="11" t="s">
        <v>80</v>
      </c>
      <c r="AW117" s="11" t="s">
        <v>31</v>
      </c>
      <c r="AX117" s="11" t="s">
        <v>70</v>
      </c>
      <c r="AY117" s="141" t="s">
        <v>142</v>
      </c>
    </row>
    <row r="118" spans="2:65" s="12" customFormat="1" ht="11.25">
      <c r="B118" s="147"/>
      <c r="D118" s="140" t="s">
        <v>151</v>
      </c>
      <c r="E118" s="148" t="s">
        <v>19</v>
      </c>
      <c r="F118" s="149" t="s">
        <v>154</v>
      </c>
      <c r="H118" s="150">
        <v>4</v>
      </c>
      <c r="I118" s="151"/>
      <c r="L118" s="147"/>
      <c r="M118" s="152"/>
      <c r="T118" s="153"/>
      <c r="AT118" s="148" t="s">
        <v>151</v>
      </c>
      <c r="AU118" s="148" t="s">
        <v>78</v>
      </c>
      <c r="AV118" s="12" t="s">
        <v>149</v>
      </c>
      <c r="AW118" s="12" t="s">
        <v>31</v>
      </c>
      <c r="AX118" s="12" t="s">
        <v>78</v>
      </c>
      <c r="AY118" s="148" t="s">
        <v>142</v>
      </c>
    </row>
    <row r="119" spans="2:65" s="1" customFormat="1" ht="24.2" customHeight="1">
      <c r="B119" s="32"/>
      <c r="C119" s="160" t="s">
        <v>195</v>
      </c>
      <c r="D119" s="160" t="s">
        <v>316</v>
      </c>
      <c r="E119" s="161" t="s">
        <v>3056</v>
      </c>
      <c r="F119" s="162" t="s">
        <v>3057</v>
      </c>
      <c r="G119" s="163" t="s">
        <v>146</v>
      </c>
      <c r="H119" s="164">
        <v>18</v>
      </c>
      <c r="I119" s="165"/>
      <c r="J119" s="166">
        <f>ROUND(I119*H119,2)</f>
        <v>0</v>
      </c>
      <c r="K119" s="162" t="s">
        <v>147</v>
      </c>
      <c r="L119" s="32"/>
      <c r="M119" s="167" t="s">
        <v>19</v>
      </c>
      <c r="N119" s="168" t="s">
        <v>41</v>
      </c>
      <c r="P119" s="135">
        <f>O119*H119</f>
        <v>0</v>
      </c>
      <c r="Q119" s="135">
        <v>0</v>
      </c>
      <c r="R119" s="135">
        <f>Q119*H119</f>
        <v>0</v>
      </c>
      <c r="S119" s="135">
        <v>0</v>
      </c>
      <c r="T119" s="136">
        <f>S119*H119</f>
        <v>0</v>
      </c>
      <c r="AR119" s="137" t="s">
        <v>3042</v>
      </c>
      <c r="AT119" s="137" t="s">
        <v>316</v>
      </c>
      <c r="AU119" s="137" t="s">
        <v>78</v>
      </c>
      <c r="AY119" s="17" t="s">
        <v>142</v>
      </c>
      <c r="BE119" s="138">
        <f>IF(N119="základní",J119,0)</f>
        <v>0</v>
      </c>
      <c r="BF119" s="138">
        <f>IF(N119="snížená",J119,0)</f>
        <v>0</v>
      </c>
      <c r="BG119" s="138">
        <f>IF(N119="zákl. přenesená",J119,0)</f>
        <v>0</v>
      </c>
      <c r="BH119" s="138">
        <f>IF(N119="sníž. přenesená",J119,0)</f>
        <v>0</v>
      </c>
      <c r="BI119" s="138">
        <f>IF(N119="nulová",J119,0)</f>
        <v>0</v>
      </c>
      <c r="BJ119" s="17" t="s">
        <v>78</v>
      </c>
      <c r="BK119" s="138">
        <f>ROUND(I119*H119,2)</f>
        <v>0</v>
      </c>
      <c r="BL119" s="17" t="s">
        <v>3042</v>
      </c>
      <c r="BM119" s="137" t="s">
        <v>3058</v>
      </c>
    </row>
    <row r="120" spans="2:65" s="1" customFormat="1" ht="19.5">
      <c r="B120" s="32"/>
      <c r="D120" s="140" t="s">
        <v>314</v>
      </c>
      <c r="F120" s="169" t="s">
        <v>3059</v>
      </c>
      <c r="I120" s="170"/>
      <c r="L120" s="32"/>
      <c r="M120" s="171"/>
      <c r="T120" s="53"/>
      <c r="AT120" s="17" t="s">
        <v>314</v>
      </c>
      <c r="AU120" s="17" t="s">
        <v>78</v>
      </c>
    </row>
    <row r="121" spans="2:65" s="13" customFormat="1" ht="33.75">
      <c r="B121" s="154"/>
      <c r="D121" s="140" t="s">
        <v>151</v>
      </c>
      <c r="E121" s="155" t="s">
        <v>19</v>
      </c>
      <c r="F121" s="156" t="s">
        <v>3060</v>
      </c>
      <c r="H121" s="155" t="s">
        <v>19</v>
      </c>
      <c r="I121" s="157"/>
      <c r="L121" s="154"/>
      <c r="M121" s="158"/>
      <c r="T121" s="159"/>
      <c r="AT121" s="155" t="s">
        <v>151</v>
      </c>
      <c r="AU121" s="155" t="s">
        <v>78</v>
      </c>
      <c r="AV121" s="13" t="s">
        <v>78</v>
      </c>
      <c r="AW121" s="13" t="s">
        <v>31</v>
      </c>
      <c r="AX121" s="13" t="s">
        <v>70</v>
      </c>
      <c r="AY121" s="155" t="s">
        <v>142</v>
      </c>
    </row>
    <row r="122" spans="2:65" s="11" customFormat="1" ht="11.25">
      <c r="B122" s="139"/>
      <c r="D122" s="140" t="s">
        <v>151</v>
      </c>
      <c r="E122" s="141" t="s">
        <v>19</v>
      </c>
      <c r="F122" s="142" t="s">
        <v>234</v>
      </c>
      <c r="H122" s="143">
        <v>17</v>
      </c>
      <c r="I122" s="144"/>
      <c r="L122" s="139"/>
      <c r="M122" s="145"/>
      <c r="T122" s="146"/>
      <c r="AT122" s="141" t="s">
        <v>151</v>
      </c>
      <c r="AU122" s="141" t="s">
        <v>78</v>
      </c>
      <c r="AV122" s="11" t="s">
        <v>80</v>
      </c>
      <c r="AW122" s="11" t="s">
        <v>31</v>
      </c>
      <c r="AX122" s="11" t="s">
        <v>70</v>
      </c>
      <c r="AY122" s="141" t="s">
        <v>142</v>
      </c>
    </row>
    <row r="123" spans="2:65" s="13" customFormat="1" ht="11.25">
      <c r="B123" s="154"/>
      <c r="D123" s="140" t="s">
        <v>151</v>
      </c>
      <c r="E123" s="155" t="s">
        <v>19</v>
      </c>
      <c r="F123" s="156" t="s">
        <v>3061</v>
      </c>
      <c r="H123" s="155" t="s">
        <v>19</v>
      </c>
      <c r="I123" s="157"/>
      <c r="L123" s="154"/>
      <c r="M123" s="158"/>
      <c r="T123" s="159"/>
      <c r="AT123" s="155" t="s">
        <v>151</v>
      </c>
      <c r="AU123" s="155" t="s">
        <v>78</v>
      </c>
      <c r="AV123" s="13" t="s">
        <v>78</v>
      </c>
      <c r="AW123" s="13" t="s">
        <v>31</v>
      </c>
      <c r="AX123" s="13" t="s">
        <v>70</v>
      </c>
      <c r="AY123" s="155" t="s">
        <v>142</v>
      </c>
    </row>
    <row r="124" spans="2:65" s="11" customFormat="1" ht="11.25">
      <c r="B124" s="139"/>
      <c r="D124" s="140" t="s">
        <v>151</v>
      </c>
      <c r="E124" s="141" t="s">
        <v>19</v>
      </c>
      <c r="F124" s="142" t="s">
        <v>78</v>
      </c>
      <c r="H124" s="143">
        <v>1</v>
      </c>
      <c r="I124" s="144"/>
      <c r="L124" s="139"/>
      <c r="M124" s="145"/>
      <c r="T124" s="146"/>
      <c r="AT124" s="141" t="s">
        <v>151</v>
      </c>
      <c r="AU124" s="141" t="s">
        <v>78</v>
      </c>
      <c r="AV124" s="11" t="s">
        <v>80</v>
      </c>
      <c r="AW124" s="11" t="s">
        <v>31</v>
      </c>
      <c r="AX124" s="11" t="s">
        <v>70</v>
      </c>
      <c r="AY124" s="141" t="s">
        <v>142</v>
      </c>
    </row>
    <row r="125" spans="2:65" s="12" customFormat="1" ht="11.25">
      <c r="B125" s="147"/>
      <c r="D125" s="140" t="s">
        <v>151</v>
      </c>
      <c r="E125" s="148" t="s">
        <v>19</v>
      </c>
      <c r="F125" s="149" t="s">
        <v>154</v>
      </c>
      <c r="H125" s="150">
        <v>18</v>
      </c>
      <c r="I125" s="151"/>
      <c r="L125" s="147"/>
      <c r="M125" s="172"/>
      <c r="N125" s="173"/>
      <c r="O125" s="173"/>
      <c r="P125" s="173"/>
      <c r="Q125" s="173"/>
      <c r="R125" s="173"/>
      <c r="S125" s="173"/>
      <c r="T125" s="174"/>
      <c r="AT125" s="148" t="s">
        <v>151</v>
      </c>
      <c r="AU125" s="148" t="s">
        <v>78</v>
      </c>
      <c r="AV125" s="12" t="s">
        <v>149</v>
      </c>
      <c r="AW125" s="12" t="s">
        <v>31</v>
      </c>
      <c r="AX125" s="12" t="s">
        <v>78</v>
      </c>
      <c r="AY125" s="148" t="s">
        <v>142</v>
      </c>
    </row>
    <row r="126" spans="2:65" s="1" customFormat="1" ht="6.95" customHeight="1">
      <c r="B126" s="41"/>
      <c r="C126" s="42"/>
      <c r="D126" s="42"/>
      <c r="E126" s="42"/>
      <c r="F126" s="42"/>
      <c r="G126" s="42"/>
      <c r="H126" s="42"/>
      <c r="I126" s="42"/>
      <c r="J126" s="42"/>
      <c r="K126" s="42"/>
      <c r="L126" s="32"/>
    </row>
  </sheetData>
  <sheetProtection algorithmName="SHA-512" hashValue="UZ6iZdhFG1kd54LegVEIJ0EwLWNP7qR73Bs6cscgI4+2CTKRw9pP/+SgCO9xqCL+WkIDkDFRmgRT3Bo2jNyj+w==" saltValue="IZSe6/gcvwW9h6iOQrcqv2+5hI9ELwoMk21xHf7+PjA1IeNNaHUXxyq9fdUtsO+GpgnJfcRfxbcVZz5O9SOB3Q==" spinCount="100000" sheet="1" objects="1" scenarios="1" formatColumns="0" formatRows="0" autoFilter="0"/>
  <autoFilter ref="C79:K125" xr:uid="{00000000-0009-0000-0000-00000B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219"/>
  <sheetViews>
    <sheetView showGridLines="0" topLeftCell="A43" zoomScale="110" zoomScaleNormal="110" workbookViewId="0"/>
  </sheetViews>
  <sheetFormatPr defaultRowHeight="12.75"/>
  <cols>
    <col min="1" max="1" width="8.33203125" style="190" customWidth="1"/>
    <col min="2" max="2" width="1.6640625" style="190" customWidth="1"/>
    <col min="3" max="4" width="5" style="190" customWidth="1"/>
    <col min="5" max="5" width="11.6640625" style="190" customWidth="1"/>
    <col min="6" max="6" width="9.1640625" style="190" customWidth="1"/>
    <col min="7" max="7" width="5" style="190" customWidth="1"/>
    <col min="8" max="8" width="77.83203125" style="190" customWidth="1"/>
    <col min="9" max="10" width="20" style="190" customWidth="1"/>
    <col min="11" max="11" width="1.6640625" style="190" customWidth="1"/>
  </cols>
  <sheetData>
    <row r="1" spans="2:11" customFormat="1" ht="37.5" customHeight="1"/>
    <row r="2" spans="2:11" customFormat="1" ht="7.5" customHeight="1">
      <c r="B2" s="191"/>
      <c r="C2" s="192"/>
      <c r="D2" s="192"/>
      <c r="E2" s="192"/>
      <c r="F2" s="192"/>
      <c r="G2" s="192"/>
      <c r="H2" s="192"/>
      <c r="I2" s="192"/>
      <c r="J2" s="192"/>
      <c r="K2" s="193"/>
    </row>
    <row r="3" spans="2:11" s="15" customFormat="1" ht="45" customHeight="1">
      <c r="B3" s="194"/>
      <c r="C3" s="322" t="s">
        <v>3062</v>
      </c>
      <c r="D3" s="322"/>
      <c r="E3" s="322"/>
      <c r="F3" s="322"/>
      <c r="G3" s="322"/>
      <c r="H3" s="322"/>
      <c r="I3" s="322"/>
      <c r="J3" s="322"/>
      <c r="K3" s="195"/>
    </row>
    <row r="4" spans="2:11" customFormat="1" ht="25.5" customHeight="1">
      <c r="B4" s="196"/>
      <c r="C4" s="321" t="s">
        <v>3063</v>
      </c>
      <c r="D4" s="321"/>
      <c r="E4" s="321"/>
      <c r="F4" s="321"/>
      <c r="G4" s="321"/>
      <c r="H4" s="321"/>
      <c r="I4" s="321"/>
      <c r="J4" s="321"/>
      <c r="K4" s="197"/>
    </row>
    <row r="5" spans="2:11" customFormat="1" ht="5.25" customHeight="1">
      <c r="B5" s="196"/>
      <c r="C5" s="198"/>
      <c r="D5" s="198"/>
      <c r="E5" s="198"/>
      <c r="F5" s="198"/>
      <c r="G5" s="198"/>
      <c r="H5" s="198"/>
      <c r="I5" s="198"/>
      <c r="J5" s="198"/>
      <c r="K5" s="197"/>
    </row>
    <row r="6" spans="2:11" customFormat="1" ht="15" customHeight="1">
      <c r="B6" s="196"/>
      <c r="C6" s="320" t="s">
        <v>3064</v>
      </c>
      <c r="D6" s="320"/>
      <c r="E6" s="320"/>
      <c r="F6" s="320"/>
      <c r="G6" s="320"/>
      <c r="H6" s="320"/>
      <c r="I6" s="320"/>
      <c r="J6" s="320"/>
      <c r="K6" s="197"/>
    </row>
    <row r="7" spans="2:11" customFormat="1" ht="15" customHeight="1">
      <c r="B7" s="200"/>
      <c r="C7" s="320" t="s">
        <v>3065</v>
      </c>
      <c r="D7" s="320"/>
      <c r="E7" s="320"/>
      <c r="F7" s="320"/>
      <c r="G7" s="320"/>
      <c r="H7" s="320"/>
      <c r="I7" s="320"/>
      <c r="J7" s="320"/>
      <c r="K7" s="197"/>
    </row>
    <row r="8" spans="2:11" customFormat="1" ht="12.75" customHeight="1">
      <c r="B8" s="200"/>
      <c r="C8" s="199"/>
      <c r="D8" s="199"/>
      <c r="E8" s="199"/>
      <c r="F8" s="199"/>
      <c r="G8" s="199"/>
      <c r="H8" s="199"/>
      <c r="I8" s="199"/>
      <c r="J8" s="199"/>
      <c r="K8" s="197"/>
    </row>
    <row r="9" spans="2:11" customFormat="1" ht="15" customHeight="1">
      <c r="B9" s="200"/>
      <c r="C9" s="320" t="s">
        <v>3066</v>
      </c>
      <c r="D9" s="320"/>
      <c r="E9" s="320"/>
      <c r="F9" s="320"/>
      <c r="G9" s="320"/>
      <c r="H9" s="320"/>
      <c r="I9" s="320"/>
      <c r="J9" s="320"/>
      <c r="K9" s="197"/>
    </row>
    <row r="10" spans="2:11" customFormat="1" ht="15" customHeight="1">
      <c r="B10" s="200"/>
      <c r="C10" s="199"/>
      <c r="D10" s="320" t="s">
        <v>3067</v>
      </c>
      <c r="E10" s="320"/>
      <c r="F10" s="320"/>
      <c r="G10" s="320"/>
      <c r="H10" s="320"/>
      <c r="I10" s="320"/>
      <c r="J10" s="320"/>
      <c r="K10" s="197"/>
    </row>
    <row r="11" spans="2:11" customFormat="1" ht="15" customHeight="1">
      <c r="B11" s="200"/>
      <c r="C11" s="201"/>
      <c r="D11" s="320" t="s">
        <v>3068</v>
      </c>
      <c r="E11" s="320"/>
      <c r="F11" s="320"/>
      <c r="G11" s="320"/>
      <c r="H11" s="320"/>
      <c r="I11" s="320"/>
      <c r="J11" s="320"/>
      <c r="K11" s="197"/>
    </row>
    <row r="12" spans="2:11" customFormat="1" ht="15" customHeight="1">
      <c r="B12" s="200"/>
      <c r="C12" s="201"/>
      <c r="D12" s="199"/>
      <c r="E12" s="199"/>
      <c r="F12" s="199"/>
      <c r="G12" s="199"/>
      <c r="H12" s="199"/>
      <c r="I12" s="199"/>
      <c r="J12" s="199"/>
      <c r="K12" s="197"/>
    </row>
    <row r="13" spans="2:11" customFormat="1" ht="15" customHeight="1">
      <c r="B13" s="200"/>
      <c r="C13" s="201"/>
      <c r="D13" s="202" t="s">
        <v>3069</v>
      </c>
      <c r="E13" s="199"/>
      <c r="F13" s="199"/>
      <c r="G13" s="199"/>
      <c r="H13" s="199"/>
      <c r="I13" s="199"/>
      <c r="J13" s="199"/>
      <c r="K13" s="197"/>
    </row>
    <row r="14" spans="2:11" customFormat="1" ht="12.75" customHeight="1">
      <c r="B14" s="200"/>
      <c r="C14" s="201"/>
      <c r="D14" s="201"/>
      <c r="E14" s="201"/>
      <c r="F14" s="201"/>
      <c r="G14" s="201"/>
      <c r="H14" s="201"/>
      <c r="I14" s="201"/>
      <c r="J14" s="201"/>
      <c r="K14" s="197"/>
    </row>
    <row r="15" spans="2:11" customFormat="1" ht="15" customHeight="1">
      <c r="B15" s="200"/>
      <c r="C15" s="201"/>
      <c r="D15" s="320" t="s">
        <v>3070</v>
      </c>
      <c r="E15" s="320"/>
      <c r="F15" s="320"/>
      <c r="G15" s="320"/>
      <c r="H15" s="320"/>
      <c r="I15" s="320"/>
      <c r="J15" s="320"/>
      <c r="K15" s="197"/>
    </row>
    <row r="16" spans="2:11" customFormat="1" ht="15" customHeight="1">
      <c r="B16" s="200"/>
      <c r="C16" s="201"/>
      <c r="D16" s="320" t="s">
        <v>3071</v>
      </c>
      <c r="E16" s="320"/>
      <c r="F16" s="320"/>
      <c r="G16" s="320"/>
      <c r="H16" s="320"/>
      <c r="I16" s="320"/>
      <c r="J16" s="320"/>
      <c r="K16" s="197"/>
    </row>
    <row r="17" spans="2:11" customFormat="1" ht="15" customHeight="1">
      <c r="B17" s="200"/>
      <c r="C17" s="201"/>
      <c r="D17" s="320" t="s">
        <v>3072</v>
      </c>
      <c r="E17" s="320"/>
      <c r="F17" s="320"/>
      <c r="G17" s="320"/>
      <c r="H17" s="320"/>
      <c r="I17" s="320"/>
      <c r="J17" s="320"/>
      <c r="K17" s="197"/>
    </row>
    <row r="18" spans="2:11" customFormat="1" ht="15" customHeight="1">
      <c r="B18" s="200"/>
      <c r="C18" s="201"/>
      <c r="D18" s="201"/>
      <c r="E18" s="203" t="s">
        <v>77</v>
      </c>
      <c r="F18" s="320" t="s">
        <v>3073</v>
      </c>
      <c r="G18" s="320"/>
      <c r="H18" s="320"/>
      <c r="I18" s="320"/>
      <c r="J18" s="320"/>
      <c r="K18" s="197"/>
    </row>
    <row r="19" spans="2:11" customFormat="1" ht="15" customHeight="1">
      <c r="B19" s="200"/>
      <c r="C19" s="201"/>
      <c r="D19" s="201"/>
      <c r="E19" s="203" t="s">
        <v>3074</v>
      </c>
      <c r="F19" s="320" t="s">
        <v>3075</v>
      </c>
      <c r="G19" s="320"/>
      <c r="H19" s="320"/>
      <c r="I19" s="320"/>
      <c r="J19" s="320"/>
      <c r="K19" s="197"/>
    </row>
    <row r="20" spans="2:11" customFormat="1" ht="15" customHeight="1">
      <c r="B20" s="200"/>
      <c r="C20" s="201"/>
      <c r="D20" s="201"/>
      <c r="E20" s="203" t="s">
        <v>3076</v>
      </c>
      <c r="F20" s="320" t="s">
        <v>3077</v>
      </c>
      <c r="G20" s="320"/>
      <c r="H20" s="320"/>
      <c r="I20" s="320"/>
      <c r="J20" s="320"/>
      <c r="K20" s="197"/>
    </row>
    <row r="21" spans="2:11" customFormat="1" ht="15" customHeight="1">
      <c r="B21" s="200"/>
      <c r="C21" s="201"/>
      <c r="D21" s="201"/>
      <c r="E21" s="203" t="s">
        <v>112</v>
      </c>
      <c r="F21" s="320" t="s">
        <v>3078</v>
      </c>
      <c r="G21" s="320"/>
      <c r="H21" s="320"/>
      <c r="I21" s="320"/>
      <c r="J21" s="320"/>
      <c r="K21" s="197"/>
    </row>
    <row r="22" spans="2:11" customFormat="1" ht="15" customHeight="1">
      <c r="B22" s="200"/>
      <c r="C22" s="201"/>
      <c r="D22" s="201"/>
      <c r="E22" s="203" t="s">
        <v>538</v>
      </c>
      <c r="F22" s="320" t="s">
        <v>539</v>
      </c>
      <c r="G22" s="320"/>
      <c r="H22" s="320"/>
      <c r="I22" s="320"/>
      <c r="J22" s="320"/>
      <c r="K22" s="197"/>
    </row>
    <row r="23" spans="2:11" customFormat="1" ht="15" customHeight="1">
      <c r="B23" s="200"/>
      <c r="C23" s="201"/>
      <c r="D23" s="201"/>
      <c r="E23" s="203" t="s">
        <v>101</v>
      </c>
      <c r="F23" s="320" t="s">
        <v>3079</v>
      </c>
      <c r="G23" s="320"/>
      <c r="H23" s="320"/>
      <c r="I23" s="320"/>
      <c r="J23" s="320"/>
      <c r="K23" s="197"/>
    </row>
    <row r="24" spans="2:11" customFormat="1" ht="12.75" customHeight="1">
      <c r="B24" s="200"/>
      <c r="C24" s="201"/>
      <c r="D24" s="201"/>
      <c r="E24" s="201"/>
      <c r="F24" s="201"/>
      <c r="G24" s="201"/>
      <c r="H24" s="201"/>
      <c r="I24" s="201"/>
      <c r="J24" s="201"/>
      <c r="K24" s="197"/>
    </row>
    <row r="25" spans="2:11" customFormat="1" ht="15" customHeight="1">
      <c r="B25" s="200"/>
      <c r="C25" s="320" t="s">
        <v>3080</v>
      </c>
      <c r="D25" s="320"/>
      <c r="E25" s="320"/>
      <c r="F25" s="320"/>
      <c r="G25" s="320"/>
      <c r="H25" s="320"/>
      <c r="I25" s="320"/>
      <c r="J25" s="320"/>
      <c r="K25" s="197"/>
    </row>
    <row r="26" spans="2:11" customFormat="1" ht="15" customHeight="1">
      <c r="B26" s="200"/>
      <c r="C26" s="320" t="s">
        <v>3081</v>
      </c>
      <c r="D26" s="320"/>
      <c r="E26" s="320"/>
      <c r="F26" s="320"/>
      <c r="G26" s="320"/>
      <c r="H26" s="320"/>
      <c r="I26" s="320"/>
      <c r="J26" s="320"/>
      <c r="K26" s="197"/>
    </row>
    <row r="27" spans="2:11" customFormat="1" ht="15" customHeight="1">
      <c r="B27" s="200"/>
      <c r="C27" s="199"/>
      <c r="D27" s="320" t="s">
        <v>3082</v>
      </c>
      <c r="E27" s="320"/>
      <c r="F27" s="320"/>
      <c r="G27" s="320"/>
      <c r="H27" s="320"/>
      <c r="I27" s="320"/>
      <c r="J27" s="320"/>
      <c r="K27" s="197"/>
    </row>
    <row r="28" spans="2:11" customFormat="1" ht="15" customHeight="1">
      <c r="B28" s="200"/>
      <c r="C28" s="201"/>
      <c r="D28" s="320" t="s">
        <v>3083</v>
      </c>
      <c r="E28" s="320"/>
      <c r="F28" s="320"/>
      <c r="G28" s="320"/>
      <c r="H28" s="320"/>
      <c r="I28" s="320"/>
      <c r="J28" s="320"/>
      <c r="K28" s="197"/>
    </row>
    <row r="29" spans="2:11" customFormat="1" ht="12.75" customHeight="1">
      <c r="B29" s="200"/>
      <c r="C29" s="201"/>
      <c r="D29" s="201"/>
      <c r="E29" s="201"/>
      <c r="F29" s="201"/>
      <c r="G29" s="201"/>
      <c r="H29" s="201"/>
      <c r="I29" s="201"/>
      <c r="J29" s="201"/>
      <c r="K29" s="197"/>
    </row>
    <row r="30" spans="2:11" customFormat="1" ht="15" customHeight="1">
      <c r="B30" s="200"/>
      <c r="C30" s="201"/>
      <c r="D30" s="320" t="s">
        <v>3084</v>
      </c>
      <c r="E30" s="320"/>
      <c r="F30" s="320"/>
      <c r="G30" s="320"/>
      <c r="H30" s="320"/>
      <c r="I30" s="320"/>
      <c r="J30" s="320"/>
      <c r="K30" s="197"/>
    </row>
    <row r="31" spans="2:11" customFormat="1" ht="15" customHeight="1">
      <c r="B31" s="200"/>
      <c r="C31" s="201"/>
      <c r="D31" s="320" t="s">
        <v>3085</v>
      </c>
      <c r="E31" s="320"/>
      <c r="F31" s="320"/>
      <c r="G31" s="320"/>
      <c r="H31" s="320"/>
      <c r="I31" s="320"/>
      <c r="J31" s="320"/>
      <c r="K31" s="197"/>
    </row>
    <row r="32" spans="2:11" customFormat="1" ht="12.75" customHeight="1">
      <c r="B32" s="200"/>
      <c r="C32" s="201"/>
      <c r="D32" s="201"/>
      <c r="E32" s="201"/>
      <c r="F32" s="201"/>
      <c r="G32" s="201"/>
      <c r="H32" s="201"/>
      <c r="I32" s="201"/>
      <c r="J32" s="201"/>
      <c r="K32" s="197"/>
    </row>
    <row r="33" spans="2:11" customFormat="1" ht="15" customHeight="1">
      <c r="B33" s="200"/>
      <c r="C33" s="201"/>
      <c r="D33" s="320" t="s">
        <v>3086</v>
      </c>
      <c r="E33" s="320"/>
      <c r="F33" s="320"/>
      <c r="G33" s="320"/>
      <c r="H33" s="320"/>
      <c r="I33" s="320"/>
      <c r="J33" s="320"/>
      <c r="K33" s="197"/>
    </row>
    <row r="34" spans="2:11" customFormat="1" ht="15" customHeight="1">
      <c r="B34" s="200"/>
      <c r="C34" s="201"/>
      <c r="D34" s="320" t="s">
        <v>3087</v>
      </c>
      <c r="E34" s="320"/>
      <c r="F34" s="320"/>
      <c r="G34" s="320"/>
      <c r="H34" s="320"/>
      <c r="I34" s="320"/>
      <c r="J34" s="320"/>
      <c r="K34" s="197"/>
    </row>
    <row r="35" spans="2:11" customFormat="1" ht="15" customHeight="1">
      <c r="B35" s="200"/>
      <c r="C35" s="201"/>
      <c r="D35" s="320" t="s">
        <v>3088</v>
      </c>
      <c r="E35" s="320"/>
      <c r="F35" s="320"/>
      <c r="G35" s="320"/>
      <c r="H35" s="320"/>
      <c r="I35" s="320"/>
      <c r="J35" s="320"/>
      <c r="K35" s="197"/>
    </row>
    <row r="36" spans="2:11" customFormat="1" ht="15" customHeight="1">
      <c r="B36" s="200"/>
      <c r="C36" s="201"/>
      <c r="D36" s="199"/>
      <c r="E36" s="202" t="s">
        <v>128</v>
      </c>
      <c r="F36" s="199"/>
      <c r="G36" s="320" t="s">
        <v>3089</v>
      </c>
      <c r="H36" s="320"/>
      <c r="I36" s="320"/>
      <c r="J36" s="320"/>
      <c r="K36" s="197"/>
    </row>
    <row r="37" spans="2:11" customFormat="1" ht="30.75" customHeight="1">
      <c r="B37" s="200"/>
      <c r="C37" s="201"/>
      <c r="D37" s="199"/>
      <c r="E37" s="202" t="s">
        <v>3090</v>
      </c>
      <c r="F37" s="199"/>
      <c r="G37" s="320" t="s">
        <v>3091</v>
      </c>
      <c r="H37" s="320"/>
      <c r="I37" s="320"/>
      <c r="J37" s="320"/>
      <c r="K37" s="197"/>
    </row>
    <row r="38" spans="2:11" customFormat="1" ht="15" customHeight="1">
      <c r="B38" s="200"/>
      <c r="C38" s="201"/>
      <c r="D38" s="199"/>
      <c r="E38" s="202" t="s">
        <v>51</v>
      </c>
      <c r="F38" s="199"/>
      <c r="G38" s="320" t="s">
        <v>3092</v>
      </c>
      <c r="H38" s="320"/>
      <c r="I38" s="320"/>
      <c r="J38" s="320"/>
      <c r="K38" s="197"/>
    </row>
    <row r="39" spans="2:11" customFormat="1" ht="15" customHeight="1">
      <c r="B39" s="200"/>
      <c r="C39" s="201"/>
      <c r="D39" s="199"/>
      <c r="E39" s="202" t="s">
        <v>52</v>
      </c>
      <c r="F39" s="199"/>
      <c r="G39" s="320" t="s">
        <v>3093</v>
      </c>
      <c r="H39" s="320"/>
      <c r="I39" s="320"/>
      <c r="J39" s="320"/>
      <c r="K39" s="197"/>
    </row>
    <row r="40" spans="2:11" customFormat="1" ht="15" customHeight="1">
      <c r="B40" s="200"/>
      <c r="C40" s="201"/>
      <c r="D40" s="199"/>
      <c r="E40" s="202" t="s">
        <v>129</v>
      </c>
      <c r="F40" s="199"/>
      <c r="G40" s="320" t="s">
        <v>3094</v>
      </c>
      <c r="H40" s="320"/>
      <c r="I40" s="320"/>
      <c r="J40" s="320"/>
      <c r="K40" s="197"/>
    </row>
    <row r="41" spans="2:11" customFormat="1" ht="15" customHeight="1">
      <c r="B41" s="200"/>
      <c r="C41" s="201"/>
      <c r="D41" s="199"/>
      <c r="E41" s="202" t="s">
        <v>130</v>
      </c>
      <c r="F41" s="199"/>
      <c r="G41" s="320" t="s">
        <v>3095</v>
      </c>
      <c r="H41" s="320"/>
      <c r="I41" s="320"/>
      <c r="J41" s="320"/>
      <c r="K41" s="197"/>
    </row>
    <row r="42" spans="2:11" customFormat="1" ht="15" customHeight="1">
      <c r="B42" s="200"/>
      <c r="C42" s="201"/>
      <c r="D42" s="199"/>
      <c r="E42" s="202" t="s">
        <v>3096</v>
      </c>
      <c r="F42" s="199"/>
      <c r="G42" s="320" t="s">
        <v>3097</v>
      </c>
      <c r="H42" s="320"/>
      <c r="I42" s="320"/>
      <c r="J42" s="320"/>
      <c r="K42" s="197"/>
    </row>
    <row r="43" spans="2:11" customFormat="1" ht="15" customHeight="1">
      <c r="B43" s="200"/>
      <c r="C43" s="201"/>
      <c r="D43" s="199"/>
      <c r="E43" s="202"/>
      <c r="F43" s="199"/>
      <c r="G43" s="320" t="s">
        <v>3098</v>
      </c>
      <c r="H43" s="320"/>
      <c r="I43" s="320"/>
      <c r="J43" s="320"/>
      <c r="K43" s="197"/>
    </row>
    <row r="44" spans="2:11" customFormat="1" ht="15" customHeight="1">
      <c r="B44" s="200"/>
      <c r="C44" s="201"/>
      <c r="D44" s="199"/>
      <c r="E44" s="202" t="s">
        <v>3099</v>
      </c>
      <c r="F44" s="199"/>
      <c r="G44" s="320" t="s">
        <v>3100</v>
      </c>
      <c r="H44" s="320"/>
      <c r="I44" s="320"/>
      <c r="J44" s="320"/>
      <c r="K44" s="197"/>
    </row>
    <row r="45" spans="2:11" customFormat="1" ht="15" customHeight="1">
      <c r="B45" s="200"/>
      <c r="C45" s="201"/>
      <c r="D45" s="199"/>
      <c r="E45" s="202" t="s">
        <v>132</v>
      </c>
      <c r="F45" s="199"/>
      <c r="G45" s="320" t="s">
        <v>3101</v>
      </c>
      <c r="H45" s="320"/>
      <c r="I45" s="320"/>
      <c r="J45" s="320"/>
      <c r="K45" s="197"/>
    </row>
    <row r="46" spans="2:11" customFormat="1" ht="12.75" customHeight="1">
      <c r="B46" s="200"/>
      <c r="C46" s="201"/>
      <c r="D46" s="199"/>
      <c r="E46" s="199"/>
      <c r="F46" s="199"/>
      <c r="G46" s="199"/>
      <c r="H46" s="199"/>
      <c r="I46" s="199"/>
      <c r="J46" s="199"/>
      <c r="K46" s="197"/>
    </row>
    <row r="47" spans="2:11" customFormat="1" ht="15" customHeight="1">
      <c r="B47" s="200"/>
      <c r="C47" s="201"/>
      <c r="D47" s="320" t="s">
        <v>3102</v>
      </c>
      <c r="E47" s="320"/>
      <c r="F47" s="320"/>
      <c r="G47" s="320"/>
      <c r="H47" s="320"/>
      <c r="I47" s="320"/>
      <c r="J47" s="320"/>
      <c r="K47" s="197"/>
    </row>
    <row r="48" spans="2:11" customFormat="1" ht="15" customHeight="1">
      <c r="B48" s="200"/>
      <c r="C48" s="201"/>
      <c r="D48" s="201"/>
      <c r="E48" s="320" t="s">
        <v>3103</v>
      </c>
      <c r="F48" s="320"/>
      <c r="G48" s="320"/>
      <c r="H48" s="320"/>
      <c r="I48" s="320"/>
      <c r="J48" s="320"/>
      <c r="K48" s="197"/>
    </row>
    <row r="49" spans="2:11" customFormat="1" ht="15" customHeight="1">
      <c r="B49" s="200"/>
      <c r="C49" s="201"/>
      <c r="D49" s="201"/>
      <c r="E49" s="320" t="s">
        <v>3104</v>
      </c>
      <c r="F49" s="320"/>
      <c r="G49" s="320"/>
      <c r="H49" s="320"/>
      <c r="I49" s="320"/>
      <c r="J49" s="320"/>
      <c r="K49" s="197"/>
    </row>
    <row r="50" spans="2:11" customFormat="1" ht="15" customHeight="1">
      <c r="B50" s="200"/>
      <c r="C50" s="201"/>
      <c r="D50" s="201"/>
      <c r="E50" s="320" t="s">
        <v>3105</v>
      </c>
      <c r="F50" s="320"/>
      <c r="G50" s="320"/>
      <c r="H50" s="320"/>
      <c r="I50" s="320"/>
      <c r="J50" s="320"/>
      <c r="K50" s="197"/>
    </row>
    <row r="51" spans="2:11" customFormat="1" ht="15" customHeight="1">
      <c r="B51" s="200"/>
      <c r="C51" s="201"/>
      <c r="D51" s="320" t="s">
        <v>3106</v>
      </c>
      <c r="E51" s="320"/>
      <c r="F51" s="320"/>
      <c r="G51" s="320"/>
      <c r="H51" s="320"/>
      <c r="I51" s="320"/>
      <c r="J51" s="320"/>
      <c r="K51" s="197"/>
    </row>
    <row r="52" spans="2:11" customFormat="1" ht="25.5" customHeight="1">
      <c r="B52" s="196"/>
      <c r="C52" s="321" t="s">
        <v>3107</v>
      </c>
      <c r="D52" s="321"/>
      <c r="E52" s="321"/>
      <c r="F52" s="321"/>
      <c r="G52" s="321"/>
      <c r="H52" s="321"/>
      <c r="I52" s="321"/>
      <c r="J52" s="321"/>
      <c r="K52" s="197"/>
    </row>
    <row r="53" spans="2:11" customFormat="1" ht="5.25" customHeight="1">
      <c r="B53" s="196"/>
      <c r="C53" s="198"/>
      <c r="D53" s="198"/>
      <c r="E53" s="198"/>
      <c r="F53" s="198"/>
      <c r="G53" s="198"/>
      <c r="H53" s="198"/>
      <c r="I53" s="198"/>
      <c r="J53" s="198"/>
      <c r="K53" s="197"/>
    </row>
    <row r="54" spans="2:11" customFormat="1" ht="15" customHeight="1">
      <c r="B54" s="196"/>
      <c r="C54" s="320" t="s">
        <v>3108</v>
      </c>
      <c r="D54" s="320"/>
      <c r="E54" s="320"/>
      <c r="F54" s="320"/>
      <c r="G54" s="320"/>
      <c r="H54" s="320"/>
      <c r="I54" s="320"/>
      <c r="J54" s="320"/>
      <c r="K54" s="197"/>
    </row>
    <row r="55" spans="2:11" customFormat="1" ht="15" customHeight="1">
      <c r="B55" s="196"/>
      <c r="C55" s="320" t="s">
        <v>3109</v>
      </c>
      <c r="D55" s="320"/>
      <c r="E55" s="320"/>
      <c r="F55" s="320"/>
      <c r="G55" s="320"/>
      <c r="H55" s="320"/>
      <c r="I55" s="320"/>
      <c r="J55" s="320"/>
      <c r="K55" s="197"/>
    </row>
    <row r="56" spans="2:11" customFormat="1" ht="12.75" customHeight="1">
      <c r="B56" s="196"/>
      <c r="C56" s="199"/>
      <c r="D56" s="199"/>
      <c r="E56" s="199"/>
      <c r="F56" s="199"/>
      <c r="G56" s="199"/>
      <c r="H56" s="199"/>
      <c r="I56" s="199"/>
      <c r="J56" s="199"/>
      <c r="K56" s="197"/>
    </row>
    <row r="57" spans="2:11" customFormat="1" ht="15" customHeight="1">
      <c r="B57" s="196"/>
      <c r="C57" s="320" t="s">
        <v>3110</v>
      </c>
      <c r="D57" s="320"/>
      <c r="E57" s="320"/>
      <c r="F57" s="320"/>
      <c r="G57" s="320"/>
      <c r="H57" s="320"/>
      <c r="I57" s="320"/>
      <c r="J57" s="320"/>
      <c r="K57" s="197"/>
    </row>
    <row r="58" spans="2:11" customFormat="1" ht="15" customHeight="1">
      <c r="B58" s="196"/>
      <c r="C58" s="201"/>
      <c r="D58" s="320" t="s">
        <v>3111</v>
      </c>
      <c r="E58" s="320"/>
      <c r="F58" s="320"/>
      <c r="G58" s="320"/>
      <c r="H58" s="320"/>
      <c r="I58" s="320"/>
      <c r="J58" s="320"/>
      <c r="K58" s="197"/>
    </row>
    <row r="59" spans="2:11" customFormat="1" ht="15" customHeight="1">
      <c r="B59" s="196"/>
      <c r="C59" s="201"/>
      <c r="D59" s="320" t="s">
        <v>3112</v>
      </c>
      <c r="E59" s="320"/>
      <c r="F59" s="320"/>
      <c r="G59" s="320"/>
      <c r="H59" s="320"/>
      <c r="I59" s="320"/>
      <c r="J59" s="320"/>
      <c r="K59" s="197"/>
    </row>
    <row r="60" spans="2:11" customFormat="1" ht="15" customHeight="1">
      <c r="B60" s="196"/>
      <c r="C60" s="201"/>
      <c r="D60" s="320" t="s">
        <v>3113</v>
      </c>
      <c r="E60" s="320"/>
      <c r="F60" s="320"/>
      <c r="G60" s="320"/>
      <c r="H60" s="320"/>
      <c r="I60" s="320"/>
      <c r="J60" s="320"/>
      <c r="K60" s="197"/>
    </row>
    <row r="61" spans="2:11" customFormat="1" ht="15" customHeight="1">
      <c r="B61" s="196"/>
      <c r="C61" s="201"/>
      <c r="D61" s="320" t="s">
        <v>3114</v>
      </c>
      <c r="E61" s="320"/>
      <c r="F61" s="320"/>
      <c r="G61" s="320"/>
      <c r="H61" s="320"/>
      <c r="I61" s="320"/>
      <c r="J61" s="320"/>
      <c r="K61" s="197"/>
    </row>
    <row r="62" spans="2:11" customFormat="1" ht="15" customHeight="1">
      <c r="B62" s="196"/>
      <c r="C62" s="201"/>
      <c r="D62" s="323" t="s">
        <v>3115</v>
      </c>
      <c r="E62" s="323"/>
      <c r="F62" s="323"/>
      <c r="G62" s="323"/>
      <c r="H62" s="323"/>
      <c r="I62" s="323"/>
      <c r="J62" s="323"/>
      <c r="K62" s="197"/>
    </row>
    <row r="63" spans="2:11" customFormat="1" ht="15" customHeight="1">
      <c r="B63" s="196"/>
      <c r="C63" s="201"/>
      <c r="D63" s="320" t="s">
        <v>3116</v>
      </c>
      <c r="E63" s="320"/>
      <c r="F63" s="320"/>
      <c r="G63" s="320"/>
      <c r="H63" s="320"/>
      <c r="I63" s="320"/>
      <c r="J63" s="320"/>
      <c r="K63" s="197"/>
    </row>
    <row r="64" spans="2:11" customFormat="1" ht="12.75" customHeight="1">
      <c r="B64" s="196"/>
      <c r="C64" s="201"/>
      <c r="D64" s="201"/>
      <c r="E64" s="204"/>
      <c r="F64" s="201"/>
      <c r="G64" s="201"/>
      <c r="H64" s="201"/>
      <c r="I64" s="201"/>
      <c r="J64" s="201"/>
      <c r="K64" s="197"/>
    </row>
    <row r="65" spans="2:11" customFormat="1" ht="15" customHeight="1">
      <c r="B65" s="196"/>
      <c r="C65" s="201"/>
      <c r="D65" s="320" t="s">
        <v>3117</v>
      </c>
      <c r="E65" s="320"/>
      <c r="F65" s="320"/>
      <c r="G65" s="320"/>
      <c r="H65" s="320"/>
      <c r="I65" s="320"/>
      <c r="J65" s="320"/>
      <c r="K65" s="197"/>
    </row>
    <row r="66" spans="2:11" customFormat="1" ht="15" customHeight="1">
      <c r="B66" s="196"/>
      <c r="C66" s="201"/>
      <c r="D66" s="323" t="s">
        <v>3118</v>
      </c>
      <c r="E66" s="323"/>
      <c r="F66" s="323"/>
      <c r="G66" s="323"/>
      <c r="H66" s="323"/>
      <c r="I66" s="323"/>
      <c r="J66" s="323"/>
      <c r="K66" s="197"/>
    </row>
    <row r="67" spans="2:11" customFormat="1" ht="15" customHeight="1">
      <c r="B67" s="196"/>
      <c r="C67" s="201"/>
      <c r="D67" s="320" t="s">
        <v>3119</v>
      </c>
      <c r="E67" s="320"/>
      <c r="F67" s="320"/>
      <c r="G67" s="320"/>
      <c r="H67" s="320"/>
      <c r="I67" s="320"/>
      <c r="J67" s="320"/>
      <c r="K67" s="197"/>
    </row>
    <row r="68" spans="2:11" customFormat="1" ht="15" customHeight="1">
      <c r="B68" s="196"/>
      <c r="C68" s="201"/>
      <c r="D68" s="320" t="s">
        <v>3120</v>
      </c>
      <c r="E68" s="320"/>
      <c r="F68" s="320"/>
      <c r="G68" s="320"/>
      <c r="H68" s="320"/>
      <c r="I68" s="320"/>
      <c r="J68" s="320"/>
      <c r="K68" s="197"/>
    </row>
    <row r="69" spans="2:11" customFormat="1" ht="15" customHeight="1">
      <c r="B69" s="196"/>
      <c r="C69" s="201"/>
      <c r="D69" s="320" t="s">
        <v>3121</v>
      </c>
      <c r="E69" s="320"/>
      <c r="F69" s="320"/>
      <c r="G69" s="320"/>
      <c r="H69" s="320"/>
      <c r="I69" s="320"/>
      <c r="J69" s="320"/>
      <c r="K69" s="197"/>
    </row>
    <row r="70" spans="2:11" customFormat="1" ht="15" customHeight="1">
      <c r="B70" s="196"/>
      <c r="C70" s="201"/>
      <c r="D70" s="320" t="s">
        <v>3122</v>
      </c>
      <c r="E70" s="320"/>
      <c r="F70" s="320"/>
      <c r="G70" s="320"/>
      <c r="H70" s="320"/>
      <c r="I70" s="320"/>
      <c r="J70" s="320"/>
      <c r="K70" s="197"/>
    </row>
    <row r="71" spans="2:11" customFormat="1" ht="12.75" customHeight="1">
      <c r="B71" s="205"/>
      <c r="C71" s="206"/>
      <c r="D71" s="206"/>
      <c r="E71" s="206"/>
      <c r="F71" s="206"/>
      <c r="G71" s="206"/>
      <c r="H71" s="206"/>
      <c r="I71" s="206"/>
      <c r="J71" s="206"/>
      <c r="K71" s="207"/>
    </row>
    <row r="72" spans="2:11" customFormat="1" ht="18.75" customHeight="1">
      <c r="B72" s="208"/>
      <c r="C72" s="208"/>
      <c r="D72" s="208"/>
      <c r="E72" s="208"/>
      <c r="F72" s="208"/>
      <c r="G72" s="208"/>
      <c r="H72" s="208"/>
      <c r="I72" s="208"/>
      <c r="J72" s="208"/>
      <c r="K72" s="209"/>
    </row>
    <row r="73" spans="2:11" customFormat="1" ht="18.75" customHeight="1">
      <c r="B73" s="209"/>
      <c r="C73" s="209"/>
      <c r="D73" s="209"/>
      <c r="E73" s="209"/>
      <c r="F73" s="209"/>
      <c r="G73" s="209"/>
      <c r="H73" s="209"/>
      <c r="I73" s="209"/>
      <c r="J73" s="209"/>
      <c r="K73" s="209"/>
    </row>
    <row r="74" spans="2:11" customFormat="1" ht="7.5" customHeight="1">
      <c r="B74" s="210"/>
      <c r="C74" s="211"/>
      <c r="D74" s="211"/>
      <c r="E74" s="211"/>
      <c r="F74" s="211"/>
      <c r="G74" s="211"/>
      <c r="H74" s="211"/>
      <c r="I74" s="211"/>
      <c r="J74" s="211"/>
      <c r="K74" s="212"/>
    </row>
    <row r="75" spans="2:11" customFormat="1" ht="45" customHeight="1">
      <c r="B75" s="213"/>
      <c r="C75" s="324" t="s">
        <v>3123</v>
      </c>
      <c r="D75" s="324"/>
      <c r="E75" s="324"/>
      <c r="F75" s="324"/>
      <c r="G75" s="324"/>
      <c r="H75" s="324"/>
      <c r="I75" s="324"/>
      <c r="J75" s="324"/>
      <c r="K75" s="214"/>
    </row>
    <row r="76" spans="2:11" customFormat="1" ht="17.25" customHeight="1">
      <c r="B76" s="213"/>
      <c r="C76" s="215" t="s">
        <v>3124</v>
      </c>
      <c r="D76" s="215"/>
      <c r="E76" s="215"/>
      <c r="F76" s="215" t="s">
        <v>3125</v>
      </c>
      <c r="G76" s="216"/>
      <c r="H76" s="215" t="s">
        <v>52</v>
      </c>
      <c r="I76" s="215" t="s">
        <v>55</v>
      </c>
      <c r="J76" s="215" t="s">
        <v>3126</v>
      </c>
      <c r="K76" s="214"/>
    </row>
    <row r="77" spans="2:11" customFormat="1" ht="17.25" customHeight="1">
      <c r="B77" s="213"/>
      <c r="C77" s="217" t="s">
        <v>3127</v>
      </c>
      <c r="D77" s="217"/>
      <c r="E77" s="217"/>
      <c r="F77" s="218" t="s">
        <v>3128</v>
      </c>
      <c r="G77" s="219"/>
      <c r="H77" s="217"/>
      <c r="I77" s="217"/>
      <c r="J77" s="217" t="s">
        <v>3129</v>
      </c>
      <c r="K77" s="214"/>
    </row>
    <row r="78" spans="2:11" customFormat="1" ht="5.25" customHeight="1">
      <c r="B78" s="213"/>
      <c r="C78" s="220"/>
      <c r="D78" s="220"/>
      <c r="E78" s="220"/>
      <c r="F78" s="220"/>
      <c r="G78" s="221"/>
      <c r="H78" s="220"/>
      <c r="I78" s="220"/>
      <c r="J78" s="220"/>
      <c r="K78" s="214"/>
    </row>
    <row r="79" spans="2:11" customFormat="1" ht="15" customHeight="1">
      <c r="B79" s="213"/>
      <c r="C79" s="202" t="s">
        <v>51</v>
      </c>
      <c r="D79" s="222"/>
      <c r="E79" s="222"/>
      <c r="F79" s="223" t="s">
        <v>3130</v>
      </c>
      <c r="G79" s="224"/>
      <c r="H79" s="202" t="s">
        <v>3131</v>
      </c>
      <c r="I79" s="202" t="s">
        <v>3132</v>
      </c>
      <c r="J79" s="202">
        <v>20</v>
      </c>
      <c r="K79" s="214"/>
    </row>
    <row r="80" spans="2:11" customFormat="1" ht="15" customHeight="1">
      <c r="B80" s="213"/>
      <c r="C80" s="202" t="s">
        <v>3133</v>
      </c>
      <c r="D80" s="202"/>
      <c r="E80" s="202"/>
      <c r="F80" s="223" t="s">
        <v>3130</v>
      </c>
      <c r="G80" s="224"/>
      <c r="H80" s="202" t="s">
        <v>3134</v>
      </c>
      <c r="I80" s="202" t="s">
        <v>3132</v>
      </c>
      <c r="J80" s="202">
        <v>120</v>
      </c>
      <c r="K80" s="214"/>
    </row>
    <row r="81" spans="2:11" customFormat="1" ht="15" customHeight="1">
      <c r="B81" s="225"/>
      <c r="C81" s="202" t="s">
        <v>3135</v>
      </c>
      <c r="D81" s="202"/>
      <c r="E81" s="202"/>
      <c r="F81" s="223" t="s">
        <v>3136</v>
      </c>
      <c r="G81" s="224"/>
      <c r="H81" s="202" t="s">
        <v>3137</v>
      </c>
      <c r="I81" s="202" t="s">
        <v>3132</v>
      </c>
      <c r="J81" s="202">
        <v>50</v>
      </c>
      <c r="K81" s="214"/>
    </row>
    <row r="82" spans="2:11" customFormat="1" ht="15" customHeight="1">
      <c r="B82" s="225"/>
      <c r="C82" s="202" t="s">
        <v>3138</v>
      </c>
      <c r="D82" s="202"/>
      <c r="E82" s="202"/>
      <c r="F82" s="223" t="s">
        <v>3130</v>
      </c>
      <c r="G82" s="224"/>
      <c r="H82" s="202" t="s">
        <v>3139</v>
      </c>
      <c r="I82" s="202" t="s">
        <v>3140</v>
      </c>
      <c r="J82" s="202"/>
      <c r="K82" s="214"/>
    </row>
    <row r="83" spans="2:11" customFormat="1" ht="15" customHeight="1">
      <c r="B83" s="225"/>
      <c r="C83" s="202" t="s">
        <v>3141</v>
      </c>
      <c r="D83" s="202"/>
      <c r="E83" s="202"/>
      <c r="F83" s="223" t="s">
        <v>3136</v>
      </c>
      <c r="G83" s="202"/>
      <c r="H83" s="202" t="s">
        <v>3142</v>
      </c>
      <c r="I83" s="202" t="s">
        <v>3132</v>
      </c>
      <c r="J83" s="202">
        <v>15</v>
      </c>
      <c r="K83" s="214"/>
    </row>
    <row r="84" spans="2:11" customFormat="1" ht="15" customHeight="1">
      <c r="B84" s="225"/>
      <c r="C84" s="202" t="s">
        <v>3143</v>
      </c>
      <c r="D84" s="202"/>
      <c r="E84" s="202"/>
      <c r="F84" s="223" t="s">
        <v>3136</v>
      </c>
      <c r="G84" s="202"/>
      <c r="H84" s="202" t="s">
        <v>3144</v>
      </c>
      <c r="I84" s="202" t="s">
        <v>3132</v>
      </c>
      <c r="J84" s="202">
        <v>15</v>
      </c>
      <c r="K84" s="214"/>
    </row>
    <row r="85" spans="2:11" customFormat="1" ht="15" customHeight="1">
      <c r="B85" s="225"/>
      <c r="C85" s="202" t="s">
        <v>3145</v>
      </c>
      <c r="D85" s="202"/>
      <c r="E85" s="202"/>
      <c r="F85" s="223" t="s">
        <v>3136</v>
      </c>
      <c r="G85" s="202"/>
      <c r="H85" s="202" t="s">
        <v>3146</v>
      </c>
      <c r="I85" s="202" t="s">
        <v>3132</v>
      </c>
      <c r="J85" s="202">
        <v>20</v>
      </c>
      <c r="K85" s="214"/>
    </row>
    <row r="86" spans="2:11" customFormat="1" ht="15" customHeight="1">
      <c r="B86" s="225"/>
      <c r="C86" s="202" t="s">
        <v>3147</v>
      </c>
      <c r="D86" s="202"/>
      <c r="E86" s="202"/>
      <c r="F86" s="223" t="s">
        <v>3136</v>
      </c>
      <c r="G86" s="202"/>
      <c r="H86" s="202" t="s">
        <v>3148</v>
      </c>
      <c r="I86" s="202" t="s">
        <v>3132</v>
      </c>
      <c r="J86" s="202">
        <v>20</v>
      </c>
      <c r="K86" s="214"/>
    </row>
    <row r="87" spans="2:11" customFormat="1" ht="15" customHeight="1">
      <c r="B87" s="225"/>
      <c r="C87" s="202" t="s">
        <v>3149</v>
      </c>
      <c r="D87" s="202"/>
      <c r="E87" s="202"/>
      <c r="F87" s="223" t="s">
        <v>3136</v>
      </c>
      <c r="G87" s="224"/>
      <c r="H87" s="202" t="s">
        <v>3150</v>
      </c>
      <c r="I87" s="202" t="s">
        <v>3132</v>
      </c>
      <c r="J87" s="202">
        <v>50</v>
      </c>
      <c r="K87" s="214"/>
    </row>
    <row r="88" spans="2:11" customFormat="1" ht="15" customHeight="1">
      <c r="B88" s="225"/>
      <c r="C88" s="202" t="s">
        <v>3151</v>
      </c>
      <c r="D88" s="202"/>
      <c r="E88" s="202"/>
      <c r="F88" s="223" t="s">
        <v>3136</v>
      </c>
      <c r="G88" s="224"/>
      <c r="H88" s="202" t="s">
        <v>3152</v>
      </c>
      <c r="I88" s="202" t="s">
        <v>3132</v>
      </c>
      <c r="J88" s="202">
        <v>20</v>
      </c>
      <c r="K88" s="214"/>
    </row>
    <row r="89" spans="2:11" customFormat="1" ht="15" customHeight="1">
      <c r="B89" s="225"/>
      <c r="C89" s="202" t="s">
        <v>3153</v>
      </c>
      <c r="D89" s="202"/>
      <c r="E89" s="202"/>
      <c r="F89" s="223" t="s">
        <v>3136</v>
      </c>
      <c r="G89" s="224"/>
      <c r="H89" s="202" t="s">
        <v>3154</v>
      </c>
      <c r="I89" s="202" t="s">
        <v>3132</v>
      </c>
      <c r="J89" s="202">
        <v>20</v>
      </c>
      <c r="K89" s="214"/>
    </row>
    <row r="90" spans="2:11" customFormat="1" ht="15" customHeight="1">
      <c r="B90" s="225"/>
      <c r="C90" s="202" t="s">
        <v>3155</v>
      </c>
      <c r="D90" s="202"/>
      <c r="E90" s="202"/>
      <c r="F90" s="223" t="s">
        <v>3136</v>
      </c>
      <c r="G90" s="224"/>
      <c r="H90" s="202" t="s">
        <v>3156</v>
      </c>
      <c r="I90" s="202" t="s">
        <v>3132</v>
      </c>
      <c r="J90" s="202">
        <v>50</v>
      </c>
      <c r="K90" s="214"/>
    </row>
    <row r="91" spans="2:11" customFormat="1" ht="15" customHeight="1">
      <c r="B91" s="225"/>
      <c r="C91" s="202" t="s">
        <v>3157</v>
      </c>
      <c r="D91" s="202"/>
      <c r="E91" s="202"/>
      <c r="F91" s="223" t="s">
        <v>3136</v>
      </c>
      <c r="G91" s="224"/>
      <c r="H91" s="202" t="s">
        <v>3157</v>
      </c>
      <c r="I91" s="202" t="s">
        <v>3132</v>
      </c>
      <c r="J91" s="202">
        <v>50</v>
      </c>
      <c r="K91" s="214"/>
    </row>
    <row r="92" spans="2:11" customFormat="1" ht="15" customHeight="1">
      <c r="B92" s="225"/>
      <c r="C92" s="202" t="s">
        <v>3158</v>
      </c>
      <c r="D92" s="202"/>
      <c r="E92" s="202"/>
      <c r="F92" s="223" t="s">
        <v>3136</v>
      </c>
      <c r="G92" s="224"/>
      <c r="H92" s="202" t="s">
        <v>3159</v>
      </c>
      <c r="I92" s="202" t="s">
        <v>3132</v>
      </c>
      <c r="J92" s="202">
        <v>255</v>
      </c>
      <c r="K92" s="214"/>
    </row>
    <row r="93" spans="2:11" customFormat="1" ht="15" customHeight="1">
      <c r="B93" s="225"/>
      <c r="C93" s="202" t="s">
        <v>3160</v>
      </c>
      <c r="D93" s="202"/>
      <c r="E93" s="202"/>
      <c r="F93" s="223" t="s">
        <v>3130</v>
      </c>
      <c r="G93" s="224"/>
      <c r="H93" s="202" t="s">
        <v>3161</v>
      </c>
      <c r="I93" s="202" t="s">
        <v>3162</v>
      </c>
      <c r="J93" s="202"/>
      <c r="K93" s="214"/>
    </row>
    <row r="94" spans="2:11" customFormat="1" ht="15" customHeight="1">
      <c r="B94" s="225"/>
      <c r="C94" s="202" t="s">
        <v>3163</v>
      </c>
      <c r="D94" s="202"/>
      <c r="E94" s="202"/>
      <c r="F94" s="223" t="s">
        <v>3130</v>
      </c>
      <c r="G94" s="224"/>
      <c r="H94" s="202" t="s">
        <v>3164</v>
      </c>
      <c r="I94" s="202" t="s">
        <v>3165</v>
      </c>
      <c r="J94" s="202"/>
      <c r="K94" s="214"/>
    </row>
    <row r="95" spans="2:11" customFormat="1" ht="15" customHeight="1">
      <c r="B95" s="225"/>
      <c r="C95" s="202" t="s">
        <v>3166</v>
      </c>
      <c r="D95" s="202"/>
      <c r="E95" s="202"/>
      <c r="F95" s="223" t="s">
        <v>3130</v>
      </c>
      <c r="G95" s="224"/>
      <c r="H95" s="202" t="s">
        <v>3166</v>
      </c>
      <c r="I95" s="202" t="s">
        <v>3165</v>
      </c>
      <c r="J95" s="202"/>
      <c r="K95" s="214"/>
    </row>
    <row r="96" spans="2:11" customFormat="1" ht="15" customHeight="1">
      <c r="B96" s="225"/>
      <c r="C96" s="202" t="s">
        <v>36</v>
      </c>
      <c r="D96" s="202"/>
      <c r="E96" s="202"/>
      <c r="F96" s="223" t="s">
        <v>3130</v>
      </c>
      <c r="G96" s="224"/>
      <c r="H96" s="202" t="s">
        <v>3167</v>
      </c>
      <c r="I96" s="202" t="s">
        <v>3165</v>
      </c>
      <c r="J96" s="202"/>
      <c r="K96" s="214"/>
    </row>
    <row r="97" spans="2:11" customFormat="1" ht="15" customHeight="1">
      <c r="B97" s="225"/>
      <c r="C97" s="202" t="s">
        <v>46</v>
      </c>
      <c r="D97" s="202"/>
      <c r="E97" s="202"/>
      <c r="F97" s="223" t="s">
        <v>3130</v>
      </c>
      <c r="G97" s="224"/>
      <c r="H97" s="202" t="s">
        <v>3168</v>
      </c>
      <c r="I97" s="202" t="s">
        <v>3165</v>
      </c>
      <c r="J97" s="202"/>
      <c r="K97" s="214"/>
    </row>
    <row r="98" spans="2:11" customFormat="1" ht="15" customHeight="1">
      <c r="B98" s="226"/>
      <c r="C98" s="227"/>
      <c r="D98" s="227"/>
      <c r="E98" s="227"/>
      <c r="F98" s="227"/>
      <c r="G98" s="227"/>
      <c r="H98" s="227"/>
      <c r="I98" s="227"/>
      <c r="J98" s="227"/>
      <c r="K98" s="228"/>
    </row>
    <row r="99" spans="2:11" customFormat="1" ht="18.75" customHeight="1">
      <c r="B99" s="229"/>
      <c r="C99" s="230"/>
      <c r="D99" s="230"/>
      <c r="E99" s="230"/>
      <c r="F99" s="230"/>
      <c r="G99" s="230"/>
      <c r="H99" s="230"/>
      <c r="I99" s="230"/>
      <c r="J99" s="230"/>
      <c r="K99" s="229"/>
    </row>
    <row r="100" spans="2:11" customFormat="1" ht="18.75" customHeight="1">
      <c r="B100" s="209"/>
      <c r="C100" s="209"/>
      <c r="D100" s="209"/>
      <c r="E100" s="209"/>
      <c r="F100" s="209"/>
      <c r="G100" s="209"/>
      <c r="H100" s="209"/>
      <c r="I100" s="209"/>
      <c r="J100" s="209"/>
      <c r="K100" s="209"/>
    </row>
    <row r="101" spans="2:11" customFormat="1" ht="7.5" customHeight="1">
      <c r="B101" s="210"/>
      <c r="C101" s="211"/>
      <c r="D101" s="211"/>
      <c r="E101" s="211"/>
      <c r="F101" s="211"/>
      <c r="G101" s="211"/>
      <c r="H101" s="211"/>
      <c r="I101" s="211"/>
      <c r="J101" s="211"/>
      <c r="K101" s="212"/>
    </row>
    <row r="102" spans="2:11" customFormat="1" ht="45" customHeight="1">
      <c r="B102" s="213"/>
      <c r="C102" s="324" t="s">
        <v>3169</v>
      </c>
      <c r="D102" s="324"/>
      <c r="E102" s="324"/>
      <c r="F102" s="324"/>
      <c r="G102" s="324"/>
      <c r="H102" s="324"/>
      <c r="I102" s="324"/>
      <c r="J102" s="324"/>
      <c r="K102" s="214"/>
    </row>
    <row r="103" spans="2:11" customFormat="1" ht="17.25" customHeight="1">
      <c r="B103" s="213"/>
      <c r="C103" s="215" t="s">
        <v>3124</v>
      </c>
      <c r="D103" s="215"/>
      <c r="E103" s="215"/>
      <c r="F103" s="215" t="s">
        <v>3125</v>
      </c>
      <c r="G103" s="216"/>
      <c r="H103" s="215" t="s">
        <v>52</v>
      </c>
      <c r="I103" s="215" t="s">
        <v>55</v>
      </c>
      <c r="J103" s="215" t="s">
        <v>3126</v>
      </c>
      <c r="K103" s="214"/>
    </row>
    <row r="104" spans="2:11" customFormat="1" ht="17.25" customHeight="1">
      <c r="B104" s="213"/>
      <c r="C104" s="217" t="s">
        <v>3127</v>
      </c>
      <c r="D104" s="217"/>
      <c r="E104" s="217"/>
      <c r="F104" s="218" t="s">
        <v>3128</v>
      </c>
      <c r="G104" s="219"/>
      <c r="H104" s="217"/>
      <c r="I104" s="217"/>
      <c r="J104" s="217" t="s">
        <v>3129</v>
      </c>
      <c r="K104" s="214"/>
    </row>
    <row r="105" spans="2:11" customFormat="1" ht="5.25" customHeight="1">
      <c r="B105" s="213"/>
      <c r="C105" s="215"/>
      <c r="D105" s="215"/>
      <c r="E105" s="215"/>
      <c r="F105" s="215"/>
      <c r="G105" s="231"/>
      <c r="H105" s="215"/>
      <c r="I105" s="215"/>
      <c r="J105" s="215"/>
      <c r="K105" s="214"/>
    </row>
    <row r="106" spans="2:11" customFormat="1" ht="15" customHeight="1">
      <c r="B106" s="213"/>
      <c r="C106" s="202" t="s">
        <v>51</v>
      </c>
      <c r="D106" s="222"/>
      <c r="E106" s="222"/>
      <c r="F106" s="223" t="s">
        <v>3130</v>
      </c>
      <c r="G106" s="202"/>
      <c r="H106" s="202" t="s">
        <v>3170</v>
      </c>
      <c r="I106" s="202" t="s">
        <v>3132</v>
      </c>
      <c r="J106" s="202">
        <v>20</v>
      </c>
      <c r="K106" s="214"/>
    </row>
    <row r="107" spans="2:11" customFormat="1" ht="15" customHeight="1">
      <c r="B107" s="213"/>
      <c r="C107" s="202" t="s">
        <v>3133</v>
      </c>
      <c r="D107" s="202"/>
      <c r="E107" s="202"/>
      <c r="F107" s="223" t="s">
        <v>3130</v>
      </c>
      <c r="G107" s="202"/>
      <c r="H107" s="202" t="s">
        <v>3170</v>
      </c>
      <c r="I107" s="202" t="s">
        <v>3132</v>
      </c>
      <c r="J107" s="202">
        <v>120</v>
      </c>
      <c r="K107" s="214"/>
    </row>
    <row r="108" spans="2:11" customFormat="1" ht="15" customHeight="1">
      <c r="B108" s="225"/>
      <c r="C108" s="202" t="s">
        <v>3135</v>
      </c>
      <c r="D108" s="202"/>
      <c r="E108" s="202"/>
      <c r="F108" s="223" t="s">
        <v>3136</v>
      </c>
      <c r="G108" s="202"/>
      <c r="H108" s="202" t="s">
        <v>3170</v>
      </c>
      <c r="I108" s="202" t="s">
        <v>3132</v>
      </c>
      <c r="J108" s="202">
        <v>50</v>
      </c>
      <c r="K108" s="214"/>
    </row>
    <row r="109" spans="2:11" customFormat="1" ht="15" customHeight="1">
      <c r="B109" s="225"/>
      <c r="C109" s="202" t="s">
        <v>3138</v>
      </c>
      <c r="D109" s="202"/>
      <c r="E109" s="202"/>
      <c r="F109" s="223" t="s">
        <v>3130</v>
      </c>
      <c r="G109" s="202"/>
      <c r="H109" s="202" t="s">
        <v>3170</v>
      </c>
      <c r="I109" s="202" t="s">
        <v>3140</v>
      </c>
      <c r="J109" s="202"/>
      <c r="K109" s="214"/>
    </row>
    <row r="110" spans="2:11" customFormat="1" ht="15" customHeight="1">
      <c r="B110" s="225"/>
      <c r="C110" s="202" t="s">
        <v>3149</v>
      </c>
      <c r="D110" s="202"/>
      <c r="E110" s="202"/>
      <c r="F110" s="223" t="s">
        <v>3136</v>
      </c>
      <c r="G110" s="202"/>
      <c r="H110" s="202" t="s">
        <v>3170</v>
      </c>
      <c r="I110" s="202" t="s">
        <v>3132</v>
      </c>
      <c r="J110" s="202">
        <v>50</v>
      </c>
      <c r="K110" s="214"/>
    </row>
    <row r="111" spans="2:11" customFormat="1" ht="15" customHeight="1">
      <c r="B111" s="225"/>
      <c r="C111" s="202" t="s">
        <v>3157</v>
      </c>
      <c r="D111" s="202"/>
      <c r="E111" s="202"/>
      <c r="F111" s="223" t="s">
        <v>3136</v>
      </c>
      <c r="G111" s="202"/>
      <c r="H111" s="202" t="s">
        <v>3170</v>
      </c>
      <c r="I111" s="202" t="s">
        <v>3132</v>
      </c>
      <c r="J111" s="202">
        <v>50</v>
      </c>
      <c r="K111" s="214"/>
    </row>
    <row r="112" spans="2:11" customFormat="1" ht="15" customHeight="1">
      <c r="B112" s="225"/>
      <c r="C112" s="202" t="s">
        <v>3155</v>
      </c>
      <c r="D112" s="202"/>
      <c r="E112" s="202"/>
      <c r="F112" s="223" t="s">
        <v>3136</v>
      </c>
      <c r="G112" s="202"/>
      <c r="H112" s="202" t="s">
        <v>3170</v>
      </c>
      <c r="I112" s="202" t="s">
        <v>3132</v>
      </c>
      <c r="J112" s="202">
        <v>50</v>
      </c>
      <c r="K112" s="214"/>
    </row>
    <row r="113" spans="2:11" customFormat="1" ht="15" customHeight="1">
      <c r="B113" s="225"/>
      <c r="C113" s="202" t="s">
        <v>51</v>
      </c>
      <c r="D113" s="202"/>
      <c r="E113" s="202"/>
      <c r="F113" s="223" t="s">
        <v>3130</v>
      </c>
      <c r="G113" s="202"/>
      <c r="H113" s="202" t="s">
        <v>3171</v>
      </c>
      <c r="I113" s="202" t="s">
        <v>3132</v>
      </c>
      <c r="J113" s="202">
        <v>20</v>
      </c>
      <c r="K113" s="214"/>
    </row>
    <row r="114" spans="2:11" customFormat="1" ht="15" customHeight="1">
      <c r="B114" s="225"/>
      <c r="C114" s="202" t="s">
        <v>3172</v>
      </c>
      <c r="D114" s="202"/>
      <c r="E114" s="202"/>
      <c r="F114" s="223" t="s">
        <v>3130</v>
      </c>
      <c r="G114" s="202"/>
      <c r="H114" s="202" t="s">
        <v>3173</v>
      </c>
      <c r="I114" s="202" t="s">
        <v>3132</v>
      </c>
      <c r="J114" s="202">
        <v>120</v>
      </c>
      <c r="K114" s="214"/>
    </row>
    <row r="115" spans="2:11" customFormat="1" ht="15" customHeight="1">
      <c r="B115" s="225"/>
      <c r="C115" s="202" t="s">
        <v>36</v>
      </c>
      <c r="D115" s="202"/>
      <c r="E115" s="202"/>
      <c r="F115" s="223" t="s">
        <v>3130</v>
      </c>
      <c r="G115" s="202"/>
      <c r="H115" s="202" t="s">
        <v>3174</v>
      </c>
      <c r="I115" s="202" t="s">
        <v>3165</v>
      </c>
      <c r="J115" s="202"/>
      <c r="K115" s="214"/>
    </row>
    <row r="116" spans="2:11" customFormat="1" ht="15" customHeight="1">
      <c r="B116" s="225"/>
      <c r="C116" s="202" t="s">
        <v>46</v>
      </c>
      <c r="D116" s="202"/>
      <c r="E116" s="202"/>
      <c r="F116" s="223" t="s">
        <v>3130</v>
      </c>
      <c r="G116" s="202"/>
      <c r="H116" s="202" t="s">
        <v>3175</v>
      </c>
      <c r="I116" s="202" t="s">
        <v>3165</v>
      </c>
      <c r="J116" s="202"/>
      <c r="K116" s="214"/>
    </row>
    <row r="117" spans="2:11" customFormat="1" ht="15" customHeight="1">
      <c r="B117" s="225"/>
      <c r="C117" s="202" t="s">
        <v>55</v>
      </c>
      <c r="D117" s="202"/>
      <c r="E117" s="202"/>
      <c r="F117" s="223" t="s">
        <v>3130</v>
      </c>
      <c r="G117" s="202"/>
      <c r="H117" s="202" t="s">
        <v>3176</v>
      </c>
      <c r="I117" s="202" t="s">
        <v>3177</v>
      </c>
      <c r="J117" s="202"/>
      <c r="K117" s="214"/>
    </row>
    <row r="118" spans="2:11" customFormat="1" ht="15" customHeight="1">
      <c r="B118" s="226"/>
      <c r="C118" s="232"/>
      <c r="D118" s="232"/>
      <c r="E118" s="232"/>
      <c r="F118" s="232"/>
      <c r="G118" s="232"/>
      <c r="H118" s="232"/>
      <c r="I118" s="232"/>
      <c r="J118" s="232"/>
      <c r="K118" s="228"/>
    </row>
    <row r="119" spans="2:11" customFormat="1" ht="18.75" customHeight="1">
      <c r="B119" s="233"/>
      <c r="C119" s="234"/>
      <c r="D119" s="234"/>
      <c r="E119" s="234"/>
      <c r="F119" s="235"/>
      <c r="G119" s="234"/>
      <c r="H119" s="234"/>
      <c r="I119" s="234"/>
      <c r="J119" s="234"/>
      <c r="K119" s="233"/>
    </row>
    <row r="120" spans="2:11" customFormat="1" ht="18.75" customHeight="1">
      <c r="B120" s="209"/>
      <c r="C120" s="209"/>
      <c r="D120" s="209"/>
      <c r="E120" s="209"/>
      <c r="F120" s="209"/>
      <c r="G120" s="209"/>
      <c r="H120" s="209"/>
      <c r="I120" s="209"/>
      <c r="J120" s="209"/>
      <c r="K120" s="209"/>
    </row>
    <row r="121" spans="2:11" customFormat="1" ht="7.5" customHeight="1">
      <c r="B121" s="236"/>
      <c r="C121" s="237"/>
      <c r="D121" s="237"/>
      <c r="E121" s="237"/>
      <c r="F121" s="237"/>
      <c r="G121" s="237"/>
      <c r="H121" s="237"/>
      <c r="I121" s="237"/>
      <c r="J121" s="237"/>
      <c r="K121" s="238"/>
    </row>
    <row r="122" spans="2:11" customFormat="1" ht="45" customHeight="1">
      <c r="B122" s="239"/>
      <c r="C122" s="322" t="s">
        <v>3178</v>
      </c>
      <c r="D122" s="322"/>
      <c r="E122" s="322"/>
      <c r="F122" s="322"/>
      <c r="G122" s="322"/>
      <c r="H122" s="322"/>
      <c r="I122" s="322"/>
      <c r="J122" s="322"/>
      <c r="K122" s="240"/>
    </row>
    <row r="123" spans="2:11" customFormat="1" ht="17.25" customHeight="1">
      <c r="B123" s="241"/>
      <c r="C123" s="215" t="s">
        <v>3124</v>
      </c>
      <c r="D123" s="215"/>
      <c r="E123" s="215"/>
      <c r="F123" s="215" t="s">
        <v>3125</v>
      </c>
      <c r="G123" s="216"/>
      <c r="H123" s="215" t="s">
        <v>52</v>
      </c>
      <c r="I123" s="215" t="s">
        <v>55</v>
      </c>
      <c r="J123" s="215" t="s">
        <v>3126</v>
      </c>
      <c r="K123" s="242"/>
    </row>
    <row r="124" spans="2:11" customFormat="1" ht="17.25" customHeight="1">
      <c r="B124" s="241"/>
      <c r="C124" s="217" t="s">
        <v>3127</v>
      </c>
      <c r="D124" s="217"/>
      <c r="E124" s="217"/>
      <c r="F124" s="218" t="s">
        <v>3128</v>
      </c>
      <c r="G124" s="219"/>
      <c r="H124" s="217"/>
      <c r="I124" s="217"/>
      <c r="J124" s="217" t="s">
        <v>3129</v>
      </c>
      <c r="K124" s="242"/>
    </row>
    <row r="125" spans="2:11" customFormat="1" ht="5.25" customHeight="1">
      <c r="B125" s="243"/>
      <c r="C125" s="220"/>
      <c r="D125" s="220"/>
      <c r="E125" s="220"/>
      <c r="F125" s="220"/>
      <c r="G125" s="244"/>
      <c r="H125" s="220"/>
      <c r="I125" s="220"/>
      <c r="J125" s="220"/>
      <c r="K125" s="245"/>
    </row>
    <row r="126" spans="2:11" customFormat="1" ht="15" customHeight="1">
      <c r="B126" s="243"/>
      <c r="C126" s="202" t="s">
        <v>3133</v>
      </c>
      <c r="D126" s="222"/>
      <c r="E126" s="222"/>
      <c r="F126" s="223" t="s">
        <v>3130</v>
      </c>
      <c r="G126" s="202"/>
      <c r="H126" s="202" t="s">
        <v>3170</v>
      </c>
      <c r="I126" s="202" t="s">
        <v>3132</v>
      </c>
      <c r="J126" s="202">
        <v>120</v>
      </c>
      <c r="K126" s="246"/>
    </row>
    <row r="127" spans="2:11" customFormat="1" ht="15" customHeight="1">
      <c r="B127" s="243"/>
      <c r="C127" s="202" t="s">
        <v>3179</v>
      </c>
      <c r="D127" s="202"/>
      <c r="E127" s="202"/>
      <c r="F127" s="223" t="s">
        <v>3130</v>
      </c>
      <c r="G127" s="202"/>
      <c r="H127" s="202" t="s">
        <v>3180</v>
      </c>
      <c r="I127" s="202" t="s">
        <v>3132</v>
      </c>
      <c r="J127" s="202" t="s">
        <v>3181</v>
      </c>
      <c r="K127" s="246"/>
    </row>
    <row r="128" spans="2:11" customFormat="1" ht="15" customHeight="1">
      <c r="B128" s="243"/>
      <c r="C128" s="202" t="s">
        <v>101</v>
      </c>
      <c r="D128" s="202"/>
      <c r="E128" s="202"/>
      <c r="F128" s="223" t="s">
        <v>3130</v>
      </c>
      <c r="G128" s="202"/>
      <c r="H128" s="202" t="s">
        <v>3182</v>
      </c>
      <c r="I128" s="202" t="s">
        <v>3132</v>
      </c>
      <c r="J128" s="202" t="s">
        <v>3181</v>
      </c>
      <c r="K128" s="246"/>
    </row>
    <row r="129" spans="2:11" customFormat="1" ht="15" customHeight="1">
      <c r="B129" s="243"/>
      <c r="C129" s="202" t="s">
        <v>3141</v>
      </c>
      <c r="D129" s="202"/>
      <c r="E129" s="202"/>
      <c r="F129" s="223" t="s">
        <v>3136</v>
      </c>
      <c r="G129" s="202"/>
      <c r="H129" s="202" t="s">
        <v>3142</v>
      </c>
      <c r="I129" s="202" t="s">
        <v>3132</v>
      </c>
      <c r="J129" s="202">
        <v>15</v>
      </c>
      <c r="K129" s="246"/>
    </row>
    <row r="130" spans="2:11" customFormat="1" ht="15" customHeight="1">
      <c r="B130" s="243"/>
      <c r="C130" s="202" t="s">
        <v>3143</v>
      </c>
      <c r="D130" s="202"/>
      <c r="E130" s="202"/>
      <c r="F130" s="223" t="s">
        <v>3136</v>
      </c>
      <c r="G130" s="202"/>
      <c r="H130" s="202" t="s">
        <v>3144</v>
      </c>
      <c r="I130" s="202" t="s">
        <v>3132</v>
      </c>
      <c r="J130" s="202">
        <v>15</v>
      </c>
      <c r="K130" s="246"/>
    </row>
    <row r="131" spans="2:11" customFormat="1" ht="15" customHeight="1">
      <c r="B131" s="243"/>
      <c r="C131" s="202" t="s">
        <v>3145</v>
      </c>
      <c r="D131" s="202"/>
      <c r="E131" s="202"/>
      <c r="F131" s="223" t="s">
        <v>3136</v>
      </c>
      <c r="G131" s="202"/>
      <c r="H131" s="202" t="s">
        <v>3146</v>
      </c>
      <c r="I131" s="202" t="s">
        <v>3132</v>
      </c>
      <c r="J131" s="202">
        <v>20</v>
      </c>
      <c r="K131" s="246"/>
    </row>
    <row r="132" spans="2:11" customFormat="1" ht="15" customHeight="1">
      <c r="B132" s="243"/>
      <c r="C132" s="202" t="s">
        <v>3147</v>
      </c>
      <c r="D132" s="202"/>
      <c r="E132" s="202"/>
      <c r="F132" s="223" t="s">
        <v>3136</v>
      </c>
      <c r="G132" s="202"/>
      <c r="H132" s="202" t="s">
        <v>3148</v>
      </c>
      <c r="I132" s="202" t="s">
        <v>3132</v>
      </c>
      <c r="J132" s="202">
        <v>20</v>
      </c>
      <c r="K132" s="246"/>
    </row>
    <row r="133" spans="2:11" customFormat="1" ht="15" customHeight="1">
      <c r="B133" s="243"/>
      <c r="C133" s="202" t="s">
        <v>3135</v>
      </c>
      <c r="D133" s="202"/>
      <c r="E133" s="202"/>
      <c r="F133" s="223" t="s">
        <v>3136</v>
      </c>
      <c r="G133" s="202"/>
      <c r="H133" s="202" t="s">
        <v>3170</v>
      </c>
      <c r="I133" s="202" t="s">
        <v>3132</v>
      </c>
      <c r="J133" s="202">
        <v>50</v>
      </c>
      <c r="K133" s="246"/>
    </row>
    <row r="134" spans="2:11" customFormat="1" ht="15" customHeight="1">
      <c r="B134" s="243"/>
      <c r="C134" s="202" t="s">
        <v>3149</v>
      </c>
      <c r="D134" s="202"/>
      <c r="E134" s="202"/>
      <c r="F134" s="223" t="s">
        <v>3136</v>
      </c>
      <c r="G134" s="202"/>
      <c r="H134" s="202" t="s">
        <v>3170</v>
      </c>
      <c r="I134" s="202" t="s">
        <v>3132</v>
      </c>
      <c r="J134" s="202">
        <v>50</v>
      </c>
      <c r="K134" s="246"/>
    </row>
    <row r="135" spans="2:11" customFormat="1" ht="15" customHeight="1">
      <c r="B135" s="243"/>
      <c r="C135" s="202" t="s">
        <v>3155</v>
      </c>
      <c r="D135" s="202"/>
      <c r="E135" s="202"/>
      <c r="F135" s="223" t="s">
        <v>3136</v>
      </c>
      <c r="G135" s="202"/>
      <c r="H135" s="202" t="s">
        <v>3170</v>
      </c>
      <c r="I135" s="202" t="s">
        <v>3132</v>
      </c>
      <c r="J135" s="202">
        <v>50</v>
      </c>
      <c r="K135" s="246"/>
    </row>
    <row r="136" spans="2:11" customFormat="1" ht="15" customHeight="1">
      <c r="B136" s="243"/>
      <c r="C136" s="202" t="s">
        <v>3157</v>
      </c>
      <c r="D136" s="202"/>
      <c r="E136" s="202"/>
      <c r="F136" s="223" t="s">
        <v>3136</v>
      </c>
      <c r="G136" s="202"/>
      <c r="H136" s="202" t="s">
        <v>3170</v>
      </c>
      <c r="I136" s="202" t="s">
        <v>3132</v>
      </c>
      <c r="J136" s="202">
        <v>50</v>
      </c>
      <c r="K136" s="246"/>
    </row>
    <row r="137" spans="2:11" customFormat="1" ht="15" customHeight="1">
      <c r="B137" s="243"/>
      <c r="C137" s="202" t="s">
        <v>3158</v>
      </c>
      <c r="D137" s="202"/>
      <c r="E137" s="202"/>
      <c r="F137" s="223" t="s">
        <v>3136</v>
      </c>
      <c r="G137" s="202"/>
      <c r="H137" s="202" t="s">
        <v>3183</v>
      </c>
      <c r="I137" s="202" t="s">
        <v>3132</v>
      </c>
      <c r="J137" s="202">
        <v>255</v>
      </c>
      <c r="K137" s="246"/>
    </row>
    <row r="138" spans="2:11" customFormat="1" ht="15" customHeight="1">
      <c r="B138" s="243"/>
      <c r="C138" s="202" t="s">
        <v>3160</v>
      </c>
      <c r="D138" s="202"/>
      <c r="E138" s="202"/>
      <c r="F138" s="223" t="s">
        <v>3130</v>
      </c>
      <c r="G138" s="202"/>
      <c r="H138" s="202" t="s">
        <v>3184</v>
      </c>
      <c r="I138" s="202" t="s">
        <v>3162</v>
      </c>
      <c r="J138" s="202"/>
      <c r="K138" s="246"/>
    </row>
    <row r="139" spans="2:11" customFormat="1" ht="15" customHeight="1">
      <c r="B139" s="243"/>
      <c r="C139" s="202" t="s">
        <v>3163</v>
      </c>
      <c r="D139" s="202"/>
      <c r="E139" s="202"/>
      <c r="F139" s="223" t="s">
        <v>3130</v>
      </c>
      <c r="G139" s="202"/>
      <c r="H139" s="202" t="s">
        <v>3185</v>
      </c>
      <c r="I139" s="202" t="s">
        <v>3165</v>
      </c>
      <c r="J139" s="202"/>
      <c r="K139" s="246"/>
    </row>
    <row r="140" spans="2:11" customFormat="1" ht="15" customHeight="1">
      <c r="B140" s="243"/>
      <c r="C140" s="202" t="s">
        <v>3166</v>
      </c>
      <c r="D140" s="202"/>
      <c r="E140" s="202"/>
      <c r="F140" s="223" t="s">
        <v>3130</v>
      </c>
      <c r="G140" s="202"/>
      <c r="H140" s="202" t="s">
        <v>3166</v>
      </c>
      <c r="I140" s="202" t="s">
        <v>3165</v>
      </c>
      <c r="J140" s="202"/>
      <c r="K140" s="246"/>
    </row>
    <row r="141" spans="2:11" customFormat="1" ht="15" customHeight="1">
      <c r="B141" s="243"/>
      <c r="C141" s="202" t="s">
        <v>36</v>
      </c>
      <c r="D141" s="202"/>
      <c r="E141" s="202"/>
      <c r="F141" s="223" t="s">
        <v>3130</v>
      </c>
      <c r="G141" s="202"/>
      <c r="H141" s="202" t="s">
        <v>3186</v>
      </c>
      <c r="I141" s="202" t="s">
        <v>3165</v>
      </c>
      <c r="J141" s="202"/>
      <c r="K141" s="246"/>
    </row>
    <row r="142" spans="2:11" customFormat="1" ht="15" customHeight="1">
      <c r="B142" s="243"/>
      <c r="C142" s="202" t="s">
        <v>3187</v>
      </c>
      <c r="D142" s="202"/>
      <c r="E142" s="202"/>
      <c r="F142" s="223" t="s">
        <v>3130</v>
      </c>
      <c r="G142" s="202"/>
      <c r="H142" s="202" t="s">
        <v>3188</v>
      </c>
      <c r="I142" s="202" t="s">
        <v>3165</v>
      </c>
      <c r="J142" s="202"/>
      <c r="K142" s="246"/>
    </row>
    <row r="143" spans="2:11" customFormat="1" ht="15" customHeight="1">
      <c r="B143" s="247"/>
      <c r="C143" s="248"/>
      <c r="D143" s="248"/>
      <c r="E143" s="248"/>
      <c r="F143" s="248"/>
      <c r="G143" s="248"/>
      <c r="H143" s="248"/>
      <c r="I143" s="248"/>
      <c r="J143" s="248"/>
      <c r="K143" s="249"/>
    </row>
    <row r="144" spans="2:11" customFormat="1" ht="18.75" customHeight="1">
      <c r="B144" s="234"/>
      <c r="C144" s="234"/>
      <c r="D144" s="234"/>
      <c r="E144" s="234"/>
      <c r="F144" s="235"/>
      <c r="G144" s="234"/>
      <c r="H144" s="234"/>
      <c r="I144" s="234"/>
      <c r="J144" s="234"/>
      <c r="K144" s="234"/>
    </row>
    <row r="145" spans="2:11" customFormat="1" ht="18.75" customHeight="1">
      <c r="B145" s="209"/>
      <c r="C145" s="209"/>
      <c r="D145" s="209"/>
      <c r="E145" s="209"/>
      <c r="F145" s="209"/>
      <c r="G145" s="209"/>
      <c r="H145" s="209"/>
      <c r="I145" s="209"/>
      <c r="J145" s="209"/>
      <c r="K145" s="209"/>
    </row>
    <row r="146" spans="2:11" customFormat="1" ht="7.5" customHeight="1">
      <c r="B146" s="210"/>
      <c r="C146" s="211"/>
      <c r="D146" s="211"/>
      <c r="E146" s="211"/>
      <c r="F146" s="211"/>
      <c r="G146" s="211"/>
      <c r="H146" s="211"/>
      <c r="I146" s="211"/>
      <c r="J146" s="211"/>
      <c r="K146" s="212"/>
    </row>
    <row r="147" spans="2:11" customFormat="1" ht="45" customHeight="1">
      <c r="B147" s="213"/>
      <c r="C147" s="324" t="s">
        <v>3189</v>
      </c>
      <c r="D147" s="324"/>
      <c r="E147" s="324"/>
      <c r="F147" s="324"/>
      <c r="G147" s="324"/>
      <c r="H147" s="324"/>
      <c r="I147" s="324"/>
      <c r="J147" s="324"/>
      <c r="K147" s="214"/>
    </row>
    <row r="148" spans="2:11" customFormat="1" ht="17.25" customHeight="1">
      <c r="B148" s="213"/>
      <c r="C148" s="215" t="s">
        <v>3124</v>
      </c>
      <c r="D148" s="215"/>
      <c r="E148" s="215"/>
      <c r="F148" s="215" t="s">
        <v>3125</v>
      </c>
      <c r="G148" s="216"/>
      <c r="H148" s="215" t="s">
        <v>52</v>
      </c>
      <c r="I148" s="215" t="s">
        <v>55</v>
      </c>
      <c r="J148" s="215" t="s">
        <v>3126</v>
      </c>
      <c r="K148" s="214"/>
    </row>
    <row r="149" spans="2:11" customFormat="1" ht="17.25" customHeight="1">
      <c r="B149" s="213"/>
      <c r="C149" s="217" t="s">
        <v>3127</v>
      </c>
      <c r="D149" s="217"/>
      <c r="E149" s="217"/>
      <c r="F149" s="218" t="s">
        <v>3128</v>
      </c>
      <c r="G149" s="219"/>
      <c r="H149" s="217"/>
      <c r="I149" s="217"/>
      <c r="J149" s="217" t="s">
        <v>3129</v>
      </c>
      <c r="K149" s="214"/>
    </row>
    <row r="150" spans="2:11" customFormat="1" ht="5.25" customHeight="1">
      <c r="B150" s="225"/>
      <c r="C150" s="220"/>
      <c r="D150" s="220"/>
      <c r="E150" s="220"/>
      <c r="F150" s="220"/>
      <c r="G150" s="221"/>
      <c r="H150" s="220"/>
      <c r="I150" s="220"/>
      <c r="J150" s="220"/>
      <c r="K150" s="246"/>
    </row>
    <row r="151" spans="2:11" customFormat="1" ht="15" customHeight="1">
      <c r="B151" s="225"/>
      <c r="C151" s="250" t="s">
        <v>3133</v>
      </c>
      <c r="D151" s="202"/>
      <c r="E151" s="202"/>
      <c r="F151" s="251" t="s">
        <v>3130</v>
      </c>
      <c r="G151" s="202"/>
      <c r="H151" s="250" t="s">
        <v>3170</v>
      </c>
      <c r="I151" s="250" t="s">
        <v>3132</v>
      </c>
      <c r="J151" s="250">
        <v>120</v>
      </c>
      <c r="K151" s="246"/>
    </row>
    <row r="152" spans="2:11" customFormat="1" ht="15" customHeight="1">
      <c r="B152" s="225"/>
      <c r="C152" s="250" t="s">
        <v>3179</v>
      </c>
      <c r="D152" s="202"/>
      <c r="E152" s="202"/>
      <c r="F152" s="251" t="s">
        <v>3130</v>
      </c>
      <c r="G152" s="202"/>
      <c r="H152" s="250" t="s">
        <v>3190</v>
      </c>
      <c r="I152" s="250" t="s">
        <v>3132</v>
      </c>
      <c r="J152" s="250" t="s">
        <v>3181</v>
      </c>
      <c r="K152" s="246"/>
    </row>
    <row r="153" spans="2:11" customFormat="1" ht="15" customHeight="1">
      <c r="B153" s="225"/>
      <c r="C153" s="250" t="s">
        <v>101</v>
      </c>
      <c r="D153" s="202"/>
      <c r="E153" s="202"/>
      <c r="F153" s="251" t="s">
        <v>3130</v>
      </c>
      <c r="G153" s="202"/>
      <c r="H153" s="250" t="s">
        <v>3191</v>
      </c>
      <c r="I153" s="250" t="s">
        <v>3132</v>
      </c>
      <c r="J153" s="250" t="s">
        <v>3181</v>
      </c>
      <c r="K153" s="246"/>
    </row>
    <row r="154" spans="2:11" customFormat="1" ht="15" customHeight="1">
      <c r="B154" s="225"/>
      <c r="C154" s="250" t="s">
        <v>3135</v>
      </c>
      <c r="D154" s="202"/>
      <c r="E154" s="202"/>
      <c r="F154" s="251" t="s">
        <v>3136</v>
      </c>
      <c r="G154" s="202"/>
      <c r="H154" s="250" t="s">
        <v>3170</v>
      </c>
      <c r="I154" s="250" t="s">
        <v>3132</v>
      </c>
      <c r="J154" s="250">
        <v>50</v>
      </c>
      <c r="K154" s="246"/>
    </row>
    <row r="155" spans="2:11" customFormat="1" ht="15" customHeight="1">
      <c r="B155" s="225"/>
      <c r="C155" s="250" t="s">
        <v>3138</v>
      </c>
      <c r="D155" s="202"/>
      <c r="E155" s="202"/>
      <c r="F155" s="251" t="s">
        <v>3130</v>
      </c>
      <c r="G155" s="202"/>
      <c r="H155" s="250" t="s">
        <v>3170</v>
      </c>
      <c r="I155" s="250" t="s">
        <v>3140</v>
      </c>
      <c r="J155" s="250"/>
      <c r="K155" s="246"/>
    </row>
    <row r="156" spans="2:11" customFormat="1" ht="15" customHeight="1">
      <c r="B156" s="225"/>
      <c r="C156" s="250" t="s">
        <v>3149</v>
      </c>
      <c r="D156" s="202"/>
      <c r="E156" s="202"/>
      <c r="F156" s="251" t="s">
        <v>3136</v>
      </c>
      <c r="G156" s="202"/>
      <c r="H156" s="250" t="s">
        <v>3170</v>
      </c>
      <c r="I156" s="250" t="s">
        <v>3132</v>
      </c>
      <c r="J156" s="250">
        <v>50</v>
      </c>
      <c r="K156" s="246"/>
    </row>
    <row r="157" spans="2:11" customFormat="1" ht="15" customHeight="1">
      <c r="B157" s="225"/>
      <c r="C157" s="250" t="s">
        <v>3157</v>
      </c>
      <c r="D157" s="202"/>
      <c r="E157" s="202"/>
      <c r="F157" s="251" t="s">
        <v>3136</v>
      </c>
      <c r="G157" s="202"/>
      <c r="H157" s="250" t="s">
        <v>3170</v>
      </c>
      <c r="I157" s="250" t="s">
        <v>3132</v>
      </c>
      <c r="J157" s="250">
        <v>50</v>
      </c>
      <c r="K157" s="246"/>
    </row>
    <row r="158" spans="2:11" customFormat="1" ht="15" customHeight="1">
      <c r="B158" s="225"/>
      <c r="C158" s="250" t="s">
        <v>3155</v>
      </c>
      <c r="D158" s="202"/>
      <c r="E158" s="202"/>
      <c r="F158" s="251" t="s">
        <v>3136</v>
      </c>
      <c r="G158" s="202"/>
      <c r="H158" s="250" t="s">
        <v>3170</v>
      </c>
      <c r="I158" s="250" t="s">
        <v>3132</v>
      </c>
      <c r="J158" s="250">
        <v>50</v>
      </c>
      <c r="K158" s="246"/>
    </row>
    <row r="159" spans="2:11" customFormat="1" ht="15" customHeight="1">
      <c r="B159" s="225"/>
      <c r="C159" s="250" t="s">
        <v>119</v>
      </c>
      <c r="D159" s="202"/>
      <c r="E159" s="202"/>
      <c r="F159" s="251" t="s">
        <v>3130</v>
      </c>
      <c r="G159" s="202"/>
      <c r="H159" s="250" t="s">
        <v>3192</v>
      </c>
      <c r="I159" s="250" t="s">
        <v>3132</v>
      </c>
      <c r="J159" s="250" t="s">
        <v>3193</v>
      </c>
      <c r="K159" s="246"/>
    </row>
    <row r="160" spans="2:11" customFormat="1" ht="15" customHeight="1">
      <c r="B160" s="225"/>
      <c r="C160" s="250" t="s">
        <v>3194</v>
      </c>
      <c r="D160" s="202"/>
      <c r="E160" s="202"/>
      <c r="F160" s="251" t="s">
        <v>3130</v>
      </c>
      <c r="G160" s="202"/>
      <c r="H160" s="250" t="s">
        <v>3195</v>
      </c>
      <c r="I160" s="250" t="s">
        <v>3165</v>
      </c>
      <c r="J160" s="250"/>
      <c r="K160" s="246"/>
    </row>
    <row r="161" spans="2:11" customFormat="1" ht="15" customHeight="1">
      <c r="B161" s="252"/>
      <c r="C161" s="232"/>
      <c r="D161" s="232"/>
      <c r="E161" s="232"/>
      <c r="F161" s="232"/>
      <c r="G161" s="232"/>
      <c r="H161" s="232"/>
      <c r="I161" s="232"/>
      <c r="J161" s="232"/>
      <c r="K161" s="253"/>
    </row>
    <row r="162" spans="2:11" customFormat="1" ht="18.75" customHeight="1">
      <c r="B162" s="234"/>
      <c r="C162" s="244"/>
      <c r="D162" s="244"/>
      <c r="E162" s="244"/>
      <c r="F162" s="254"/>
      <c r="G162" s="244"/>
      <c r="H162" s="244"/>
      <c r="I162" s="244"/>
      <c r="J162" s="244"/>
      <c r="K162" s="234"/>
    </row>
    <row r="163" spans="2:11" customFormat="1" ht="18.75" customHeight="1">
      <c r="B163" s="209"/>
      <c r="C163" s="209"/>
      <c r="D163" s="209"/>
      <c r="E163" s="209"/>
      <c r="F163" s="209"/>
      <c r="G163" s="209"/>
      <c r="H163" s="209"/>
      <c r="I163" s="209"/>
      <c r="J163" s="209"/>
      <c r="K163" s="209"/>
    </row>
    <row r="164" spans="2:11" customFormat="1" ht="7.5" customHeight="1">
      <c r="B164" s="191"/>
      <c r="C164" s="192"/>
      <c r="D164" s="192"/>
      <c r="E164" s="192"/>
      <c r="F164" s="192"/>
      <c r="G164" s="192"/>
      <c r="H164" s="192"/>
      <c r="I164" s="192"/>
      <c r="J164" s="192"/>
      <c r="K164" s="193"/>
    </row>
    <row r="165" spans="2:11" customFormat="1" ht="45" customHeight="1">
      <c r="B165" s="194"/>
      <c r="C165" s="322" t="s">
        <v>3196</v>
      </c>
      <c r="D165" s="322"/>
      <c r="E165" s="322"/>
      <c r="F165" s="322"/>
      <c r="G165" s="322"/>
      <c r="H165" s="322"/>
      <c r="I165" s="322"/>
      <c r="J165" s="322"/>
      <c r="K165" s="195"/>
    </row>
    <row r="166" spans="2:11" customFormat="1" ht="17.25" customHeight="1">
      <c r="B166" s="194"/>
      <c r="C166" s="215" t="s">
        <v>3124</v>
      </c>
      <c r="D166" s="215"/>
      <c r="E166" s="215"/>
      <c r="F166" s="215" t="s">
        <v>3125</v>
      </c>
      <c r="G166" s="255"/>
      <c r="H166" s="256" t="s">
        <v>52</v>
      </c>
      <c r="I166" s="256" t="s">
        <v>55</v>
      </c>
      <c r="J166" s="215" t="s">
        <v>3126</v>
      </c>
      <c r="K166" s="195"/>
    </row>
    <row r="167" spans="2:11" customFormat="1" ht="17.25" customHeight="1">
      <c r="B167" s="196"/>
      <c r="C167" s="217" t="s">
        <v>3127</v>
      </c>
      <c r="D167" s="217"/>
      <c r="E167" s="217"/>
      <c r="F167" s="218" t="s">
        <v>3128</v>
      </c>
      <c r="G167" s="257"/>
      <c r="H167" s="258"/>
      <c r="I167" s="258"/>
      <c r="J167" s="217" t="s">
        <v>3129</v>
      </c>
      <c r="K167" s="197"/>
    </row>
    <row r="168" spans="2:11" customFormat="1" ht="5.25" customHeight="1">
      <c r="B168" s="225"/>
      <c r="C168" s="220"/>
      <c r="D168" s="220"/>
      <c r="E168" s="220"/>
      <c r="F168" s="220"/>
      <c r="G168" s="221"/>
      <c r="H168" s="220"/>
      <c r="I168" s="220"/>
      <c r="J168" s="220"/>
      <c r="K168" s="246"/>
    </row>
    <row r="169" spans="2:11" customFormat="1" ht="15" customHeight="1">
      <c r="B169" s="225"/>
      <c r="C169" s="202" t="s">
        <v>3133</v>
      </c>
      <c r="D169" s="202"/>
      <c r="E169" s="202"/>
      <c r="F169" s="223" t="s">
        <v>3130</v>
      </c>
      <c r="G169" s="202"/>
      <c r="H169" s="202" t="s">
        <v>3170</v>
      </c>
      <c r="I169" s="202" t="s">
        <v>3132</v>
      </c>
      <c r="J169" s="202">
        <v>120</v>
      </c>
      <c r="K169" s="246"/>
    </row>
    <row r="170" spans="2:11" customFormat="1" ht="15" customHeight="1">
      <c r="B170" s="225"/>
      <c r="C170" s="202" t="s">
        <v>3179</v>
      </c>
      <c r="D170" s="202"/>
      <c r="E170" s="202"/>
      <c r="F170" s="223" t="s">
        <v>3130</v>
      </c>
      <c r="G170" s="202"/>
      <c r="H170" s="202" t="s">
        <v>3180</v>
      </c>
      <c r="I170" s="202" t="s">
        <v>3132</v>
      </c>
      <c r="J170" s="202" t="s">
        <v>3181</v>
      </c>
      <c r="K170" s="246"/>
    </row>
    <row r="171" spans="2:11" customFormat="1" ht="15" customHeight="1">
      <c r="B171" s="225"/>
      <c r="C171" s="202" t="s">
        <v>101</v>
      </c>
      <c r="D171" s="202"/>
      <c r="E171" s="202"/>
      <c r="F171" s="223" t="s">
        <v>3130</v>
      </c>
      <c r="G171" s="202"/>
      <c r="H171" s="202" t="s">
        <v>3197</v>
      </c>
      <c r="I171" s="202" t="s">
        <v>3132</v>
      </c>
      <c r="J171" s="202" t="s">
        <v>3181</v>
      </c>
      <c r="K171" s="246"/>
    </row>
    <row r="172" spans="2:11" customFormat="1" ht="15" customHeight="1">
      <c r="B172" s="225"/>
      <c r="C172" s="202" t="s">
        <v>3135</v>
      </c>
      <c r="D172" s="202"/>
      <c r="E172" s="202"/>
      <c r="F172" s="223" t="s">
        <v>3136</v>
      </c>
      <c r="G172" s="202"/>
      <c r="H172" s="202" t="s">
        <v>3197</v>
      </c>
      <c r="I172" s="202" t="s">
        <v>3132</v>
      </c>
      <c r="J172" s="202">
        <v>50</v>
      </c>
      <c r="K172" s="246"/>
    </row>
    <row r="173" spans="2:11" customFormat="1" ht="15" customHeight="1">
      <c r="B173" s="225"/>
      <c r="C173" s="202" t="s">
        <v>3138</v>
      </c>
      <c r="D173" s="202"/>
      <c r="E173" s="202"/>
      <c r="F173" s="223" t="s">
        <v>3130</v>
      </c>
      <c r="G173" s="202"/>
      <c r="H173" s="202" t="s">
        <v>3197</v>
      </c>
      <c r="I173" s="202" t="s">
        <v>3140</v>
      </c>
      <c r="J173" s="202"/>
      <c r="K173" s="246"/>
    </row>
    <row r="174" spans="2:11" customFormat="1" ht="15" customHeight="1">
      <c r="B174" s="225"/>
      <c r="C174" s="202" t="s">
        <v>3149</v>
      </c>
      <c r="D174" s="202"/>
      <c r="E174" s="202"/>
      <c r="F174" s="223" t="s">
        <v>3136</v>
      </c>
      <c r="G174" s="202"/>
      <c r="H174" s="202" t="s">
        <v>3197</v>
      </c>
      <c r="I174" s="202" t="s">
        <v>3132</v>
      </c>
      <c r="J174" s="202">
        <v>50</v>
      </c>
      <c r="K174" s="246"/>
    </row>
    <row r="175" spans="2:11" customFormat="1" ht="15" customHeight="1">
      <c r="B175" s="225"/>
      <c r="C175" s="202" t="s">
        <v>3157</v>
      </c>
      <c r="D175" s="202"/>
      <c r="E175" s="202"/>
      <c r="F175" s="223" t="s">
        <v>3136</v>
      </c>
      <c r="G175" s="202"/>
      <c r="H175" s="202" t="s">
        <v>3197</v>
      </c>
      <c r="I175" s="202" t="s">
        <v>3132</v>
      </c>
      <c r="J175" s="202">
        <v>50</v>
      </c>
      <c r="K175" s="246"/>
    </row>
    <row r="176" spans="2:11" customFormat="1" ht="15" customHeight="1">
      <c r="B176" s="225"/>
      <c r="C176" s="202" t="s">
        <v>3155</v>
      </c>
      <c r="D176" s="202"/>
      <c r="E176" s="202"/>
      <c r="F176" s="223" t="s">
        <v>3136</v>
      </c>
      <c r="G176" s="202"/>
      <c r="H176" s="202" t="s">
        <v>3197</v>
      </c>
      <c r="I176" s="202" t="s">
        <v>3132</v>
      </c>
      <c r="J176" s="202">
        <v>50</v>
      </c>
      <c r="K176" s="246"/>
    </row>
    <row r="177" spans="2:11" customFormat="1" ht="15" customHeight="1">
      <c r="B177" s="225"/>
      <c r="C177" s="202" t="s">
        <v>128</v>
      </c>
      <c r="D177" s="202"/>
      <c r="E177" s="202"/>
      <c r="F177" s="223" t="s">
        <v>3130</v>
      </c>
      <c r="G177" s="202"/>
      <c r="H177" s="202" t="s">
        <v>3198</v>
      </c>
      <c r="I177" s="202" t="s">
        <v>3199</v>
      </c>
      <c r="J177" s="202"/>
      <c r="K177" s="246"/>
    </row>
    <row r="178" spans="2:11" customFormat="1" ht="15" customHeight="1">
      <c r="B178" s="225"/>
      <c r="C178" s="202" t="s">
        <v>55</v>
      </c>
      <c r="D178" s="202"/>
      <c r="E178" s="202"/>
      <c r="F178" s="223" t="s">
        <v>3130</v>
      </c>
      <c r="G178" s="202"/>
      <c r="H178" s="202" t="s">
        <v>3200</v>
      </c>
      <c r="I178" s="202" t="s">
        <v>3201</v>
      </c>
      <c r="J178" s="202">
        <v>1</v>
      </c>
      <c r="K178" s="246"/>
    </row>
    <row r="179" spans="2:11" customFormat="1" ht="15" customHeight="1">
      <c r="B179" s="225"/>
      <c r="C179" s="202" t="s">
        <v>51</v>
      </c>
      <c r="D179" s="202"/>
      <c r="E179" s="202"/>
      <c r="F179" s="223" t="s">
        <v>3130</v>
      </c>
      <c r="G179" s="202"/>
      <c r="H179" s="202" t="s">
        <v>3202</v>
      </c>
      <c r="I179" s="202" t="s">
        <v>3132</v>
      </c>
      <c r="J179" s="202">
        <v>20</v>
      </c>
      <c r="K179" s="246"/>
    </row>
    <row r="180" spans="2:11" customFormat="1" ht="15" customHeight="1">
      <c r="B180" s="225"/>
      <c r="C180" s="202" t="s">
        <v>52</v>
      </c>
      <c r="D180" s="202"/>
      <c r="E180" s="202"/>
      <c r="F180" s="223" t="s">
        <v>3130</v>
      </c>
      <c r="G180" s="202"/>
      <c r="H180" s="202" t="s">
        <v>3203</v>
      </c>
      <c r="I180" s="202" t="s">
        <v>3132</v>
      </c>
      <c r="J180" s="202">
        <v>255</v>
      </c>
      <c r="K180" s="246"/>
    </row>
    <row r="181" spans="2:11" customFormat="1" ht="15" customHeight="1">
      <c r="B181" s="225"/>
      <c r="C181" s="202" t="s">
        <v>129</v>
      </c>
      <c r="D181" s="202"/>
      <c r="E181" s="202"/>
      <c r="F181" s="223" t="s">
        <v>3130</v>
      </c>
      <c r="G181" s="202"/>
      <c r="H181" s="202" t="s">
        <v>3094</v>
      </c>
      <c r="I181" s="202" t="s">
        <v>3132</v>
      </c>
      <c r="J181" s="202">
        <v>10</v>
      </c>
      <c r="K181" s="246"/>
    </row>
    <row r="182" spans="2:11" customFormat="1" ht="15" customHeight="1">
      <c r="B182" s="225"/>
      <c r="C182" s="202" t="s">
        <v>130</v>
      </c>
      <c r="D182" s="202"/>
      <c r="E182" s="202"/>
      <c r="F182" s="223" t="s">
        <v>3130</v>
      </c>
      <c r="G182" s="202"/>
      <c r="H182" s="202" t="s">
        <v>3204</v>
      </c>
      <c r="I182" s="202" t="s">
        <v>3165</v>
      </c>
      <c r="J182" s="202"/>
      <c r="K182" s="246"/>
    </row>
    <row r="183" spans="2:11" customFormat="1" ht="15" customHeight="1">
      <c r="B183" s="225"/>
      <c r="C183" s="202" t="s">
        <v>3205</v>
      </c>
      <c r="D183" s="202"/>
      <c r="E183" s="202"/>
      <c r="F183" s="223" t="s">
        <v>3130</v>
      </c>
      <c r="G183" s="202"/>
      <c r="H183" s="202" t="s">
        <v>3206</v>
      </c>
      <c r="I183" s="202" t="s">
        <v>3165</v>
      </c>
      <c r="J183" s="202"/>
      <c r="K183" s="246"/>
    </row>
    <row r="184" spans="2:11" customFormat="1" ht="15" customHeight="1">
      <c r="B184" s="225"/>
      <c r="C184" s="202" t="s">
        <v>3194</v>
      </c>
      <c r="D184" s="202"/>
      <c r="E184" s="202"/>
      <c r="F184" s="223" t="s">
        <v>3130</v>
      </c>
      <c r="G184" s="202"/>
      <c r="H184" s="202" t="s">
        <v>3207</v>
      </c>
      <c r="I184" s="202" t="s">
        <v>3165</v>
      </c>
      <c r="J184" s="202"/>
      <c r="K184" s="246"/>
    </row>
    <row r="185" spans="2:11" customFormat="1" ht="15" customHeight="1">
      <c r="B185" s="225"/>
      <c r="C185" s="202" t="s">
        <v>132</v>
      </c>
      <c r="D185" s="202"/>
      <c r="E185" s="202"/>
      <c r="F185" s="223" t="s">
        <v>3136</v>
      </c>
      <c r="G185" s="202"/>
      <c r="H185" s="202" t="s">
        <v>3208</v>
      </c>
      <c r="I185" s="202" t="s">
        <v>3132</v>
      </c>
      <c r="J185" s="202">
        <v>50</v>
      </c>
      <c r="K185" s="246"/>
    </row>
    <row r="186" spans="2:11" customFormat="1" ht="15" customHeight="1">
      <c r="B186" s="225"/>
      <c r="C186" s="202" t="s">
        <v>3209</v>
      </c>
      <c r="D186" s="202"/>
      <c r="E186" s="202"/>
      <c r="F186" s="223" t="s">
        <v>3136</v>
      </c>
      <c r="G186" s="202"/>
      <c r="H186" s="202" t="s">
        <v>3210</v>
      </c>
      <c r="I186" s="202" t="s">
        <v>3211</v>
      </c>
      <c r="J186" s="202"/>
      <c r="K186" s="246"/>
    </row>
    <row r="187" spans="2:11" customFormat="1" ht="15" customHeight="1">
      <c r="B187" s="225"/>
      <c r="C187" s="202" t="s">
        <v>3212</v>
      </c>
      <c r="D187" s="202"/>
      <c r="E187" s="202"/>
      <c r="F187" s="223" t="s">
        <v>3136</v>
      </c>
      <c r="G187" s="202"/>
      <c r="H187" s="202" t="s">
        <v>3213</v>
      </c>
      <c r="I187" s="202" t="s">
        <v>3211</v>
      </c>
      <c r="J187" s="202"/>
      <c r="K187" s="246"/>
    </row>
    <row r="188" spans="2:11" customFormat="1" ht="15" customHeight="1">
      <c r="B188" s="225"/>
      <c r="C188" s="202" t="s">
        <v>3214</v>
      </c>
      <c r="D188" s="202"/>
      <c r="E188" s="202"/>
      <c r="F188" s="223" t="s">
        <v>3136</v>
      </c>
      <c r="G188" s="202"/>
      <c r="H188" s="202" t="s">
        <v>3215</v>
      </c>
      <c r="I188" s="202" t="s">
        <v>3211</v>
      </c>
      <c r="J188" s="202"/>
      <c r="K188" s="246"/>
    </row>
    <row r="189" spans="2:11" customFormat="1" ht="15" customHeight="1">
      <c r="B189" s="225"/>
      <c r="C189" s="259" t="s">
        <v>3216</v>
      </c>
      <c r="D189" s="202"/>
      <c r="E189" s="202"/>
      <c r="F189" s="223" t="s">
        <v>3136</v>
      </c>
      <c r="G189" s="202"/>
      <c r="H189" s="202" t="s">
        <v>3217</v>
      </c>
      <c r="I189" s="202" t="s">
        <v>3218</v>
      </c>
      <c r="J189" s="260" t="s">
        <v>3219</v>
      </c>
      <c r="K189" s="246"/>
    </row>
    <row r="190" spans="2:11" customFormat="1" ht="15" customHeight="1">
      <c r="B190" s="261"/>
      <c r="C190" s="262" t="s">
        <v>3220</v>
      </c>
      <c r="D190" s="263"/>
      <c r="E190" s="263"/>
      <c r="F190" s="264" t="s">
        <v>3136</v>
      </c>
      <c r="G190" s="263"/>
      <c r="H190" s="263" t="s">
        <v>3221</v>
      </c>
      <c r="I190" s="263" t="s">
        <v>3218</v>
      </c>
      <c r="J190" s="265" t="s">
        <v>3219</v>
      </c>
      <c r="K190" s="266"/>
    </row>
    <row r="191" spans="2:11" customFormat="1" ht="15" customHeight="1">
      <c r="B191" s="225"/>
      <c r="C191" s="259" t="s">
        <v>40</v>
      </c>
      <c r="D191" s="202"/>
      <c r="E191" s="202"/>
      <c r="F191" s="223" t="s">
        <v>3130</v>
      </c>
      <c r="G191" s="202"/>
      <c r="H191" s="199" t="s">
        <v>3222</v>
      </c>
      <c r="I191" s="202" t="s">
        <v>3223</v>
      </c>
      <c r="J191" s="202"/>
      <c r="K191" s="246"/>
    </row>
    <row r="192" spans="2:11" customFormat="1" ht="15" customHeight="1">
      <c r="B192" s="225"/>
      <c r="C192" s="259" t="s">
        <v>3224</v>
      </c>
      <c r="D192" s="202"/>
      <c r="E192" s="202"/>
      <c r="F192" s="223" t="s">
        <v>3130</v>
      </c>
      <c r="G192" s="202"/>
      <c r="H192" s="202" t="s">
        <v>3225</v>
      </c>
      <c r="I192" s="202" t="s">
        <v>3165</v>
      </c>
      <c r="J192" s="202"/>
      <c r="K192" s="246"/>
    </row>
    <row r="193" spans="2:11" customFormat="1" ht="15" customHeight="1">
      <c r="B193" s="225"/>
      <c r="C193" s="259" t="s">
        <v>3226</v>
      </c>
      <c r="D193" s="202"/>
      <c r="E193" s="202"/>
      <c r="F193" s="223" t="s">
        <v>3130</v>
      </c>
      <c r="G193" s="202"/>
      <c r="H193" s="202" t="s">
        <v>3227</v>
      </c>
      <c r="I193" s="202" t="s">
        <v>3165</v>
      </c>
      <c r="J193" s="202"/>
      <c r="K193" s="246"/>
    </row>
    <row r="194" spans="2:11" customFormat="1" ht="15" customHeight="1">
      <c r="B194" s="225"/>
      <c r="C194" s="259" t="s">
        <v>3228</v>
      </c>
      <c r="D194" s="202"/>
      <c r="E194" s="202"/>
      <c r="F194" s="223" t="s">
        <v>3136</v>
      </c>
      <c r="G194" s="202"/>
      <c r="H194" s="202" t="s">
        <v>3229</v>
      </c>
      <c r="I194" s="202" t="s">
        <v>3165</v>
      </c>
      <c r="J194" s="202"/>
      <c r="K194" s="246"/>
    </row>
    <row r="195" spans="2:11" customFormat="1" ht="15" customHeight="1">
      <c r="B195" s="252"/>
      <c r="C195" s="267"/>
      <c r="D195" s="232"/>
      <c r="E195" s="232"/>
      <c r="F195" s="232"/>
      <c r="G195" s="232"/>
      <c r="H195" s="232"/>
      <c r="I195" s="232"/>
      <c r="J195" s="232"/>
      <c r="K195" s="253"/>
    </row>
    <row r="196" spans="2:11" customFormat="1" ht="18.75" customHeight="1">
      <c r="B196" s="234"/>
      <c r="C196" s="244"/>
      <c r="D196" s="244"/>
      <c r="E196" s="244"/>
      <c r="F196" s="254"/>
      <c r="G196" s="244"/>
      <c r="H196" s="244"/>
      <c r="I196" s="244"/>
      <c r="J196" s="244"/>
      <c r="K196" s="234"/>
    </row>
    <row r="197" spans="2:11" customFormat="1" ht="18.75" customHeight="1">
      <c r="B197" s="234"/>
      <c r="C197" s="244"/>
      <c r="D197" s="244"/>
      <c r="E197" s="244"/>
      <c r="F197" s="254"/>
      <c r="G197" s="244"/>
      <c r="H197" s="244"/>
      <c r="I197" s="244"/>
      <c r="J197" s="244"/>
      <c r="K197" s="234"/>
    </row>
    <row r="198" spans="2:11" customFormat="1" ht="18.75" customHeight="1">
      <c r="B198" s="209"/>
      <c r="C198" s="209"/>
      <c r="D198" s="209"/>
      <c r="E198" s="209"/>
      <c r="F198" s="209"/>
      <c r="G198" s="209"/>
      <c r="H198" s="209"/>
      <c r="I198" s="209"/>
      <c r="J198" s="209"/>
      <c r="K198" s="209"/>
    </row>
    <row r="199" spans="2:11" customFormat="1" ht="13.5">
      <c r="B199" s="191"/>
      <c r="C199" s="192"/>
      <c r="D199" s="192"/>
      <c r="E199" s="192"/>
      <c r="F199" s="192"/>
      <c r="G199" s="192"/>
      <c r="H199" s="192"/>
      <c r="I199" s="192"/>
      <c r="J199" s="192"/>
      <c r="K199" s="193"/>
    </row>
    <row r="200" spans="2:11" customFormat="1" ht="21">
      <c r="B200" s="194"/>
      <c r="C200" s="322" t="s">
        <v>3230</v>
      </c>
      <c r="D200" s="322"/>
      <c r="E200" s="322"/>
      <c r="F200" s="322"/>
      <c r="G200" s="322"/>
      <c r="H200" s="322"/>
      <c r="I200" s="322"/>
      <c r="J200" s="322"/>
      <c r="K200" s="195"/>
    </row>
    <row r="201" spans="2:11" customFormat="1" ht="25.5" customHeight="1">
      <c r="B201" s="194"/>
      <c r="C201" s="268" t="s">
        <v>3231</v>
      </c>
      <c r="D201" s="268"/>
      <c r="E201" s="268"/>
      <c r="F201" s="268" t="s">
        <v>3232</v>
      </c>
      <c r="G201" s="269"/>
      <c r="H201" s="325" t="s">
        <v>3233</v>
      </c>
      <c r="I201" s="325"/>
      <c r="J201" s="325"/>
      <c r="K201" s="195"/>
    </row>
    <row r="202" spans="2:11" customFormat="1" ht="5.25" customHeight="1">
      <c r="B202" s="225"/>
      <c r="C202" s="220"/>
      <c r="D202" s="220"/>
      <c r="E202" s="220"/>
      <c r="F202" s="220"/>
      <c r="G202" s="244"/>
      <c r="H202" s="220"/>
      <c r="I202" s="220"/>
      <c r="J202" s="220"/>
      <c r="K202" s="246"/>
    </row>
    <row r="203" spans="2:11" customFormat="1" ht="15" customHeight="1">
      <c r="B203" s="225"/>
      <c r="C203" s="202" t="s">
        <v>3223</v>
      </c>
      <c r="D203" s="202"/>
      <c r="E203" s="202"/>
      <c r="F203" s="223" t="s">
        <v>41</v>
      </c>
      <c r="G203" s="202"/>
      <c r="H203" s="326" t="s">
        <v>3234</v>
      </c>
      <c r="I203" s="326"/>
      <c r="J203" s="326"/>
      <c r="K203" s="246"/>
    </row>
    <row r="204" spans="2:11" customFormat="1" ht="15" customHeight="1">
      <c r="B204" s="225"/>
      <c r="C204" s="202"/>
      <c r="D204" s="202"/>
      <c r="E204" s="202"/>
      <c r="F204" s="223" t="s">
        <v>42</v>
      </c>
      <c r="G204" s="202"/>
      <c r="H204" s="326" t="s">
        <v>3235</v>
      </c>
      <c r="I204" s="326"/>
      <c r="J204" s="326"/>
      <c r="K204" s="246"/>
    </row>
    <row r="205" spans="2:11" customFormat="1" ht="15" customHeight="1">
      <c r="B205" s="225"/>
      <c r="C205" s="202"/>
      <c r="D205" s="202"/>
      <c r="E205" s="202"/>
      <c r="F205" s="223" t="s">
        <v>45</v>
      </c>
      <c r="G205" s="202"/>
      <c r="H205" s="326" t="s">
        <v>3236</v>
      </c>
      <c r="I205" s="326"/>
      <c r="J205" s="326"/>
      <c r="K205" s="246"/>
    </row>
    <row r="206" spans="2:11" customFormat="1" ht="15" customHeight="1">
      <c r="B206" s="225"/>
      <c r="C206" s="202"/>
      <c r="D206" s="202"/>
      <c r="E206" s="202"/>
      <c r="F206" s="223" t="s">
        <v>43</v>
      </c>
      <c r="G206" s="202"/>
      <c r="H206" s="326" t="s">
        <v>3237</v>
      </c>
      <c r="I206" s="326"/>
      <c r="J206" s="326"/>
      <c r="K206" s="246"/>
    </row>
    <row r="207" spans="2:11" customFormat="1" ht="15" customHeight="1">
      <c r="B207" s="225"/>
      <c r="C207" s="202"/>
      <c r="D207" s="202"/>
      <c r="E207" s="202"/>
      <c r="F207" s="223" t="s">
        <v>44</v>
      </c>
      <c r="G207" s="202"/>
      <c r="H207" s="326" t="s">
        <v>3238</v>
      </c>
      <c r="I207" s="326"/>
      <c r="J207" s="326"/>
      <c r="K207" s="246"/>
    </row>
    <row r="208" spans="2:11" customFormat="1" ht="15" customHeight="1">
      <c r="B208" s="225"/>
      <c r="C208" s="202"/>
      <c r="D208" s="202"/>
      <c r="E208" s="202"/>
      <c r="F208" s="223"/>
      <c r="G208" s="202"/>
      <c r="H208" s="202"/>
      <c r="I208" s="202"/>
      <c r="J208" s="202"/>
      <c r="K208" s="246"/>
    </row>
    <row r="209" spans="2:11" customFormat="1" ht="15" customHeight="1">
      <c r="B209" s="225"/>
      <c r="C209" s="202" t="s">
        <v>3177</v>
      </c>
      <c r="D209" s="202"/>
      <c r="E209" s="202"/>
      <c r="F209" s="223" t="s">
        <v>77</v>
      </c>
      <c r="G209" s="202"/>
      <c r="H209" s="326" t="s">
        <v>3239</v>
      </c>
      <c r="I209" s="326"/>
      <c r="J209" s="326"/>
      <c r="K209" s="246"/>
    </row>
    <row r="210" spans="2:11" customFormat="1" ht="15" customHeight="1">
      <c r="B210" s="225"/>
      <c r="C210" s="202"/>
      <c r="D210" s="202"/>
      <c r="E210" s="202"/>
      <c r="F210" s="223" t="s">
        <v>3076</v>
      </c>
      <c r="G210" s="202"/>
      <c r="H210" s="326" t="s">
        <v>3077</v>
      </c>
      <c r="I210" s="326"/>
      <c r="J210" s="326"/>
      <c r="K210" s="246"/>
    </row>
    <row r="211" spans="2:11" customFormat="1" ht="15" customHeight="1">
      <c r="B211" s="225"/>
      <c r="C211" s="202"/>
      <c r="D211" s="202"/>
      <c r="E211" s="202"/>
      <c r="F211" s="223" t="s">
        <v>3074</v>
      </c>
      <c r="G211" s="202"/>
      <c r="H211" s="326" t="s">
        <v>3240</v>
      </c>
      <c r="I211" s="326"/>
      <c r="J211" s="326"/>
      <c r="K211" s="246"/>
    </row>
    <row r="212" spans="2:11" customFormat="1" ht="15" customHeight="1">
      <c r="B212" s="270"/>
      <c r="C212" s="202"/>
      <c r="D212" s="202"/>
      <c r="E212" s="202"/>
      <c r="F212" s="223" t="s">
        <v>112</v>
      </c>
      <c r="G212" s="259"/>
      <c r="H212" s="327" t="s">
        <v>3078</v>
      </c>
      <c r="I212" s="327"/>
      <c r="J212" s="327"/>
      <c r="K212" s="271"/>
    </row>
    <row r="213" spans="2:11" customFormat="1" ht="15" customHeight="1">
      <c r="B213" s="270"/>
      <c r="C213" s="202"/>
      <c r="D213" s="202"/>
      <c r="E213" s="202"/>
      <c r="F213" s="223" t="s">
        <v>538</v>
      </c>
      <c r="G213" s="259"/>
      <c r="H213" s="327" t="s">
        <v>3241</v>
      </c>
      <c r="I213" s="327"/>
      <c r="J213" s="327"/>
      <c r="K213" s="271"/>
    </row>
    <row r="214" spans="2:11" customFormat="1" ht="15" customHeight="1">
      <c r="B214" s="270"/>
      <c r="C214" s="202"/>
      <c r="D214" s="202"/>
      <c r="E214" s="202"/>
      <c r="F214" s="223"/>
      <c r="G214" s="259"/>
      <c r="H214" s="250"/>
      <c r="I214" s="250"/>
      <c r="J214" s="250"/>
      <c r="K214" s="271"/>
    </row>
    <row r="215" spans="2:11" customFormat="1" ht="15" customHeight="1">
      <c r="B215" s="270"/>
      <c r="C215" s="202" t="s">
        <v>3201</v>
      </c>
      <c r="D215" s="202"/>
      <c r="E215" s="202"/>
      <c r="F215" s="223">
        <v>1</v>
      </c>
      <c r="G215" s="259"/>
      <c r="H215" s="327" t="s">
        <v>3242</v>
      </c>
      <c r="I215" s="327"/>
      <c r="J215" s="327"/>
      <c r="K215" s="271"/>
    </row>
    <row r="216" spans="2:11" customFormat="1" ht="15" customHeight="1">
      <c r="B216" s="270"/>
      <c r="C216" s="202"/>
      <c r="D216" s="202"/>
      <c r="E216" s="202"/>
      <c r="F216" s="223">
        <v>2</v>
      </c>
      <c r="G216" s="259"/>
      <c r="H216" s="327" t="s">
        <v>3243</v>
      </c>
      <c r="I216" s="327"/>
      <c r="J216" s="327"/>
      <c r="K216" s="271"/>
    </row>
    <row r="217" spans="2:11" customFormat="1" ht="15" customHeight="1">
      <c r="B217" s="270"/>
      <c r="C217" s="202"/>
      <c r="D217" s="202"/>
      <c r="E217" s="202"/>
      <c r="F217" s="223">
        <v>3</v>
      </c>
      <c r="G217" s="259"/>
      <c r="H217" s="327" t="s">
        <v>3244</v>
      </c>
      <c r="I217" s="327"/>
      <c r="J217" s="327"/>
      <c r="K217" s="271"/>
    </row>
    <row r="218" spans="2:11" customFormat="1" ht="15" customHeight="1">
      <c r="B218" s="270"/>
      <c r="C218" s="202"/>
      <c r="D218" s="202"/>
      <c r="E218" s="202"/>
      <c r="F218" s="223">
        <v>4</v>
      </c>
      <c r="G218" s="259"/>
      <c r="H218" s="327" t="s">
        <v>3245</v>
      </c>
      <c r="I218" s="327"/>
      <c r="J218" s="327"/>
      <c r="K218" s="271"/>
    </row>
    <row r="219" spans="2:11" customFormat="1" ht="12.75" customHeight="1">
      <c r="B219" s="272"/>
      <c r="C219" s="273"/>
      <c r="D219" s="273"/>
      <c r="E219" s="273"/>
      <c r="F219" s="273"/>
      <c r="G219" s="273"/>
      <c r="H219" s="273"/>
      <c r="I219" s="273"/>
      <c r="J219" s="273"/>
      <c r="K219" s="274"/>
    </row>
  </sheetData>
  <sheetProtection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504"/>
  <sheetViews>
    <sheetView showGridLines="0" topLeftCell="A68" workbookViewId="0">
      <selection activeCell="I86" sqref="I86"/>
    </sheetView>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7" t="s">
        <v>79</v>
      </c>
    </row>
    <row r="3" spans="2:46" ht="6.95" customHeight="1">
      <c r="B3" s="18"/>
      <c r="C3" s="19"/>
      <c r="D3" s="19"/>
      <c r="E3" s="19"/>
      <c r="F3" s="19"/>
      <c r="G3" s="19"/>
      <c r="H3" s="19"/>
      <c r="I3" s="19"/>
      <c r="J3" s="19"/>
      <c r="K3" s="19"/>
      <c r="L3" s="20"/>
      <c r="AT3" s="17" t="s">
        <v>80</v>
      </c>
    </row>
    <row r="4" spans="2:46" ht="24.95" customHeight="1">
      <c r="B4" s="20"/>
      <c r="D4" s="21" t="s">
        <v>114</v>
      </c>
      <c r="L4" s="20"/>
      <c r="M4" s="90" t="s">
        <v>10</v>
      </c>
      <c r="AT4" s="17" t="s">
        <v>4</v>
      </c>
    </row>
    <row r="5" spans="2:46" ht="6.95" customHeight="1">
      <c r="B5" s="20"/>
      <c r="L5" s="20"/>
    </row>
    <row r="6" spans="2:46" ht="12" customHeight="1">
      <c r="B6" s="20"/>
      <c r="D6" s="27" t="s">
        <v>16</v>
      </c>
      <c r="L6" s="20"/>
    </row>
    <row r="7" spans="2:46" ht="16.5" customHeight="1">
      <c r="B7" s="20"/>
      <c r="E7" s="316" t="str">
        <f>'Rekapitulace stavby'!K6</f>
        <v>Prostá rekonstrukce trati Chotětov (včetně) - Všetaty (mimo)</v>
      </c>
      <c r="F7" s="317"/>
      <c r="G7" s="317"/>
      <c r="H7" s="317"/>
      <c r="L7" s="20"/>
    </row>
    <row r="8" spans="2:46" s="1" customFormat="1" ht="12" customHeight="1">
      <c r="B8" s="32"/>
      <c r="D8" s="27" t="s">
        <v>115</v>
      </c>
      <c r="L8" s="32"/>
    </row>
    <row r="9" spans="2:46" s="1" customFormat="1" ht="16.5" customHeight="1">
      <c r="B9" s="32"/>
      <c r="E9" s="280" t="s">
        <v>116</v>
      </c>
      <c r="F9" s="318"/>
      <c r="G9" s="318"/>
      <c r="H9" s="318"/>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f>'Rekapitulace stavby'!AN8</f>
        <v>45728</v>
      </c>
      <c r="L12" s="32"/>
    </row>
    <row r="13" spans="2:46" s="1" customFormat="1" ht="10.9" customHeight="1">
      <c r="B13" s="32"/>
      <c r="L13" s="32"/>
    </row>
    <row r="14" spans="2:46" s="1" customFormat="1" ht="12" customHeight="1">
      <c r="B14" s="32"/>
      <c r="D14" s="27" t="s">
        <v>24</v>
      </c>
      <c r="I14" s="27" t="s">
        <v>25</v>
      </c>
      <c r="J14" s="25" t="s">
        <v>19</v>
      </c>
      <c r="L14" s="32"/>
    </row>
    <row r="15" spans="2:46" s="1" customFormat="1" ht="18" customHeight="1">
      <c r="B15" s="32"/>
      <c r="E15" s="25" t="s">
        <v>26</v>
      </c>
      <c r="I15" s="27" t="s">
        <v>27</v>
      </c>
      <c r="J15" s="25" t="s">
        <v>19</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319" t="str">
        <f>'Rekapitulace stavby'!E14</f>
        <v>Vyplň údaj</v>
      </c>
      <c r="F18" s="286"/>
      <c r="G18" s="286"/>
      <c r="H18" s="286"/>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
      </c>
      <c r="L20" s="32"/>
    </row>
    <row r="21" spans="2:12" s="1" customFormat="1" ht="18" customHeight="1">
      <c r="B21" s="32"/>
      <c r="E21" s="25" t="str">
        <f>IF('Rekapitulace stavby'!E17="","",'Rekapitulace stavby'!E17)</f>
        <v xml:space="preserve"> </v>
      </c>
      <c r="I21" s="27" t="s">
        <v>27</v>
      </c>
      <c r="J21" s="25" t="str">
        <f>IF('Rekapitulace stavby'!AN17="","",'Rekapitulace stavby'!AN17)</f>
        <v/>
      </c>
      <c r="L21" s="32"/>
    </row>
    <row r="22" spans="2:12" s="1" customFormat="1" ht="6.95" customHeight="1">
      <c r="B22" s="32"/>
      <c r="L22" s="32"/>
    </row>
    <row r="23" spans="2:12" s="1" customFormat="1" ht="12" customHeight="1">
      <c r="B23" s="32"/>
      <c r="D23" s="27" t="s">
        <v>32</v>
      </c>
      <c r="I23" s="27" t="s">
        <v>25</v>
      </c>
      <c r="J23" s="25" t="s">
        <v>19</v>
      </c>
      <c r="L23" s="32"/>
    </row>
    <row r="24" spans="2:12" s="1" customFormat="1" ht="18" customHeight="1">
      <c r="B24" s="32"/>
      <c r="E24" s="25" t="s">
        <v>33</v>
      </c>
      <c r="I24" s="27" t="s">
        <v>27</v>
      </c>
      <c r="J24" s="25" t="s">
        <v>19</v>
      </c>
      <c r="L24" s="32"/>
    </row>
    <row r="25" spans="2:12" s="1" customFormat="1" ht="6.95" customHeight="1">
      <c r="B25" s="32"/>
      <c r="L25" s="32"/>
    </row>
    <row r="26" spans="2:12" s="1" customFormat="1" ht="12" customHeight="1">
      <c r="B26" s="32"/>
      <c r="D26" s="27" t="s">
        <v>34</v>
      </c>
      <c r="L26" s="32"/>
    </row>
    <row r="27" spans="2:12" s="7" customFormat="1" ht="119.25" customHeight="1">
      <c r="B27" s="91"/>
      <c r="E27" s="291" t="s">
        <v>117</v>
      </c>
      <c r="F27" s="291"/>
      <c r="G27" s="291"/>
      <c r="H27" s="291"/>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36</v>
      </c>
      <c r="J30" s="63">
        <f>ROUND(J84, 2)</f>
        <v>0</v>
      </c>
      <c r="L30" s="32"/>
    </row>
    <row r="31" spans="2:12" s="1" customFormat="1" ht="6.95" customHeight="1">
      <c r="B31" s="32"/>
      <c r="D31" s="50"/>
      <c r="E31" s="50"/>
      <c r="F31" s="50"/>
      <c r="G31" s="50"/>
      <c r="H31" s="50"/>
      <c r="I31" s="50"/>
      <c r="J31" s="50"/>
      <c r="K31" s="50"/>
      <c r="L31" s="32"/>
    </row>
    <row r="32" spans="2:12" s="1" customFormat="1" ht="14.45" customHeight="1">
      <c r="B32" s="32"/>
      <c r="F32" s="35" t="s">
        <v>38</v>
      </c>
      <c r="I32" s="35" t="s">
        <v>37</v>
      </c>
      <c r="J32" s="35" t="s">
        <v>39</v>
      </c>
      <c r="L32" s="32"/>
    </row>
    <row r="33" spans="2:12" s="1" customFormat="1" ht="14.45" customHeight="1">
      <c r="B33" s="32"/>
      <c r="D33" s="52" t="s">
        <v>40</v>
      </c>
      <c r="E33" s="27" t="s">
        <v>41</v>
      </c>
      <c r="F33" s="83">
        <f>ROUND((SUM(BE84:BE503)),  2)</f>
        <v>0</v>
      </c>
      <c r="I33" s="93">
        <v>0.21</v>
      </c>
      <c r="J33" s="83">
        <f>ROUND(((SUM(BE84:BE503))*I33),  2)</f>
        <v>0</v>
      </c>
      <c r="L33" s="32"/>
    </row>
    <row r="34" spans="2:12" s="1" customFormat="1" ht="14.45" customHeight="1">
      <c r="B34" s="32"/>
      <c r="E34" s="27" t="s">
        <v>42</v>
      </c>
      <c r="F34" s="83">
        <f>ROUND((SUM(BF84:BF503)),  2)</f>
        <v>0</v>
      </c>
      <c r="I34" s="93">
        <v>0.12</v>
      </c>
      <c r="J34" s="83">
        <f>ROUND(((SUM(BF84:BF503))*I34),  2)</f>
        <v>0</v>
      </c>
      <c r="L34" s="32"/>
    </row>
    <row r="35" spans="2:12" s="1" customFormat="1" ht="14.45" hidden="1" customHeight="1">
      <c r="B35" s="32"/>
      <c r="E35" s="27" t="s">
        <v>43</v>
      </c>
      <c r="F35" s="83">
        <f>ROUND((SUM(BG84:BG503)),  2)</f>
        <v>0</v>
      </c>
      <c r="I35" s="93">
        <v>0.21</v>
      </c>
      <c r="J35" s="83">
        <f>0</f>
        <v>0</v>
      </c>
      <c r="L35" s="32"/>
    </row>
    <row r="36" spans="2:12" s="1" customFormat="1" ht="14.45" hidden="1" customHeight="1">
      <c r="B36" s="32"/>
      <c r="E36" s="27" t="s">
        <v>44</v>
      </c>
      <c r="F36" s="83">
        <f>ROUND((SUM(BH84:BH503)),  2)</f>
        <v>0</v>
      </c>
      <c r="I36" s="93">
        <v>0.12</v>
      </c>
      <c r="J36" s="83">
        <f>0</f>
        <v>0</v>
      </c>
      <c r="L36" s="32"/>
    </row>
    <row r="37" spans="2:12" s="1" customFormat="1" ht="14.45" hidden="1" customHeight="1">
      <c r="B37" s="32"/>
      <c r="E37" s="27" t="s">
        <v>45</v>
      </c>
      <c r="F37" s="83">
        <f>ROUND((SUM(BI84:BI503)),  2)</f>
        <v>0</v>
      </c>
      <c r="I37" s="93">
        <v>0</v>
      </c>
      <c r="J37" s="83">
        <f>0</f>
        <v>0</v>
      </c>
      <c r="L37" s="32"/>
    </row>
    <row r="38" spans="2:12" s="1" customFormat="1" ht="6.95" customHeight="1">
      <c r="B38" s="32"/>
      <c r="L38" s="32"/>
    </row>
    <row r="39" spans="2:12" s="1" customFormat="1" ht="25.35" customHeight="1">
      <c r="B39" s="32"/>
      <c r="C39" s="94"/>
      <c r="D39" s="95" t="s">
        <v>46</v>
      </c>
      <c r="E39" s="54"/>
      <c r="F39" s="54"/>
      <c r="G39" s="96" t="s">
        <v>47</v>
      </c>
      <c r="H39" s="97" t="s">
        <v>48</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118</v>
      </c>
      <c r="L45" s="32"/>
    </row>
    <row r="46" spans="2:12" s="1" customFormat="1" ht="6.95" customHeight="1">
      <c r="B46" s="32"/>
      <c r="L46" s="32"/>
    </row>
    <row r="47" spans="2:12" s="1" customFormat="1" ht="12" customHeight="1">
      <c r="B47" s="32"/>
      <c r="C47" s="27" t="s">
        <v>16</v>
      </c>
      <c r="L47" s="32"/>
    </row>
    <row r="48" spans="2:12" s="1" customFormat="1" ht="16.5" customHeight="1">
      <c r="B48" s="32"/>
      <c r="E48" s="316" t="str">
        <f>E7</f>
        <v>Prostá rekonstrukce trati Chotětov (včetně) - Všetaty (mimo)</v>
      </c>
      <c r="F48" s="317"/>
      <c r="G48" s="317"/>
      <c r="H48" s="317"/>
      <c r="L48" s="32"/>
    </row>
    <row r="49" spans="2:47" s="1" customFormat="1" ht="12" customHeight="1">
      <c r="B49" s="32"/>
      <c r="C49" s="27" t="s">
        <v>115</v>
      </c>
      <c r="L49" s="32"/>
    </row>
    <row r="50" spans="2:47" s="1" customFormat="1" ht="16.5" customHeight="1">
      <c r="B50" s="32"/>
      <c r="E50" s="280" t="str">
        <f>E9</f>
        <v>SO 01 - Rekonstrukce trati v úseku Všetaty - Byšice</v>
      </c>
      <c r="F50" s="318"/>
      <c r="G50" s="318"/>
      <c r="H50" s="318"/>
      <c r="L50" s="32"/>
    </row>
    <row r="51" spans="2:47" s="1" customFormat="1" ht="6.95" customHeight="1">
      <c r="B51" s="32"/>
      <c r="L51" s="32"/>
    </row>
    <row r="52" spans="2:47" s="1" customFormat="1" ht="12" customHeight="1">
      <c r="B52" s="32"/>
      <c r="C52" s="27" t="s">
        <v>21</v>
      </c>
      <c r="F52" s="25" t="str">
        <f>F12</f>
        <v xml:space="preserve"> </v>
      </c>
      <c r="I52" s="27" t="s">
        <v>23</v>
      </c>
      <c r="J52" s="49">
        <f>IF(J12="","",J12)</f>
        <v>45728</v>
      </c>
      <c r="L52" s="32"/>
    </row>
    <row r="53" spans="2:47" s="1" customFormat="1" ht="6.95" customHeight="1">
      <c r="B53" s="32"/>
      <c r="L53" s="32"/>
    </row>
    <row r="54" spans="2:47" s="1" customFormat="1" ht="15.2" customHeight="1">
      <c r="B54" s="32"/>
      <c r="C54" s="27" t="s">
        <v>24</v>
      </c>
      <c r="F54" s="25" t="str">
        <f>E15</f>
        <v>Zimola Bohumil</v>
      </c>
      <c r="I54" s="27" t="s">
        <v>30</v>
      </c>
      <c r="J54" s="30" t="str">
        <f>E21</f>
        <v xml:space="preserve"> </v>
      </c>
      <c r="L54" s="32"/>
    </row>
    <row r="55" spans="2:47" s="1" customFormat="1" ht="15.2" customHeight="1">
      <c r="B55" s="32"/>
      <c r="C55" s="27" t="s">
        <v>28</v>
      </c>
      <c r="F55" s="25" t="str">
        <f>IF(E18="","",E18)</f>
        <v>Vyplň údaj</v>
      </c>
      <c r="I55" s="27" t="s">
        <v>32</v>
      </c>
      <c r="J55" s="30" t="str">
        <f>E24</f>
        <v>Hospopdková Marcela</v>
      </c>
      <c r="L55" s="32"/>
    </row>
    <row r="56" spans="2:47" s="1" customFormat="1" ht="10.35" customHeight="1">
      <c r="B56" s="32"/>
      <c r="L56" s="32"/>
    </row>
    <row r="57" spans="2:47" s="1" customFormat="1" ht="29.25" customHeight="1">
      <c r="B57" s="32"/>
      <c r="C57" s="100" t="s">
        <v>119</v>
      </c>
      <c r="D57" s="94"/>
      <c r="E57" s="94"/>
      <c r="F57" s="94"/>
      <c r="G57" s="94"/>
      <c r="H57" s="94"/>
      <c r="I57" s="94"/>
      <c r="J57" s="101" t="s">
        <v>120</v>
      </c>
      <c r="K57" s="94"/>
      <c r="L57" s="32"/>
    </row>
    <row r="58" spans="2:47" s="1" customFormat="1" ht="10.35" customHeight="1">
      <c r="B58" s="32"/>
      <c r="L58" s="32"/>
    </row>
    <row r="59" spans="2:47" s="1" customFormat="1" ht="22.9" customHeight="1">
      <c r="B59" s="32"/>
      <c r="C59" s="102" t="s">
        <v>68</v>
      </c>
      <c r="J59" s="63">
        <f>J84</f>
        <v>0</v>
      </c>
      <c r="L59" s="32"/>
      <c r="AU59" s="17" t="s">
        <v>121</v>
      </c>
    </row>
    <row r="60" spans="2:47" s="8" customFormat="1" ht="24.95" customHeight="1">
      <c r="B60" s="103"/>
      <c r="D60" s="104" t="s">
        <v>122</v>
      </c>
      <c r="E60" s="105"/>
      <c r="F60" s="105"/>
      <c r="G60" s="105"/>
      <c r="H60" s="105"/>
      <c r="I60" s="105"/>
      <c r="J60" s="106">
        <f>J85</f>
        <v>0</v>
      </c>
      <c r="L60" s="103"/>
    </row>
    <row r="61" spans="2:47" s="8" customFormat="1" ht="24.95" customHeight="1">
      <c r="B61" s="103"/>
      <c r="D61" s="104" t="s">
        <v>123</v>
      </c>
      <c r="E61" s="105"/>
      <c r="F61" s="105"/>
      <c r="G61" s="105"/>
      <c r="H61" s="105"/>
      <c r="I61" s="105"/>
      <c r="J61" s="106">
        <f>J192</f>
        <v>0</v>
      </c>
      <c r="L61" s="103"/>
    </row>
    <row r="62" spans="2:47" s="8" customFormat="1" ht="24.95" customHeight="1">
      <c r="B62" s="103"/>
      <c r="D62" s="104" t="s">
        <v>124</v>
      </c>
      <c r="E62" s="105"/>
      <c r="F62" s="105"/>
      <c r="G62" s="105"/>
      <c r="H62" s="105"/>
      <c r="I62" s="105"/>
      <c r="J62" s="106">
        <f>J245</f>
        <v>0</v>
      </c>
      <c r="L62" s="103"/>
    </row>
    <row r="63" spans="2:47" s="8" customFormat="1" ht="24.95" customHeight="1">
      <c r="B63" s="103"/>
      <c r="D63" s="104" t="s">
        <v>125</v>
      </c>
      <c r="E63" s="105"/>
      <c r="F63" s="105"/>
      <c r="G63" s="105"/>
      <c r="H63" s="105"/>
      <c r="I63" s="105"/>
      <c r="J63" s="106">
        <f>J435</f>
        <v>0</v>
      </c>
      <c r="L63" s="103"/>
    </row>
    <row r="64" spans="2:47" s="8" customFormat="1" ht="24.95" customHeight="1">
      <c r="B64" s="103"/>
      <c r="D64" s="104" t="s">
        <v>126</v>
      </c>
      <c r="E64" s="105"/>
      <c r="F64" s="105"/>
      <c r="G64" s="105"/>
      <c r="H64" s="105"/>
      <c r="I64" s="105"/>
      <c r="J64" s="106">
        <f>J450</f>
        <v>0</v>
      </c>
      <c r="L64" s="103"/>
    </row>
    <row r="65" spans="2:12" s="1" customFormat="1" ht="21.75" customHeight="1">
      <c r="B65" s="32"/>
      <c r="L65" s="32"/>
    </row>
    <row r="66" spans="2:12" s="1" customFormat="1" ht="6.95" customHeight="1">
      <c r="B66" s="41"/>
      <c r="C66" s="42"/>
      <c r="D66" s="42"/>
      <c r="E66" s="42"/>
      <c r="F66" s="42"/>
      <c r="G66" s="42"/>
      <c r="H66" s="42"/>
      <c r="I66" s="42"/>
      <c r="J66" s="42"/>
      <c r="K66" s="42"/>
      <c r="L66" s="32"/>
    </row>
    <row r="70" spans="2:12" s="1" customFormat="1" ht="6.95" customHeight="1">
      <c r="B70" s="43"/>
      <c r="C70" s="44"/>
      <c r="D70" s="44"/>
      <c r="E70" s="44"/>
      <c r="F70" s="44"/>
      <c r="G70" s="44"/>
      <c r="H70" s="44"/>
      <c r="I70" s="44"/>
      <c r="J70" s="44"/>
      <c r="K70" s="44"/>
      <c r="L70" s="32"/>
    </row>
    <row r="71" spans="2:12" s="1" customFormat="1" ht="24.95" customHeight="1">
      <c r="B71" s="32"/>
      <c r="C71" s="21" t="s">
        <v>127</v>
      </c>
      <c r="L71" s="32"/>
    </row>
    <row r="72" spans="2:12" s="1" customFormat="1" ht="6.95" customHeight="1">
      <c r="B72" s="32"/>
      <c r="L72" s="32"/>
    </row>
    <row r="73" spans="2:12" s="1" customFormat="1" ht="12" customHeight="1">
      <c r="B73" s="32"/>
      <c r="C73" s="27" t="s">
        <v>16</v>
      </c>
      <c r="L73" s="32"/>
    </row>
    <row r="74" spans="2:12" s="1" customFormat="1" ht="16.5" customHeight="1">
      <c r="B74" s="32"/>
      <c r="E74" s="316" t="str">
        <f>E7</f>
        <v>Prostá rekonstrukce trati Chotětov (včetně) - Všetaty (mimo)</v>
      </c>
      <c r="F74" s="317"/>
      <c r="G74" s="317"/>
      <c r="H74" s="317"/>
      <c r="L74" s="32"/>
    </row>
    <row r="75" spans="2:12" s="1" customFormat="1" ht="12" customHeight="1">
      <c r="B75" s="32"/>
      <c r="C75" s="27" t="s">
        <v>115</v>
      </c>
      <c r="L75" s="32"/>
    </row>
    <row r="76" spans="2:12" s="1" customFormat="1" ht="16.5" customHeight="1">
      <c r="B76" s="32"/>
      <c r="E76" s="280" t="str">
        <f>E9</f>
        <v>SO 01 - Rekonstrukce trati v úseku Všetaty - Byšice</v>
      </c>
      <c r="F76" s="318"/>
      <c r="G76" s="318"/>
      <c r="H76" s="318"/>
      <c r="L76" s="32"/>
    </row>
    <row r="77" spans="2:12" s="1" customFormat="1" ht="6.95" customHeight="1">
      <c r="B77" s="32"/>
      <c r="L77" s="32"/>
    </row>
    <row r="78" spans="2:12" s="1" customFormat="1" ht="12" customHeight="1">
      <c r="B78" s="32"/>
      <c r="C78" s="27" t="s">
        <v>21</v>
      </c>
      <c r="F78" s="25" t="str">
        <f>F12</f>
        <v xml:space="preserve"> </v>
      </c>
      <c r="I78" s="27" t="s">
        <v>23</v>
      </c>
      <c r="J78" s="49">
        <f>IF(J12="","",J12)</f>
        <v>45728</v>
      </c>
      <c r="L78" s="32"/>
    </row>
    <row r="79" spans="2:12" s="1" customFormat="1" ht="6.95" customHeight="1">
      <c r="B79" s="32"/>
      <c r="L79" s="32"/>
    </row>
    <row r="80" spans="2:12" s="1" customFormat="1" ht="15.2" customHeight="1">
      <c r="B80" s="32"/>
      <c r="C80" s="27" t="s">
        <v>24</v>
      </c>
      <c r="F80" s="25" t="str">
        <f>E15</f>
        <v>Zimola Bohumil</v>
      </c>
      <c r="I80" s="27" t="s">
        <v>30</v>
      </c>
      <c r="J80" s="30" t="str">
        <f>E21</f>
        <v xml:space="preserve"> </v>
      </c>
      <c r="L80" s="32"/>
    </row>
    <row r="81" spans="2:65" s="1" customFormat="1" ht="15.2" customHeight="1">
      <c r="B81" s="32"/>
      <c r="C81" s="27" t="s">
        <v>28</v>
      </c>
      <c r="F81" s="25" t="str">
        <f>IF(E18="","",E18)</f>
        <v>Vyplň údaj</v>
      </c>
      <c r="I81" s="27" t="s">
        <v>32</v>
      </c>
      <c r="J81" s="30" t="str">
        <f>E24</f>
        <v>Hospopdková Marcela</v>
      </c>
      <c r="L81" s="32"/>
    </row>
    <row r="82" spans="2:65" s="1" customFormat="1" ht="10.35" customHeight="1">
      <c r="B82" s="32"/>
      <c r="L82" s="32"/>
    </row>
    <row r="83" spans="2:65" s="9" customFormat="1" ht="29.25" customHeight="1">
      <c r="B83" s="107"/>
      <c r="C83" s="108" t="s">
        <v>128</v>
      </c>
      <c r="D83" s="109" t="s">
        <v>55</v>
      </c>
      <c r="E83" s="109" t="s">
        <v>51</v>
      </c>
      <c r="F83" s="109" t="s">
        <v>52</v>
      </c>
      <c r="G83" s="109" t="s">
        <v>129</v>
      </c>
      <c r="H83" s="109" t="s">
        <v>130</v>
      </c>
      <c r="I83" s="109" t="s">
        <v>131</v>
      </c>
      <c r="J83" s="109" t="s">
        <v>120</v>
      </c>
      <c r="K83" s="110" t="s">
        <v>132</v>
      </c>
      <c r="L83" s="107"/>
      <c r="M83" s="56" t="s">
        <v>19</v>
      </c>
      <c r="N83" s="57" t="s">
        <v>40</v>
      </c>
      <c r="O83" s="57" t="s">
        <v>133</v>
      </c>
      <c r="P83" s="57" t="s">
        <v>134</v>
      </c>
      <c r="Q83" s="57" t="s">
        <v>135</v>
      </c>
      <c r="R83" s="57" t="s">
        <v>136</v>
      </c>
      <c r="S83" s="57" t="s">
        <v>137</v>
      </c>
      <c r="T83" s="58" t="s">
        <v>138</v>
      </c>
    </row>
    <row r="84" spans="2:65" s="1" customFormat="1" ht="22.9" customHeight="1">
      <c r="B84" s="32"/>
      <c r="C84" s="61" t="s">
        <v>139</v>
      </c>
      <c r="J84" s="111">
        <f>BK84</f>
        <v>0</v>
      </c>
      <c r="L84" s="32"/>
      <c r="M84" s="59"/>
      <c r="N84" s="50"/>
      <c r="O84" s="50"/>
      <c r="P84" s="112">
        <f>P85+P192+P245+P435+P450</f>
        <v>0</v>
      </c>
      <c r="Q84" s="50"/>
      <c r="R84" s="112">
        <f>R85+R192+R245+R435+R450</f>
        <v>4799.6575899999989</v>
      </c>
      <c r="S84" s="50"/>
      <c r="T84" s="113">
        <f>T85+T192+T245+T435+T450</f>
        <v>0</v>
      </c>
      <c r="AT84" s="17" t="s">
        <v>69</v>
      </c>
      <c r="AU84" s="17" t="s">
        <v>121</v>
      </c>
      <c r="BK84" s="114">
        <f>BK85+BK192+BK245+BK435+BK450</f>
        <v>0</v>
      </c>
    </row>
    <row r="85" spans="2:65" s="10" customFormat="1" ht="25.9" customHeight="1">
      <c r="B85" s="115"/>
      <c r="D85" s="116" t="s">
        <v>69</v>
      </c>
      <c r="E85" s="117" t="s">
        <v>140</v>
      </c>
      <c r="F85" s="117" t="s">
        <v>141</v>
      </c>
      <c r="I85" s="118"/>
      <c r="J85" s="119">
        <f>BK85</f>
        <v>0</v>
      </c>
      <c r="L85" s="115"/>
      <c r="M85" s="120"/>
      <c r="P85" s="121">
        <f>SUM(P86:P191)</f>
        <v>0</v>
      </c>
      <c r="R85" s="121">
        <f>SUM(R86:R191)</f>
        <v>277.10506999999984</v>
      </c>
      <c r="T85" s="122">
        <f>SUM(T86:T191)</f>
        <v>0</v>
      </c>
      <c r="AR85" s="116" t="s">
        <v>78</v>
      </c>
      <c r="AT85" s="123" t="s">
        <v>69</v>
      </c>
      <c r="AU85" s="123" t="s">
        <v>70</v>
      </c>
      <c r="AY85" s="116" t="s">
        <v>142</v>
      </c>
      <c r="BK85" s="124">
        <f>SUM(BK86:BK191)</f>
        <v>0</v>
      </c>
    </row>
    <row r="86" spans="2:65" s="1" customFormat="1" ht="21.75" customHeight="1">
      <c r="B86" s="32"/>
      <c r="C86" s="125" t="s">
        <v>78</v>
      </c>
      <c r="D86" s="125" t="s">
        <v>143</v>
      </c>
      <c r="E86" s="126" t="s">
        <v>144</v>
      </c>
      <c r="F86" s="127" t="s">
        <v>145</v>
      </c>
      <c r="G86" s="128" t="s">
        <v>146</v>
      </c>
      <c r="H86" s="129">
        <v>41</v>
      </c>
      <c r="I86" s="329"/>
      <c r="J86" s="131">
        <f>ROUND(I86*H86,2)</f>
        <v>0</v>
      </c>
      <c r="K86" s="127" t="s">
        <v>147</v>
      </c>
      <c r="L86" s="132"/>
      <c r="M86" s="133" t="s">
        <v>19</v>
      </c>
      <c r="N86" s="134" t="s">
        <v>41</v>
      </c>
      <c r="P86" s="135">
        <f>O86*H86</f>
        <v>0</v>
      </c>
      <c r="Q86" s="135">
        <v>5.9268000000000001</v>
      </c>
      <c r="R86" s="135">
        <f>Q86*H86</f>
        <v>242.99880000000002</v>
      </c>
      <c r="S86" s="135">
        <v>0</v>
      </c>
      <c r="T86" s="136">
        <f>S86*H86</f>
        <v>0</v>
      </c>
      <c r="AR86" s="137" t="s">
        <v>148</v>
      </c>
      <c r="AT86" s="137" t="s">
        <v>143</v>
      </c>
      <c r="AU86" s="137" t="s">
        <v>78</v>
      </c>
      <c r="AY86" s="17" t="s">
        <v>142</v>
      </c>
      <c r="BE86" s="138">
        <f>IF(N86="základní",J86,0)</f>
        <v>0</v>
      </c>
      <c r="BF86" s="138">
        <f>IF(N86="snížená",J86,0)</f>
        <v>0</v>
      </c>
      <c r="BG86" s="138">
        <f>IF(N86="zákl. přenesená",J86,0)</f>
        <v>0</v>
      </c>
      <c r="BH86" s="138">
        <f>IF(N86="sníž. přenesená",J86,0)</f>
        <v>0</v>
      </c>
      <c r="BI86" s="138">
        <f>IF(N86="nulová",J86,0)</f>
        <v>0</v>
      </c>
      <c r="BJ86" s="17" t="s">
        <v>78</v>
      </c>
      <c r="BK86" s="138">
        <f>ROUND(I86*H86,2)</f>
        <v>0</v>
      </c>
      <c r="BL86" s="17" t="s">
        <v>149</v>
      </c>
      <c r="BM86" s="137" t="s">
        <v>150</v>
      </c>
    </row>
    <row r="87" spans="2:65" s="11" customFormat="1" ht="11.25">
      <c r="B87" s="139"/>
      <c r="D87" s="140" t="s">
        <v>151</v>
      </c>
      <c r="E87" s="141" t="s">
        <v>19</v>
      </c>
      <c r="F87" s="142" t="s">
        <v>152</v>
      </c>
      <c r="H87" s="143">
        <v>40.533000000000001</v>
      </c>
      <c r="I87" s="330"/>
      <c r="L87" s="139"/>
      <c r="M87" s="145"/>
      <c r="T87" s="146"/>
      <c r="AT87" s="141" t="s">
        <v>151</v>
      </c>
      <c r="AU87" s="141" t="s">
        <v>78</v>
      </c>
      <c r="AV87" s="11" t="s">
        <v>80</v>
      </c>
      <c r="AW87" s="11" t="s">
        <v>31</v>
      </c>
      <c r="AX87" s="11" t="s">
        <v>70</v>
      </c>
      <c r="AY87" s="141" t="s">
        <v>142</v>
      </c>
    </row>
    <row r="88" spans="2:65" s="11" customFormat="1" ht="11.25">
      <c r="B88" s="139"/>
      <c r="D88" s="140" t="s">
        <v>151</v>
      </c>
      <c r="E88" s="141" t="s">
        <v>19</v>
      </c>
      <c r="F88" s="142" t="s">
        <v>153</v>
      </c>
      <c r="H88" s="143">
        <v>0.46700000000000003</v>
      </c>
      <c r="I88" s="330"/>
      <c r="L88" s="139"/>
      <c r="M88" s="145"/>
      <c r="T88" s="146"/>
      <c r="AT88" s="141" t="s">
        <v>151</v>
      </c>
      <c r="AU88" s="141" t="s">
        <v>78</v>
      </c>
      <c r="AV88" s="11" t="s">
        <v>80</v>
      </c>
      <c r="AW88" s="11" t="s">
        <v>31</v>
      </c>
      <c r="AX88" s="11" t="s">
        <v>70</v>
      </c>
      <c r="AY88" s="141" t="s">
        <v>142</v>
      </c>
    </row>
    <row r="89" spans="2:65" s="12" customFormat="1" ht="11.25">
      <c r="B89" s="147"/>
      <c r="D89" s="140" t="s">
        <v>151</v>
      </c>
      <c r="E89" s="148" t="s">
        <v>19</v>
      </c>
      <c r="F89" s="149" t="s">
        <v>154</v>
      </c>
      <c r="H89" s="150">
        <v>41</v>
      </c>
      <c r="I89" s="331"/>
      <c r="L89" s="147"/>
      <c r="M89" s="152"/>
      <c r="T89" s="153"/>
      <c r="AT89" s="148" t="s">
        <v>151</v>
      </c>
      <c r="AU89" s="148" t="s">
        <v>78</v>
      </c>
      <c r="AV89" s="12" t="s">
        <v>149</v>
      </c>
      <c r="AW89" s="12" t="s">
        <v>31</v>
      </c>
      <c r="AX89" s="12" t="s">
        <v>78</v>
      </c>
      <c r="AY89" s="148" t="s">
        <v>142</v>
      </c>
    </row>
    <row r="90" spans="2:65" s="13" customFormat="1" ht="11.25">
      <c r="B90" s="154"/>
      <c r="D90" s="140" t="s">
        <v>151</v>
      </c>
      <c r="E90" s="155" t="s">
        <v>19</v>
      </c>
      <c r="F90" s="156" t="s">
        <v>155</v>
      </c>
      <c r="H90" s="155" t="s">
        <v>19</v>
      </c>
      <c r="I90" s="332"/>
      <c r="L90" s="154"/>
      <c r="M90" s="158"/>
      <c r="T90" s="159"/>
      <c r="AT90" s="155" t="s">
        <v>151</v>
      </c>
      <c r="AU90" s="155" t="s">
        <v>78</v>
      </c>
      <c r="AV90" s="13" t="s">
        <v>78</v>
      </c>
      <c r="AW90" s="13" t="s">
        <v>31</v>
      </c>
      <c r="AX90" s="13" t="s">
        <v>70</v>
      </c>
      <c r="AY90" s="155" t="s">
        <v>142</v>
      </c>
    </row>
    <row r="91" spans="2:65" s="1" customFormat="1" ht="21.75" customHeight="1">
      <c r="B91" s="32"/>
      <c r="C91" s="125" t="s">
        <v>80</v>
      </c>
      <c r="D91" s="125" t="s">
        <v>143</v>
      </c>
      <c r="E91" s="126" t="s">
        <v>156</v>
      </c>
      <c r="F91" s="127" t="s">
        <v>157</v>
      </c>
      <c r="G91" s="128" t="s">
        <v>146</v>
      </c>
      <c r="H91" s="129">
        <v>1</v>
      </c>
      <c r="I91" s="329"/>
      <c r="J91" s="131">
        <f>ROUND(I91*H91,2)</f>
        <v>0</v>
      </c>
      <c r="K91" s="127" t="s">
        <v>147</v>
      </c>
      <c r="L91" s="132"/>
      <c r="M91" s="133" t="s">
        <v>19</v>
      </c>
      <c r="N91" s="134" t="s">
        <v>41</v>
      </c>
      <c r="P91" s="135">
        <f>O91*H91</f>
        <v>0</v>
      </c>
      <c r="Q91" s="135">
        <v>7.2035999999999998</v>
      </c>
      <c r="R91" s="135">
        <f>Q91*H91</f>
        <v>7.2035999999999998</v>
      </c>
      <c r="S91" s="135">
        <v>0</v>
      </c>
      <c r="T91" s="136">
        <f>S91*H91</f>
        <v>0</v>
      </c>
      <c r="AR91" s="137" t="s">
        <v>148</v>
      </c>
      <c r="AT91" s="137" t="s">
        <v>143</v>
      </c>
      <c r="AU91" s="137" t="s">
        <v>78</v>
      </c>
      <c r="AY91" s="17" t="s">
        <v>142</v>
      </c>
      <c r="BE91" s="138">
        <f>IF(N91="základní",J91,0)</f>
        <v>0</v>
      </c>
      <c r="BF91" s="138">
        <f>IF(N91="snížená",J91,0)</f>
        <v>0</v>
      </c>
      <c r="BG91" s="138">
        <f>IF(N91="zákl. přenesená",J91,0)</f>
        <v>0</v>
      </c>
      <c r="BH91" s="138">
        <f>IF(N91="sníž. přenesená",J91,0)</f>
        <v>0</v>
      </c>
      <c r="BI91" s="138">
        <f>IF(N91="nulová",J91,0)</f>
        <v>0</v>
      </c>
      <c r="BJ91" s="17" t="s">
        <v>78</v>
      </c>
      <c r="BK91" s="138">
        <f>ROUND(I91*H91,2)</f>
        <v>0</v>
      </c>
      <c r="BL91" s="17" t="s">
        <v>149</v>
      </c>
      <c r="BM91" s="137" t="s">
        <v>158</v>
      </c>
    </row>
    <row r="92" spans="2:65" s="11" customFormat="1" ht="11.25">
      <c r="B92" s="139"/>
      <c r="D92" s="140" t="s">
        <v>151</v>
      </c>
      <c r="E92" s="141" t="s">
        <v>19</v>
      </c>
      <c r="F92" s="142" t="s">
        <v>159</v>
      </c>
      <c r="H92" s="143">
        <v>0.83299999999999996</v>
      </c>
      <c r="I92" s="330"/>
      <c r="L92" s="139"/>
      <c r="M92" s="145"/>
      <c r="T92" s="146"/>
      <c r="AT92" s="141" t="s">
        <v>151</v>
      </c>
      <c r="AU92" s="141" t="s">
        <v>78</v>
      </c>
      <c r="AV92" s="11" t="s">
        <v>80</v>
      </c>
      <c r="AW92" s="11" t="s">
        <v>31</v>
      </c>
      <c r="AX92" s="11" t="s">
        <v>70</v>
      </c>
      <c r="AY92" s="141" t="s">
        <v>142</v>
      </c>
    </row>
    <row r="93" spans="2:65" s="11" customFormat="1" ht="11.25">
      <c r="B93" s="139"/>
      <c r="D93" s="140" t="s">
        <v>151</v>
      </c>
      <c r="E93" s="141" t="s">
        <v>19</v>
      </c>
      <c r="F93" s="142" t="s">
        <v>160</v>
      </c>
      <c r="H93" s="143">
        <v>0.16700000000000001</v>
      </c>
      <c r="I93" s="330"/>
      <c r="L93" s="139"/>
      <c r="M93" s="145"/>
      <c r="T93" s="146"/>
      <c r="AT93" s="141" t="s">
        <v>151</v>
      </c>
      <c r="AU93" s="141" t="s">
        <v>78</v>
      </c>
      <c r="AV93" s="11" t="s">
        <v>80</v>
      </c>
      <c r="AW93" s="11" t="s">
        <v>31</v>
      </c>
      <c r="AX93" s="11" t="s">
        <v>70</v>
      </c>
      <c r="AY93" s="141" t="s">
        <v>142</v>
      </c>
    </row>
    <row r="94" spans="2:65" s="12" customFormat="1" ht="11.25">
      <c r="B94" s="147"/>
      <c r="D94" s="140" t="s">
        <v>151</v>
      </c>
      <c r="E94" s="148" t="s">
        <v>19</v>
      </c>
      <c r="F94" s="149" t="s">
        <v>154</v>
      </c>
      <c r="H94" s="150">
        <v>1</v>
      </c>
      <c r="I94" s="331"/>
      <c r="L94" s="147"/>
      <c r="M94" s="152"/>
      <c r="T94" s="153"/>
      <c r="AT94" s="148" t="s">
        <v>151</v>
      </c>
      <c r="AU94" s="148" t="s">
        <v>78</v>
      </c>
      <c r="AV94" s="12" t="s">
        <v>149</v>
      </c>
      <c r="AW94" s="12" t="s">
        <v>31</v>
      </c>
      <c r="AX94" s="12" t="s">
        <v>78</v>
      </c>
      <c r="AY94" s="148" t="s">
        <v>142</v>
      </c>
    </row>
    <row r="95" spans="2:65" s="13" customFormat="1" ht="11.25">
      <c r="B95" s="154"/>
      <c r="D95" s="140" t="s">
        <v>151</v>
      </c>
      <c r="E95" s="155" t="s">
        <v>19</v>
      </c>
      <c r="F95" s="156" t="s">
        <v>155</v>
      </c>
      <c r="H95" s="155" t="s">
        <v>19</v>
      </c>
      <c r="I95" s="332"/>
      <c r="L95" s="154"/>
      <c r="M95" s="158"/>
      <c r="T95" s="159"/>
      <c r="AT95" s="155" t="s">
        <v>151</v>
      </c>
      <c r="AU95" s="155" t="s">
        <v>78</v>
      </c>
      <c r="AV95" s="13" t="s">
        <v>78</v>
      </c>
      <c r="AW95" s="13" t="s">
        <v>31</v>
      </c>
      <c r="AX95" s="13" t="s">
        <v>70</v>
      </c>
      <c r="AY95" s="155" t="s">
        <v>142</v>
      </c>
    </row>
    <row r="96" spans="2:65" s="1" customFormat="1" ht="16.5" customHeight="1">
      <c r="B96" s="32"/>
      <c r="C96" s="125" t="s">
        <v>161</v>
      </c>
      <c r="D96" s="125" t="s">
        <v>143</v>
      </c>
      <c r="E96" s="126" t="s">
        <v>162</v>
      </c>
      <c r="F96" s="127" t="s">
        <v>163</v>
      </c>
      <c r="G96" s="128" t="s">
        <v>164</v>
      </c>
      <c r="H96" s="129">
        <v>24</v>
      </c>
      <c r="I96" s="329"/>
      <c r="J96" s="131">
        <f>ROUND(I96*H96,2)</f>
        <v>0</v>
      </c>
      <c r="K96" s="127" t="s">
        <v>147</v>
      </c>
      <c r="L96" s="132"/>
      <c r="M96" s="133" t="s">
        <v>19</v>
      </c>
      <c r="N96" s="134" t="s">
        <v>41</v>
      </c>
      <c r="P96" s="135">
        <f>O96*H96</f>
        <v>0</v>
      </c>
      <c r="Q96" s="135">
        <v>5.4850000000000003E-2</v>
      </c>
      <c r="R96" s="135">
        <f>Q96*H96</f>
        <v>1.3164</v>
      </c>
      <c r="S96" s="135">
        <v>0</v>
      </c>
      <c r="T96" s="136">
        <f>S96*H96</f>
        <v>0</v>
      </c>
      <c r="AR96" s="137" t="s">
        <v>148</v>
      </c>
      <c r="AT96" s="137" t="s">
        <v>143</v>
      </c>
      <c r="AU96" s="137" t="s">
        <v>78</v>
      </c>
      <c r="AY96" s="17" t="s">
        <v>142</v>
      </c>
      <c r="BE96" s="138">
        <f>IF(N96="základní",J96,0)</f>
        <v>0</v>
      </c>
      <c r="BF96" s="138">
        <f>IF(N96="snížená",J96,0)</f>
        <v>0</v>
      </c>
      <c r="BG96" s="138">
        <f>IF(N96="zákl. přenesená",J96,0)</f>
        <v>0</v>
      </c>
      <c r="BH96" s="138">
        <f>IF(N96="sníž. přenesená",J96,0)</f>
        <v>0</v>
      </c>
      <c r="BI96" s="138">
        <f>IF(N96="nulová",J96,0)</f>
        <v>0</v>
      </c>
      <c r="BJ96" s="17" t="s">
        <v>78</v>
      </c>
      <c r="BK96" s="138">
        <f>ROUND(I96*H96,2)</f>
        <v>0</v>
      </c>
      <c r="BL96" s="17" t="s">
        <v>149</v>
      </c>
      <c r="BM96" s="137" t="s">
        <v>165</v>
      </c>
    </row>
    <row r="97" spans="2:65" s="13" customFormat="1" ht="11.25">
      <c r="B97" s="154"/>
      <c r="D97" s="140" t="s">
        <v>151</v>
      </c>
      <c r="E97" s="155" t="s">
        <v>19</v>
      </c>
      <c r="F97" s="156" t="s">
        <v>166</v>
      </c>
      <c r="H97" s="155" t="s">
        <v>19</v>
      </c>
      <c r="I97" s="332"/>
      <c r="L97" s="154"/>
      <c r="M97" s="158"/>
      <c r="T97" s="159"/>
      <c r="AT97" s="155" t="s">
        <v>151</v>
      </c>
      <c r="AU97" s="155" t="s">
        <v>78</v>
      </c>
      <c r="AV97" s="13" t="s">
        <v>78</v>
      </c>
      <c r="AW97" s="13" t="s">
        <v>31</v>
      </c>
      <c r="AX97" s="13" t="s">
        <v>70</v>
      </c>
      <c r="AY97" s="155" t="s">
        <v>142</v>
      </c>
    </row>
    <row r="98" spans="2:65" s="11" customFormat="1" ht="11.25">
      <c r="B98" s="139"/>
      <c r="D98" s="140" t="s">
        <v>151</v>
      </c>
      <c r="E98" s="141" t="s">
        <v>19</v>
      </c>
      <c r="F98" s="142" t="s">
        <v>167</v>
      </c>
      <c r="H98" s="143">
        <v>24</v>
      </c>
      <c r="I98" s="330"/>
      <c r="L98" s="139"/>
      <c r="M98" s="145"/>
      <c r="T98" s="146"/>
      <c r="AT98" s="141" t="s">
        <v>151</v>
      </c>
      <c r="AU98" s="141" t="s">
        <v>78</v>
      </c>
      <c r="AV98" s="11" t="s">
        <v>80</v>
      </c>
      <c r="AW98" s="11" t="s">
        <v>31</v>
      </c>
      <c r="AX98" s="11" t="s">
        <v>70</v>
      </c>
      <c r="AY98" s="141" t="s">
        <v>142</v>
      </c>
    </row>
    <row r="99" spans="2:65" s="12" customFormat="1" ht="11.25">
      <c r="B99" s="147"/>
      <c r="D99" s="140" t="s">
        <v>151</v>
      </c>
      <c r="E99" s="148" t="s">
        <v>19</v>
      </c>
      <c r="F99" s="149" t="s">
        <v>154</v>
      </c>
      <c r="H99" s="150">
        <v>24</v>
      </c>
      <c r="I99" s="331"/>
      <c r="L99" s="147"/>
      <c r="M99" s="152"/>
      <c r="T99" s="153"/>
      <c r="AT99" s="148" t="s">
        <v>151</v>
      </c>
      <c r="AU99" s="148" t="s">
        <v>78</v>
      </c>
      <c r="AV99" s="12" t="s">
        <v>149</v>
      </c>
      <c r="AW99" s="12" t="s">
        <v>31</v>
      </c>
      <c r="AX99" s="12" t="s">
        <v>78</v>
      </c>
      <c r="AY99" s="148" t="s">
        <v>142</v>
      </c>
    </row>
    <row r="100" spans="2:65" s="13" customFormat="1" ht="11.25">
      <c r="B100" s="154"/>
      <c r="D100" s="140" t="s">
        <v>151</v>
      </c>
      <c r="E100" s="155" t="s">
        <v>19</v>
      </c>
      <c r="F100" s="156" t="s">
        <v>155</v>
      </c>
      <c r="H100" s="155" t="s">
        <v>19</v>
      </c>
      <c r="I100" s="332"/>
      <c r="L100" s="154"/>
      <c r="M100" s="158"/>
      <c r="T100" s="159"/>
      <c r="AT100" s="155" t="s">
        <v>151</v>
      </c>
      <c r="AU100" s="155" t="s">
        <v>78</v>
      </c>
      <c r="AV100" s="13" t="s">
        <v>78</v>
      </c>
      <c r="AW100" s="13" t="s">
        <v>31</v>
      </c>
      <c r="AX100" s="13" t="s">
        <v>70</v>
      </c>
      <c r="AY100" s="155" t="s">
        <v>142</v>
      </c>
    </row>
    <row r="101" spans="2:65" s="1" customFormat="1" ht="24.2" customHeight="1">
      <c r="B101" s="32"/>
      <c r="C101" s="125" t="s">
        <v>149</v>
      </c>
      <c r="D101" s="125" t="s">
        <v>143</v>
      </c>
      <c r="E101" s="126" t="s">
        <v>168</v>
      </c>
      <c r="F101" s="127" t="s">
        <v>169</v>
      </c>
      <c r="G101" s="128" t="s">
        <v>146</v>
      </c>
      <c r="H101" s="129">
        <v>4</v>
      </c>
      <c r="I101" s="329"/>
      <c r="J101" s="131">
        <f>ROUND(I101*H101,2)</f>
        <v>0</v>
      </c>
      <c r="K101" s="127" t="s">
        <v>147</v>
      </c>
      <c r="L101" s="132"/>
      <c r="M101" s="133" t="s">
        <v>19</v>
      </c>
      <c r="N101" s="134" t="s">
        <v>41</v>
      </c>
      <c r="P101" s="135">
        <f>O101*H101</f>
        <v>0</v>
      </c>
      <c r="Q101" s="135">
        <v>0.22444</v>
      </c>
      <c r="R101" s="135">
        <f>Q101*H101</f>
        <v>0.89776</v>
      </c>
      <c r="S101" s="135">
        <v>0</v>
      </c>
      <c r="T101" s="136">
        <f>S101*H101</f>
        <v>0</v>
      </c>
      <c r="AR101" s="137" t="s">
        <v>148</v>
      </c>
      <c r="AT101" s="137" t="s">
        <v>143</v>
      </c>
      <c r="AU101" s="137" t="s">
        <v>78</v>
      </c>
      <c r="AY101" s="17" t="s">
        <v>142</v>
      </c>
      <c r="BE101" s="138">
        <f>IF(N101="základní",J101,0)</f>
        <v>0</v>
      </c>
      <c r="BF101" s="138">
        <f>IF(N101="snížená",J101,0)</f>
        <v>0</v>
      </c>
      <c r="BG101" s="138">
        <f>IF(N101="zákl. přenesená",J101,0)</f>
        <v>0</v>
      </c>
      <c r="BH101" s="138">
        <f>IF(N101="sníž. přenesená",J101,0)</f>
        <v>0</v>
      </c>
      <c r="BI101" s="138">
        <f>IF(N101="nulová",J101,0)</f>
        <v>0</v>
      </c>
      <c r="BJ101" s="17" t="s">
        <v>78</v>
      </c>
      <c r="BK101" s="138">
        <f>ROUND(I101*H101,2)</f>
        <v>0</v>
      </c>
      <c r="BL101" s="17" t="s">
        <v>149</v>
      </c>
      <c r="BM101" s="137" t="s">
        <v>170</v>
      </c>
    </row>
    <row r="102" spans="2:65" s="13" customFormat="1" ht="11.25">
      <c r="B102" s="154"/>
      <c r="D102" s="140" t="s">
        <v>151</v>
      </c>
      <c r="E102" s="155" t="s">
        <v>19</v>
      </c>
      <c r="F102" s="156" t="s">
        <v>171</v>
      </c>
      <c r="H102" s="155" t="s">
        <v>19</v>
      </c>
      <c r="I102" s="332"/>
      <c r="L102" s="154"/>
      <c r="M102" s="158"/>
      <c r="T102" s="159"/>
      <c r="AT102" s="155" t="s">
        <v>151</v>
      </c>
      <c r="AU102" s="155" t="s">
        <v>78</v>
      </c>
      <c r="AV102" s="13" t="s">
        <v>78</v>
      </c>
      <c r="AW102" s="13" t="s">
        <v>31</v>
      </c>
      <c r="AX102" s="13" t="s">
        <v>70</v>
      </c>
      <c r="AY102" s="155" t="s">
        <v>142</v>
      </c>
    </row>
    <row r="103" spans="2:65" s="11" customFormat="1" ht="11.25">
      <c r="B103" s="139"/>
      <c r="D103" s="140" t="s">
        <v>151</v>
      </c>
      <c r="E103" s="141" t="s">
        <v>19</v>
      </c>
      <c r="F103" s="142" t="s">
        <v>172</v>
      </c>
      <c r="H103" s="143">
        <v>4</v>
      </c>
      <c r="I103" s="330"/>
      <c r="L103" s="139"/>
      <c r="M103" s="145"/>
      <c r="T103" s="146"/>
      <c r="AT103" s="141" t="s">
        <v>151</v>
      </c>
      <c r="AU103" s="141" t="s">
        <v>78</v>
      </c>
      <c r="AV103" s="11" t="s">
        <v>80</v>
      </c>
      <c r="AW103" s="11" t="s">
        <v>31</v>
      </c>
      <c r="AX103" s="11" t="s">
        <v>70</v>
      </c>
      <c r="AY103" s="141" t="s">
        <v>142</v>
      </c>
    </row>
    <row r="104" spans="2:65" s="12" customFormat="1" ht="11.25">
      <c r="B104" s="147"/>
      <c r="D104" s="140" t="s">
        <v>151</v>
      </c>
      <c r="E104" s="148" t="s">
        <v>19</v>
      </c>
      <c r="F104" s="149" t="s">
        <v>154</v>
      </c>
      <c r="H104" s="150">
        <v>4</v>
      </c>
      <c r="I104" s="331"/>
      <c r="L104" s="147"/>
      <c r="M104" s="152"/>
      <c r="T104" s="153"/>
      <c r="AT104" s="148" t="s">
        <v>151</v>
      </c>
      <c r="AU104" s="148" t="s">
        <v>78</v>
      </c>
      <c r="AV104" s="12" t="s">
        <v>149</v>
      </c>
      <c r="AW104" s="12" t="s">
        <v>31</v>
      </c>
      <c r="AX104" s="12" t="s">
        <v>78</v>
      </c>
      <c r="AY104" s="148" t="s">
        <v>142</v>
      </c>
    </row>
    <row r="105" spans="2:65" s="13" customFormat="1" ht="11.25">
      <c r="B105" s="154"/>
      <c r="D105" s="140" t="s">
        <v>151</v>
      </c>
      <c r="E105" s="155" t="s">
        <v>19</v>
      </c>
      <c r="F105" s="156" t="s">
        <v>155</v>
      </c>
      <c r="H105" s="155" t="s">
        <v>19</v>
      </c>
      <c r="I105" s="332"/>
      <c r="L105" s="154"/>
      <c r="M105" s="158"/>
      <c r="T105" s="159"/>
      <c r="AT105" s="155" t="s">
        <v>151</v>
      </c>
      <c r="AU105" s="155" t="s">
        <v>78</v>
      </c>
      <c r="AV105" s="13" t="s">
        <v>78</v>
      </c>
      <c r="AW105" s="13" t="s">
        <v>31</v>
      </c>
      <c r="AX105" s="13" t="s">
        <v>70</v>
      </c>
      <c r="AY105" s="155" t="s">
        <v>142</v>
      </c>
    </row>
    <row r="106" spans="2:65" s="1" customFormat="1" ht="21.75" customHeight="1">
      <c r="B106" s="32"/>
      <c r="C106" s="125" t="s">
        <v>173</v>
      </c>
      <c r="D106" s="125" t="s">
        <v>143</v>
      </c>
      <c r="E106" s="126" t="s">
        <v>174</v>
      </c>
      <c r="F106" s="127" t="s">
        <v>175</v>
      </c>
      <c r="G106" s="128" t="s">
        <v>146</v>
      </c>
      <c r="H106" s="129">
        <v>27</v>
      </c>
      <c r="I106" s="329"/>
      <c r="J106" s="131">
        <f>ROUND(I106*H106,2)</f>
        <v>0</v>
      </c>
      <c r="K106" s="127" t="s">
        <v>147</v>
      </c>
      <c r="L106" s="132"/>
      <c r="M106" s="133" t="s">
        <v>19</v>
      </c>
      <c r="N106" s="134" t="s">
        <v>41</v>
      </c>
      <c r="P106" s="135">
        <f>O106*H106</f>
        <v>0</v>
      </c>
      <c r="Q106" s="135">
        <v>1.0059999999999999E-2</v>
      </c>
      <c r="R106" s="135">
        <f>Q106*H106</f>
        <v>0.27161999999999997</v>
      </c>
      <c r="S106" s="135">
        <v>0</v>
      </c>
      <c r="T106" s="136">
        <f>S106*H106</f>
        <v>0</v>
      </c>
      <c r="AR106" s="137" t="s">
        <v>148</v>
      </c>
      <c r="AT106" s="137" t="s">
        <v>143</v>
      </c>
      <c r="AU106" s="137" t="s">
        <v>78</v>
      </c>
      <c r="AY106" s="17" t="s">
        <v>142</v>
      </c>
      <c r="BE106" s="138">
        <f>IF(N106="základní",J106,0)</f>
        <v>0</v>
      </c>
      <c r="BF106" s="138">
        <f>IF(N106="snížená",J106,0)</f>
        <v>0</v>
      </c>
      <c r="BG106" s="138">
        <f>IF(N106="zákl. přenesená",J106,0)</f>
        <v>0</v>
      </c>
      <c r="BH106" s="138">
        <f>IF(N106="sníž. přenesená",J106,0)</f>
        <v>0</v>
      </c>
      <c r="BI106" s="138">
        <f>IF(N106="nulová",J106,0)</f>
        <v>0</v>
      </c>
      <c r="BJ106" s="17" t="s">
        <v>78</v>
      </c>
      <c r="BK106" s="138">
        <f>ROUND(I106*H106,2)</f>
        <v>0</v>
      </c>
      <c r="BL106" s="17" t="s">
        <v>149</v>
      </c>
      <c r="BM106" s="137" t="s">
        <v>176</v>
      </c>
    </row>
    <row r="107" spans="2:65" s="13" customFormat="1" ht="11.25">
      <c r="B107" s="154"/>
      <c r="D107" s="140" t="s">
        <v>151</v>
      </c>
      <c r="E107" s="155" t="s">
        <v>19</v>
      </c>
      <c r="F107" s="156" t="s">
        <v>177</v>
      </c>
      <c r="H107" s="155" t="s">
        <v>19</v>
      </c>
      <c r="I107" s="332"/>
      <c r="L107" s="154"/>
      <c r="M107" s="158"/>
      <c r="T107" s="159"/>
      <c r="AT107" s="155" t="s">
        <v>151</v>
      </c>
      <c r="AU107" s="155" t="s">
        <v>78</v>
      </c>
      <c r="AV107" s="13" t="s">
        <v>78</v>
      </c>
      <c r="AW107" s="13" t="s">
        <v>31</v>
      </c>
      <c r="AX107" s="13" t="s">
        <v>70</v>
      </c>
      <c r="AY107" s="155" t="s">
        <v>142</v>
      </c>
    </row>
    <row r="108" spans="2:65" s="11" customFormat="1" ht="11.25">
      <c r="B108" s="139"/>
      <c r="D108" s="140" t="s">
        <v>151</v>
      </c>
      <c r="E108" s="141" t="s">
        <v>19</v>
      </c>
      <c r="F108" s="142" t="s">
        <v>178</v>
      </c>
      <c r="H108" s="143">
        <v>27</v>
      </c>
      <c r="I108" s="330"/>
      <c r="L108" s="139"/>
      <c r="M108" s="145"/>
      <c r="T108" s="146"/>
      <c r="AT108" s="141" t="s">
        <v>151</v>
      </c>
      <c r="AU108" s="141" t="s">
        <v>78</v>
      </c>
      <c r="AV108" s="11" t="s">
        <v>80</v>
      </c>
      <c r="AW108" s="11" t="s">
        <v>31</v>
      </c>
      <c r="AX108" s="11" t="s">
        <v>70</v>
      </c>
      <c r="AY108" s="141" t="s">
        <v>142</v>
      </c>
    </row>
    <row r="109" spans="2:65" s="12" customFormat="1" ht="11.25">
      <c r="B109" s="147"/>
      <c r="D109" s="140" t="s">
        <v>151</v>
      </c>
      <c r="E109" s="148" t="s">
        <v>19</v>
      </c>
      <c r="F109" s="149" t="s">
        <v>154</v>
      </c>
      <c r="H109" s="150">
        <v>27</v>
      </c>
      <c r="I109" s="331"/>
      <c r="L109" s="147"/>
      <c r="M109" s="152"/>
      <c r="T109" s="153"/>
      <c r="AT109" s="148" t="s">
        <v>151</v>
      </c>
      <c r="AU109" s="148" t="s">
        <v>78</v>
      </c>
      <c r="AV109" s="12" t="s">
        <v>149</v>
      </c>
      <c r="AW109" s="12" t="s">
        <v>31</v>
      </c>
      <c r="AX109" s="12" t="s">
        <v>78</v>
      </c>
      <c r="AY109" s="148" t="s">
        <v>142</v>
      </c>
    </row>
    <row r="110" spans="2:65" s="13" customFormat="1" ht="11.25">
      <c r="B110" s="154"/>
      <c r="D110" s="140" t="s">
        <v>151</v>
      </c>
      <c r="E110" s="155" t="s">
        <v>19</v>
      </c>
      <c r="F110" s="156" t="s">
        <v>155</v>
      </c>
      <c r="H110" s="155" t="s">
        <v>19</v>
      </c>
      <c r="I110" s="332"/>
      <c r="L110" s="154"/>
      <c r="M110" s="158"/>
      <c r="T110" s="159"/>
      <c r="AT110" s="155" t="s">
        <v>151</v>
      </c>
      <c r="AU110" s="155" t="s">
        <v>78</v>
      </c>
      <c r="AV110" s="13" t="s">
        <v>78</v>
      </c>
      <c r="AW110" s="13" t="s">
        <v>31</v>
      </c>
      <c r="AX110" s="13" t="s">
        <v>70</v>
      </c>
      <c r="AY110" s="155" t="s">
        <v>142</v>
      </c>
    </row>
    <row r="111" spans="2:65" s="1" customFormat="1" ht="16.5" customHeight="1">
      <c r="B111" s="32"/>
      <c r="C111" s="125" t="s">
        <v>179</v>
      </c>
      <c r="D111" s="125" t="s">
        <v>143</v>
      </c>
      <c r="E111" s="126" t="s">
        <v>180</v>
      </c>
      <c r="F111" s="127" t="s">
        <v>181</v>
      </c>
      <c r="G111" s="128" t="s">
        <v>146</v>
      </c>
      <c r="H111" s="129">
        <v>16356</v>
      </c>
      <c r="I111" s="329"/>
      <c r="J111" s="131">
        <f>ROUND(I111*H111,2)</f>
        <v>0</v>
      </c>
      <c r="K111" s="127" t="s">
        <v>147</v>
      </c>
      <c r="L111" s="132"/>
      <c r="M111" s="133" t="s">
        <v>19</v>
      </c>
      <c r="N111" s="134" t="s">
        <v>41</v>
      </c>
      <c r="P111" s="135">
        <f>O111*H111</f>
        <v>0</v>
      </c>
      <c r="Q111" s="135">
        <v>6.3000000000000003E-4</v>
      </c>
      <c r="R111" s="135">
        <f>Q111*H111</f>
        <v>10.30428</v>
      </c>
      <c r="S111" s="135">
        <v>0</v>
      </c>
      <c r="T111" s="136">
        <f>S111*H111</f>
        <v>0</v>
      </c>
      <c r="AR111" s="137" t="s">
        <v>148</v>
      </c>
      <c r="AT111" s="137" t="s">
        <v>143</v>
      </c>
      <c r="AU111" s="137" t="s">
        <v>78</v>
      </c>
      <c r="AY111" s="17" t="s">
        <v>142</v>
      </c>
      <c r="BE111" s="138">
        <f>IF(N111="základní",J111,0)</f>
        <v>0</v>
      </c>
      <c r="BF111" s="138">
        <f>IF(N111="snížená",J111,0)</f>
        <v>0</v>
      </c>
      <c r="BG111" s="138">
        <f>IF(N111="zákl. přenesená",J111,0)</f>
        <v>0</v>
      </c>
      <c r="BH111" s="138">
        <f>IF(N111="sníž. přenesená",J111,0)</f>
        <v>0</v>
      </c>
      <c r="BI111" s="138">
        <f>IF(N111="nulová",J111,0)</f>
        <v>0</v>
      </c>
      <c r="BJ111" s="17" t="s">
        <v>78</v>
      </c>
      <c r="BK111" s="138">
        <f>ROUND(I111*H111,2)</f>
        <v>0</v>
      </c>
      <c r="BL111" s="17" t="s">
        <v>149</v>
      </c>
      <c r="BM111" s="137" t="s">
        <v>182</v>
      </c>
    </row>
    <row r="112" spans="2:65" s="11" customFormat="1" ht="11.25">
      <c r="B112" s="139"/>
      <c r="D112" s="140" t="s">
        <v>151</v>
      </c>
      <c r="E112" s="141" t="s">
        <v>19</v>
      </c>
      <c r="F112" s="142" t="s">
        <v>183</v>
      </c>
      <c r="H112" s="143">
        <v>8882.24</v>
      </c>
      <c r="I112" s="330"/>
      <c r="L112" s="139"/>
      <c r="M112" s="145"/>
      <c r="T112" s="146"/>
      <c r="AT112" s="141" t="s">
        <v>151</v>
      </c>
      <c r="AU112" s="141" t="s">
        <v>78</v>
      </c>
      <c r="AV112" s="11" t="s">
        <v>80</v>
      </c>
      <c r="AW112" s="11" t="s">
        <v>31</v>
      </c>
      <c r="AX112" s="11" t="s">
        <v>70</v>
      </c>
      <c r="AY112" s="141" t="s">
        <v>142</v>
      </c>
    </row>
    <row r="113" spans="2:65" s="11" customFormat="1" ht="11.25">
      <c r="B113" s="139"/>
      <c r="D113" s="140" t="s">
        <v>151</v>
      </c>
      <c r="E113" s="141" t="s">
        <v>19</v>
      </c>
      <c r="F113" s="142" t="s">
        <v>184</v>
      </c>
      <c r="H113" s="143">
        <v>1.76</v>
      </c>
      <c r="I113" s="330"/>
      <c r="L113" s="139"/>
      <c r="M113" s="145"/>
      <c r="T113" s="146"/>
      <c r="AT113" s="141" t="s">
        <v>151</v>
      </c>
      <c r="AU113" s="141" t="s">
        <v>78</v>
      </c>
      <c r="AV113" s="11" t="s">
        <v>80</v>
      </c>
      <c r="AW113" s="11" t="s">
        <v>31</v>
      </c>
      <c r="AX113" s="11" t="s">
        <v>70</v>
      </c>
      <c r="AY113" s="141" t="s">
        <v>142</v>
      </c>
    </row>
    <row r="114" spans="2:65" s="11" customFormat="1" ht="11.25">
      <c r="B114" s="139"/>
      <c r="D114" s="140" t="s">
        <v>151</v>
      </c>
      <c r="E114" s="141" t="s">
        <v>19</v>
      </c>
      <c r="F114" s="142" t="s">
        <v>185</v>
      </c>
      <c r="H114" s="143">
        <v>3680</v>
      </c>
      <c r="I114" s="330"/>
      <c r="L114" s="139"/>
      <c r="M114" s="145"/>
      <c r="T114" s="146"/>
      <c r="AT114" s="141" t="s">
        <v>151</v>
      </c>
      <c r="AU114" s="141" t="s">
        <v>78</v>
      </c>
      <c r="AV114" s="11" t="s">
        <v>80</v>
      </c>
      <c r="AW114" s="11" t="s">
        <v>31</v>
      </c>
      <c r="AX114" s="11" t="s">
        <v>70</v>
      </c>
      <c r="AY114" s="141" t="s">
        <v>142</v>
      </c>
    </row>
    <row r="115" spans="2:65" s="11" customFormat="1" ht="11.25">
      <c r="B115" s="139"/>
      <c r="D115" s="140" t="s">
        <v>151</v>
      </c>
      <c r="E115" s="141" t="s">
        <v>19</v>
      </c>
      <c r="F115" s="142" t="s">
        <v>186</v>
      </c>
      <c r="H115" s="143">
        <v>3791.68</v>
      </c>
      <c r="I115" s="330"/>
      <c r="L115" s="139"/>
      <c r="M115" s="145"/>
      <c r="T115" s="146"/>
      <c r="AT115" s="141" t="s">
        <v>151</v>
      </c>
      <c r="AU115" s="141" t="s">
        <v>78</v>
      </c>
      <c r="AV115" s="11" t="s">
        <v>80</v>
      </c>
      <c r="AW115" s="11" t="s">
        <v>31</v>
      </c>
      <c r="AX115" s="11" t="s">
        <v>70</v>
      </c>
      <c r="AY115" s="141" t="s">
        <v>142</v>
      </c>
    </row>
    <row r="116" spans="2:65" s="11" customFormat="1" ht="11.25">
      <c r="B116" s="139"/>
      <c r="D116" s="140" t="s">
        <v>151</v>
      </c>
      <c r="E116" s="141" t="s">
        <v>19</v>
      </c>
      <c r="F116" s="142" t="s">
        <v>187</v>
      </c>
      <c r="H116" s="143">
        <v>0.32</v>
      </c>
      <c r="I116" s="330"/>
      <c r="L116" s="139"/>
      <c r="M116" s="145"/>
      <c r="T116" s="146"/>
      <c r="AT116" s="141" t="s">
        <v>151</v>
      </c>
      <c r="AU116" s="141" t="s">
        <v>78</v>
      </c>
      <c r="AV116" s="11" t="s">
        <v>80</v>
      </c>
      <c r="AW116" s="11" t="s">
        <v>31</v>
      </c>
      <c r="AX116" s="11" t="s">
        <v>70</v>
      </c>
      <c r="AY116" s="141" t="s">
        <v>142</v>
      </c>
    </row>
    <row r="117" spans="2:65" s="12" customFormat="1" ht="11.25">
      <c r="B117" s="147"/>
      <c r="D117" s="140" t="s">
        <v>151</v>
      </c>
      <c r="E117" s="148" t="s">
        <v>19</v>
      </c>
      <c r="F117" s="149" t="s">
        <v>154</v>
      </c>
      <c r="H117" s="150">
        <v>16356</v>
      </c>
      <c r="I117" s="331"/>
      <c r="L117" s="147"/>
      <c r="M117" s="152"/>
      <c r="T117" s="153"/>
      <c r="AT117" s="148" t="s">
        <v>151</v>
      </c>
      <c r="AU117" s="148" t="s">
        <v>78</v>
      </c>
      <c r="AV117" s="12" t="s">
        <v>149</v>
      </c>
      <c r="AW117" s="12" t="s">
        <v>31</v>
      </c>
      <c r="AX117" s="12" t="s">
        <v>78</v>
      </c>
      <c r="AY117" s="148" t="s">
        <v>142</v>
      </c>
    </row>
    <row r="118" spans="2:65" s="13" customFormat="1" ht="11.25">
      <c r="B118" s="154"/>
      <c r="D118" s="140" t="s">
        <v>151</v>
      </c>
      <c r="E118" s="155" t="s">
        <v>19</v>
      </c>
      <c r="F118" s="156" t="s">
        <v>155</v>
      </c>
      <c r="H118" s="155" t="s">
        <v>19</v>
      </c>
      <c r="I118" s="332"/>
      <c r="L118" s="154"/>
      <c r="M118" s="158"/>
      <c r="T118" s="159"/>
      <c r="AT118" s="155" t="s">
        <v>151</v>
      </c>
      <c r="AU118" s="155" t="s">
        <v>78</v>
      </c>
      <c r="AV118" s="13" t="s">
        <v>78</v>
      </c>
      <c r="AW118" s="13" t="s">
        <v>31</v>
      </c>
      <c r="AX118" s="13" t="s">
        <v>70</v>
      </c>
      <c r="AY118" s="155" t="s">
        <v>142</v>
      </c>
    </row>
    <row r="119" spans="2:65" s="1" customFormat="1" ht="21.75" customHeight="1">
      <c r="B119" s="32"/>
      <c r="C119" s="125" t="s">
        <v>188</v>
      </c>
      <c r="D119" s="125" t="s">
        <v>143</v>
      </c>
      <c r="E119" s="126" t="s">
        <v>189</v>
      </c>
      <c r="F119" s="127" t="s">
        <v>190</v>
      </c>
      <c r="G119" s="128" t="s">
        <v>146</v>
      </c>
      <c r="H119" s="129">
        <v>16356</v>
      </c>
      <c r="I119" s="329"/>
      <c r="J119" s="131">
        <f>ROUND(I119*H119,2)</f>
        <v>0</v>
      </c>
      <c r="K119" s="127" t="s">
        <v>147</v>
      </c>
      <c r="L119" s="132"/>
      <c r="M119" s="133" t="s">
        <v>19</v>
      </c>
      <c r="N119" s="134" t="s">
        <v>41</v>
      </c>
      <c r="P119" s="135">
        <f>O119*H119</f>
        <v>0</v>
      </c>
      <c r="Q119" s="135">
        <v>4.8999999999999998E-4</v>
      </c>
      <c r="R119" s="135">
        <f>Q119*H119</f>
        <v>8.0144400000000005</v>
      </c>
      <c r="S119" s="135">
        <v>0</v>
      </c>
      <c r="T119" s="136">
        <f>S119*H119</f>
        <v>0</v>
      </c>
      <c r="AR119" s="137" t="s">
        <v>148</v>
      </c>
      <c r="AT119" s="137" t="s">
        <v>143</v>
      </c>
      <c r="AU119" s="137" t="s">
        <v>78</v>
      </c>
      <c r="AY119" s="17" t="s">
        <v>142</v>
      </c>
      <c r="BE119" s="138">
        <f>IF(N119="základní",J119,0)</f>
        <v>0</v>
      </c>
      <c r="BF119" s="138">
        <f>IF(N119="snížená",J119,0)</f>
        <v>0</v>
      </c>
      <c r="BG119" s="138">
        <f>IF(N119="zákl. přenesená",J119,0)</f>
        <v>0</v>
      </c>
      <c r="BH119" s="138">
        <f>IF(N119="sníž. přenesená",J119,0)</f>
        <v>0</v>
      </c>
      <c r="BI119" s="138">
        <f>IF(N119="nulová",J119,0)</f>
        <v>0</v>
      </c>
      <c r="BJ119" s="17" t="s">
        <v>78</v>
      </c>
      <c r="BK119" s="138">
        <f>ROUND(I119*H119,2)</f>
        <v>0</v>
      </c>
      <c r="BL119" s="17" t="s">
        <v>149</v>
      </c>
      <c r="BM119" s="137" t="s">
        <v>191</v>
      </c>
    </row>
    <row r="120" spans="2:65" s="11" customFormat="1" ht="11.25">
      <c r="B120" s="139"/>
      <c r="D120" s="140" t="s">
        <v>151</v>
      </c>
      <c r="E120" s="141" t="s">
        <v>19</v>
      </c>
      <c r="F120" s="142" t="s">
        <v>183</v>
      </c>
      <c r="H120" s="143">
        <v>8882.24</v>
      </c>
      <c r="I120" s="330"/>
      <c r="L120" s="139"/>
      <c r="M120" s="145"/>
      <c r="T120" s="146"/>
      <c r="AT120" s="141" t="s">
        <v>151</v>
      </c>
      <c r="AU120" s="141" t="s">
        <v>78</v>
      </c>
      <c r="AV120" s="11" t="s">
        <v>80</v>
      </c>
      <c r="AW120" s="11" t="s">
        <v>31</v>
      </c>
      <c r="AX120" s="11" t="s">
        <v>70</v>
      </c>
      <c r="AY120" s="141" t="s">
        <v>142</v>
      </c>
    </row>
    <row r="121" spans="2:65" s="11" customFormat="1" ht="11.25">
      <c r="B121" s="139"/>
      <c r="D121" s="140" t="s">
        <v>151</v>
      </c>
      <c r="E121" s="141" t="s">
        <v>19</v>
      </c>
      <c r="F121" s="142" t="s">
        <v>184</v>
      </c>
      <c r="H121" s="143">
        <v>1.76</v>
      </c>
      <c r="I121" s="330"/>
      <c r="L121" s="139"/>
      <c r="M121" s="145"/>
      <c r="T121" s="146"/>
      <c r="AT121" s="141" t="s">
        <v>151</v>
      </c>
      <c r="AU121" s="141" t="s">
        <v>78</v>
      </c>
      <c r="AV121" s="11" t="s">
        <v>80</v>
      </c>
      <c r="AW121" s="11" t="s">
        <v>31</v>
      </c>
      <c r="AX121" s="11" t="s">
        <v>70</v>
      </c>
      <c r="AY121" s="141" t="s">
        <v>142</v>
      </c>
    </row>
    <row r="122" spans="2:65" s="11" customFormat="1" ht="11.25">
      <c r="B122" s="139"/>
      <c r="D122" s="140" t="s">
        <v>151</v>
      </c>
      <c r="E122" s="141" t="s">
        <v>19</v>
      </c>
      <c r="F122" s="142" t="s">
        <v>185</v>
      </c>
      <c r="H122" s="143">
        <v>3680</v>
      </c>
      <c r="I122" s="330"/>
      <c r="L122" s="139"/>
      <c r="M122" s="145"/>
      <c r="T122" s="146"/>
      <c r="AT122" s="141" t="s">
        <v>151</v>
      </c>
      <c r="AU122" s="141" t="s">
        <v>78</v>
      </c>
      <c r="AV122" s="11" t="s">
        <v>80</v>
      </c>
      <c r="AW122" s="11" t="s">
        <v>31</v>
      </c>
      <c r="AX122" s="11" t="s">
        <v>70</v>
      </c>
      <c r="AY122" s="141" t="s">
        <v>142</v>
      </c>
    </row>
    <row r="123" spans="2:65" s="11" customFormat="1" ht="11.25">
      <c r="B123" s="139"/>
      <c r="D123" s="140" t="s">
        <v>151</v>
      </c>
      <c r="E123" s="141" t="s">
        <v>19</v>
      </c>
      <c r="F123" s="142" t="s">
        <v>186</v>
      </c>
      <c r="H123" s="143">
        <v>3791.68</v>
      </c>
      <c r="I123" s="330"/>
      <c r="L123" s="139"/>
      <c r="M123" s="145"/>
      <c r="T123" s="146"/>
      <c r="AT123" s="141" t="s">
        <v>151</v>
      </c>
      <c r="AU123" s="141" t="s">
        <v>78</v>
      </c>
      <c r="AV123" s="11" t="s">
        <v>80</v>
      </c>
      <c r="AW123" s="11" t="s">
        <v>31</v>
      </c>
      <c r="AX123" s="11" t="s">
        <v>70</v>
      </c>
      <c r="AY123" s="141" t="s">
        <v>142</v>
      </c>
    </row>
    <row r="124" spans="2:65" s="11" customFormat="1" ht="11.25">
      <c r="B124" s="139"/>
      <c r="D124" s="140" t="s">
        <v>151</v>
      </c>
      <c r="E124" s="141" t="s">
        <v>19</v>
      </c>
      <c r="F124" s="142" t="s">
        <v>187</v>
      </c>
      <c r="H124" s="143">
        <v>0.32</v>
      </c>
      <c r="I124" s="330"/>
      <c r="L124" s="139"/>
      <c r="M124" s="145"/>
      <c r="T124" s="146"/>
      <c r="AT124" s="141" t="s">
        <v>151</v>
      </c>
      <c r="AU124" s="141" t="s">
        <v>78</v>
      </c>
      <c r="AV124" s="11" t="s">
        <v>80</v>
      </c>
      <c r="AW124" s="11" t="s">
        <v>31</v>
      </c>
      <c r="AX124" s="11" t="s">
        <v>70</v>
      </c>
      <c r="AY124" s="141" t="s">
        <v>142</v>
      </c>
    </row>
    <row r="125" spans="2:65" s="12" customFormat="1" ht="11.25">
      <c r="B125" s="147"/>
      <c r="D125" s="140" t="s">
        <v>151</v>
      </c>
      <c r="E125" s="148" t="s">
        <v>19</v>
      </c>
      <c r="F125" s="149" t="s">
        <v>154</v>
      </c>
      <c r="H125" s="150">
        <v>16356</v>
      </c>
      <c r="I125" s="331"/>
      <c r="L125" s="147"/>
      <c r="M125" s="152"/>
      <c r="T125" s="153"/>
      <c r="AT125" s="148" t="s">
        <v>151</v>
      </c>
      <c r="AU125" s="148" t="s">
        <v>78</v>
      </c>
      <c r="AV125" s="12" t="s">
        <v>149</v>
      </c>
      <c r="AW125" s="12" t="s">
        <v>31</v>
      </c>
      <c r="AX125" s="12" t="s">
        <v>78</v>
      </c>
      <c r="AY125" s="148" t="s">
        <v>142</v>
      </c>
    </row>
    <row r="126" spans="2:65" s="13" customFormat="1" ht="11.25">
      <c r="B126" s="154"/>
      <c r="D126" s="140" t="s">
        <v>151</v>
      </c>
      <c r="E126" s="155" t="s">
        <v>19</v>
      </c>
      <c r="F126" s="156" t="s">
        <v>155</v>
      </c>
      <c r="H126" s="155" t="s">
        <v>19</v>
      </c>
      <c r="I126" s="332"/>
      <c r="L126" s="154"/>
      <c r="M126" s="158"/>
      <c r="T126" s="159"/>
      <c r="AT126" s="155" t="s">
        <v>151</v>
      </c>
      <c r="AU126" s="155" t="s">
        <v>78</v>
      </c>
      <c r="AV126" s="13" t="s">
        <v>78</v>
      </c>
      <c r="AW126" s="13" t="s">
        <v>31</v>
      </c>
      <c r="AX126" s="13" t="s">
        <v>70</v>
      </c>
      <c r="AY126" s="155" t="s">
        <v>142</v>
      </c>
    </row>
    <row r="127" spans="2:65" s="1" customFormat="1" ht="16.5" customHeight="1">
      <c r="B127" s="32"/>
      <c r="C127" s="125" t="s">
        <v>148</v>
      </c>
      <c r="D127" s="125" t="s">
        <v>143</v>
      </c>
      <c r="E127" s="126" t="s">
        <v>192</v>
      </c>
      <c r="F127" s="127" t="s">
        <v>193</v>
      </c>
      <c r="G127" s="128" t="s">
        <v>146</v>
      </c>
      <c r="H127" s="129">
        <v>16356</v>
      </c>
      <c r="I127" s="329"/>
      <c r="J127" s="131">
        <f>ROUND(I127*H127,2)</f>
        <v>0</v>
      </c>
      <c r="K127" s="127" t="s">
        <v>147</v>
      </c>
      <c r="L127" s="132"/>
      <c r="M127" s="133" t="s">
        <v>19</v>
      </c>
      <c r="N127" s="134" t="s">
        <v>41</v>
      </c>
      <c r="P127" s="135">
        <f>O127*H127</f>
        <v>0</v>
      </c>
      <c r="Q127" s="135">
        <v>1.4999999999999999E-4</v>
      </c>
      <c r="R127" s="135">
        <f>Q127*H127</f>
        <v>2.4533999999999998</v>
      </c>
      <c r="S127" s="135">
        <v>0</v>
      </c>
      <c r="T127" s="136">
        <f>S127*H127</f>
        <v>0</v>
      </c>
      <c r="AR127" s="137" t="s">
        <v>148</v>
      </c>
      <c r="AT127" s="137" t="s">
        <v>143</v>
      </c>
      <c r="AU127" s="137" t="s">
        <v>78</v>
      </c>
      <c r="AY127" s="17" t="s">
        <v>142</v>
      </c>
      <c r="BE127" s="138">
        <f>IF(N127="základní",J127,0)</f>
        <v>0</v>
      </c>
      <c r="BF127" s="138">
        <f>IF(N127="snížená",J127,0)</f>
        <v>0</v>
      </c>
      <c r="BG127" s="138">
        <f>IF(N127="zákl. přenesená",J127,0)</f>
        <v>0</v>
      </c>
      <c r="BH127" s="138">
        <f>IF(N127="sníž. přenesená",J127,0)</f>
        <v>0</v>
      </c>
      <c r="BI127" s="138">
        <f>IF(N127="nulová",J127,0)</f>
        <v>0</v>
      </c>
      <c r="BJ127" s="17" t="s">
        <v>78</v>
      </c>
      <c r="BK127" s="138">
        <f>ROUND(I127*H127,2)</f>
        <v>0</v>
      </c>
      <c r="BL127" s="17" t="s">
        <v>149</v>
      </c>
      <c r="BM127" s="137" t="s">
        <v>194</v>
      </c>
    </row>
    <row r="128" spans="2:65" s="11" customFormat="1" ht="11.25">
      <c r="B128" s="139"/>
      <c r="D128" s="140" t="s">
        <v>151</v>
      </c>
      <c r="E128" s="141" t="s">
        <v>19</v>
      </c>
      <c r="F128" s="142" t="s">
        <v>183</v>
      </c>
      <c r="H128" s="143">
        <v>8882.24</v>
      </c>
      <c r="I128" s="330"/>
      <c r="L128" s="139"/>
      <c r="M128" s="145"/>
      <c r="T128" s="146"/>
      <c r="AT128" s="141" t="s">
        <v>151</v>
      </c>
      <c r="AU128" s="141" t="s">
        <v>78</v>
      </c>
      <c r="AV128" s="11" t="s">
        <v>80</v>
      </c>
      <c r="AW128" s="11" t="s">
        <v>31</v>
      </c>
      <c r="AX128" s="11" t="s">
        <v>70</v>
      </c>
      <c r="AY128" s="141" t="s">
        <v>142</v>
      </c>
    </row>
    <row r="129" spans="2:65" s="11" customFormat="1" ht="11.25">
      <c r="B129" s="139"/>
      <c r="D129" s="140" t="s">
        <v>151</v>
      </c>
      <c r="E129" s="141" t="s">
        <v>19</v>
      </c>
      <c r="F129" s="142" t="s">
        <v>184</v>
      </c>
      <c r="H129" s="143">
        <v>1.76</v>
      </c>
      <c r="I129" s="330"/>
      <c r="L129" s="139"/>
      <c r="M129" s="145"/>
      <c r="T129" s="146"/>
      <c r="AT129" s="141" t="s">
        <v>151</v>
      </c>
      <c r="AU129" s="141" t="s">
        <v>78</v>
      </c>
      <c r="AV129" s="11" t="s">
        <v>80</v>
      </c>
      <c r="AW129" s="11" t="s">
        <v>31</v>
      </c>
      <c r="AX129" s="11" t="s">
        <v>70</v>
      </c>
      <c r="AY129" s="141" t="s">
        <v>142</v>
      </c>
    </row>
    <row r="130" spans="2:65" s="11" customFormat="1" ht="11.25">
      <c r="B130" s="139"/>
      <c r="D130" s="140" t="s">
        <v>151</v>
      </c>
      <c r="E130" s="141" t="s">
        <v>19</v>
      </c>
      <c r="F130" s="142" t="s">
        <v>185</v>
      </c>
      <c r="H130" s="143">
        <v>3680</v>
      </c>
      <c r="I130" s="330"/>
      <c r="L130" s="139"/>
      <c r="M130" s="145"/>
      <c r="T130" s="146"/>
      <c r="AT130" s="141" t="s">
        <v>151</v>
      </c>
      <c r="AU130" s="141" t="s">
        <v>78</v>
      </c>
      <c r="AV130" s="11" t="s">
        <v>80</v>
      </c>
      <c r="AW130" s="11" t="s">
        <v>31</v>
      </c>
      <c r="AX130" s="11" t="s">
        <v>70</v>
      </c>
      <c r="AY130" s="141" t="s">
        <v>142</v>
      </c>
    </row>
    <row r="131" spans="2:65" s="11" customFormat="1" ht="11.25">
      <c r="B131" s="139"/>
      <c r="D131" s="140" t="s">
        <v>151</v>
      </c>
      <c r="E131" s="141" t="s">
        <v>19</v>
      </c>
      <c r="F131" s="142" t="s">
        <v>186</v>
      </c>
      <c r="H131" s="143">
        <v>3791.68</v>
      </c>
      <c r="I131" s="330"/>
      <c r="L131" s="139"/>
      <c r="M131" s="145"/>
      <c r="T131" s="146"/>
      <c r="AT131" s="141" t="s">
        <v>151</v>
      </c>
      <c r="AU131" s="141" t="s">
        <v>78</v>
      </c>
      <c r="AV131" s="11" t="s">
        <v>80</v>
      </c>
      <c r="AW131" s="11" t="s">
        <v>31</v>
      </c>
      <c r="AX131" s="11" t="s">
        <v>70</v>
      </c>
      <c r="AY131" s="141" t="s">
        <v>142</v>
      </c>
    </row>
    <row r="132" spans="2:65" s="11" customFormat="1" ht="11.25">
      <c r="B132" s="139"/>
      <c r="D132" s="140" t="s">
        <v>151</v>
      </c>
      <c r="E132" s="141" t="s">
        <v>19</v>
      </c>
      <c r="F132" s="142" t="s">
        <v>187</v>
      </c>
      <c r="H132" s="143">
        <v>0.32</v>
      </c>
      <c r="I132" s="330"/>
      <c r="L132" s="139"/>
      <c r="M132" s="145"/>
      <c r="T132" s="146"/>
      <c r="AT132" s="141" t="s">
        <v>151</v>
      </c>
      <c r="AU132" s="141" t="s">
        <v>78</v>
      </c>
      <c r="AV132" s="11" t="s">
        <v>80</v>
      </c>
      <c r="AW132" s="11" t="s">
        <v>31</v>
      </c>
      <c r="AX132" s="11" t="s">
        <v>70</v>
      </c>
      <c r="AY132" s="141" t="s">
        <v>142</v>
      </c>
    </row>
    <row r="133" spans="2:65" s="12" customFormat="1" ht="11.25">
      <c r="B133" s="147"/>
      <c r="D133" s="140" t="s">
        <v>151</v>
      </c>
      <c r="E133" s="148" t="s">
        <v>19</v>
      </c>
      <c r="F133" s="149" t="s">
        <v>154</v>
      </c>
      <c r="H133" s="150">
        <v>16356</v>
      </c>
      <c r="I133" s="331"/>
      <c r="L133" s="147"/>
      <c r="M133" s="152"/>
      <c r="T133" s="153"/>
      <c r="AT133" s="148" t="s">
        <v>151</v>
      </c>
      <c r="AU133" s="148" t="s">
        <v>78</v>
      </c>
      <c r="AV133" s="12" t="s">
        <v>149</v>
      </c>
      <c r="AW133" s="12" t="s">
        <v>31</v>
      </c>
      <c r="AX133" s="12" t="s">
        <v>78</v>
      </c>
      <c r="AY133" s="148" t="s">
        <v>142</v>
      </c>
    </row>
    <row r="134" spans="2:65" s="13" customFormat="1" ht="11.25">
      <c r="B134" s="154"/>
      <c r="D134" s="140" t="s">
        <v>151</v>
      </c>
      <c r="E134" s="155" t="s">
        <v>19</v>
      </c>
      <c r="F134" s="156" t="s">
        <v>155</v>
      </c>
      <c r="H134" s="155" t="s">
        <v>19</v>
      </c>
      <c r="I134" s="332"/>
      <c r="L134" s="154"/>
      <c r="M134" s="158"/>
      <c r="T134" s="159"/>
      <c r="AT134" s="155" t="s">
        <v>151</v>
      </c>
      <c r="AU134" s="155" t="s">
        <v>78</v>
      </c>
      <c r="AV134" s="13" t="s">
        <v>78</v>
      </c>
      <c r="AW134" s="13" t="s">
        <v>31</v>
      </c>
      <c r="AX134" s="13" t="s">
        <v>70</v>
      </c>
      <c r="AY134" s="155" t="s">
        <v>142</v>
      </c>
    </row>
    <row r="135" spans="2:65" s="1" customFormat="1" ht="16.5" customHeight="1">
      <c r="B135" s="32"/>
      <c r="C135" s="125" t="s">
        <v>195</v>
      </c>
      <c r="D135" s="125" t="s">
        <v>143</v>
      </c>
      <c r="E135" s="126" t="s">
        <v>196</v>
      </c>
      <c r="F135" s="127" t="s">
        <v>197</v>
      </c>
      <c r="G135" s="128" t="s">
        <v>146</v>
      </c>
      <c r="H135" s="129">
        <v>16356</v>
      </c>
      <c r="I135" s="329"/>
      <c r="J135" s="131">
        <f>ROUND(I135*H135,2)</f>
        <v>0</v>
      </c>
      <c r="K135" s="127" t="s">
        <v>147</v>
      </c>
      <c r="L135" s="132"/>
      <c r="M135" s="133" t="s">
        <v>19</v>
      </c>
      <c r="N135" s="134" t="s">
        <v>41</v>
      </c>
      <c r="P135" s="135">
        <f>O135*H135</f>
        <v>0</v>
      </c>
      <c r="Q135" s="135">
        <v>9.0000000000000006E-5</v>
      </c>
      <c r="R135" s="135">
        <f>Q135*H135</f>
        <v>1.47204</v>
      </c>
      <c r="S135" s="135">
        <v>0</v>
      </c>
      <c r="T135" s="136">
        <f>S135*H135</f>
        <v>0</v>
      </c>
      <c r="AR135" s="137" t="s">
        <v>148</v>
      </c>
      <c r="AT135" s="137" t="s">
        <v>143</v>
      </c>
      <c r="AU135" s="137" t="s">
        <v>78</v>
      </c>
      <c r="AY135" s="17" t="s">
        <v>142</v>
      </c>
      <c r="BE135" s="138">
        <f>IF(N135="základní",J135,0)</f>
        <v>0</v>
      </c>
      <c r="BF135" s="138">
        <f>IF(N135="snížená",J135,0)</f>
        <v>0</v>
      </c>
      <c r="BG135" s="138">
        <f>IF(N135="zákl. přenesená",J135,0)</f>
        <v>0</v>
      </c>
      <c r="BH135" s="138">
        <f>IF(N135="sníž. přenesená",J135,0)</f>
        <v>0</v>
      </c>
      <c r="BI135" s="138">
        <f>IF(N135="nulová",J135,0)</f>
        <v>0</v>
      </c>
      <c r="BJ135" s="17" t="s">
        <v>78</v>
      </c>
      <c r="BK135" s="138">
        <f>ROUND(I135*H135,2)</f>
        <v>0</v>
      </c>
      <c r="BL135" s="17" t="s">
        <v>149</v>
      </c>
      <c r="BM135" s="137" t="s">
        <v>198</v>
      </c>
    </row>
    <row r="136" spans="2:65" s="11" customFormat="1" ht="11.25">
      <c r="B136" s="139"/>
      <c r="D136" s="140" t="s">
        <v>151</v>
      </c>
      <c r="E136" s="141" t="s">
        <v>19</v>
      </c>
      <c r="F136" s="142" t="s">
        <v>199</v>
      </c>
      <c r="H136" s="143">
        <v>16356</v>
      </c>
      <c r="I136" s="330"/>
      <c r="L136" s="139"/>
      <c r="M136" s="145"/>
      <c r="T136" s="146"/>
      <c r="AT136" s="141" t="s">
        <v>151</v>
      </c>
      <c r="AU136" s="141" t="s">
        <v>78</v>
      </c>
      <c r="AV136" s="11" t="s">
        <v>80</v>
      </c>
      <c r="AW136" s="11" t="s">
        <v>31</v>
      </c>
      <c r="AX136" s="11" t="s">
        <v>70</v>
      </c>
      <c r="AY136" s="141" t="s">
        <v>142</v>
      </c>
    </row>
    <row r="137" spans="2:65" s="12" customFormat="1" ht="11.25">
      <c r="B137" s="147"/>
      <c r="D137" s="140" t="s">
        <v>151</v>
      </c>
      <c r="E137" s="148" t="s">
        <v>19</v>
      </c>
      <c r="F137" s="149" t="s">
        <v>154</v>
      </c>
      <c r="H137" s="150">
        <v>16356</v>
      </c>
      <c r="I137" s="331"/>
      <c r="L137" s="147"/>
      <c r="M137" s="152"/>
      <c r="T137" s="153"/>
      <c r="AT137" s="148" t="s">
        <v>151</v>
      </c>
      <c r="AU137" s="148" t="s">
        <v>78</v>
      </c>
      <c r="AV137" s="12" t="s">
        <v>149</v>
      </c>
      <c r="AW137" s="12" t="s">
        <v>31</v>
      </c>
      <c r="AX137" s="12" t="s">
        <v>78</v>
      </c>
      <c r="AY137" s="148" t="s">
        <v>142</v>
      </c>
    </row>
    <row r="138" spans="2:65" s="13" customFormat="1" ht="11.25">
      <c r="B138" s="154"/>
      <c r="D138" s="140" t="s">
        <v>151</v>
      </c>
      <c r="E138" s="155" t="s">
        <v>19</v>
      </c>
      <c r="F138" s="156" t="s">
        <v>155</v>
      </c>
      <c r="H138" s="155" t="s">
        <v>19</v>
      </c>
      <c r="I138" s="332"/>
      <c r="L138" s="154"/>
      <c r="M138" s="158"/>
      <c r="T138" s="159"/>
      <c r="AT138" s="155" t="s">
        <v>151</v>
      </c>
      <c r="AU138" s="155" t="s">
        <v>78</v>
      </c>
      <c r="AV138" s="13" t="s">
        <v>78</v>
      </c>
      <c r="AW138" s="13" t="s">
        <v>31</v>
      </c>
      <c r="AX138" s="13" t="s">
        <v>70</v>
      </c>
      <c r="AY138" s="155" t="s">
        <v>142</v>
      </c>
    </row>
    <row r="139" spans="2:65" s="1" customFormat="1" ht="21.75" customHeight="1">
      <c r="B139" s="32"/>
      <c r="C139" s="125" t="s">
        <v>200</v>
      </c>
      <c r="D139" s="125" t="s">
        <v>143</v>
      </c>
      <c r="E139" s="126" t="s">
        <v>201</v>
      </c>
      <c r="F139" s="127" t="s">
        <v>202</v>
      </c>
      <c r="G139" s="128" t="s">
        <v>146</v>
      </c>
      <c r="H139" s="129">
        <v>8178</v>
      </c>
      <c r="I139" s="329"/>
      <c r="J139" s="131">
        <f>ROUND(I139*H139,2)</f>
        <v>0</v>
      </c>
      <c r="K139" s="127" t="s">
        <v>147</v>
      </c>
      <c r="L139" s="132"/>
      <c r="M139" s="133" t="s">
        <v>19</v>
      </c>
      <c r="N139" s="134" t="s">
        <v>41</v>
      </c>
      <c r="P139" s="135">
        <f>O139*H139</f>
        <v>0</v>
      </c>
      <c r="Q139" s="135">
        <v>1.8000000000000001E-4</v>
      </c>
      <c r="R139" s="135">
        <f>Q139*H139</f>
        <v>1.47204</v>
      </c>
      <c r="S139" s="135">
        <v>0</v>
      </c>
      <c r="T139" s="136">
        <f>S139*H139</f>
        <v>0</v>
      </c>
      <c r="AR139" s="137" t="s">
        <v>148</v>
      </c>
      <c r="AT139" s="137" t="s">
        <v>143</v>
      </c>
      <c r="AU139" s="137" t="s">
        <v>78</v>
      </c>
      <c r="AY139" s="17" t="s">
        <v>142</v>
      </c>
      <c r="BE139" s="138">
        <f>IF(N139="základní",J139,0)</f>
        <v>0</v>
      </c>
      <c r="BF139" s="138">
        <f>IF(N139="snížená",J139,0)</f>
        <v>0</v>
      </c>
      <c r="BG139" s="138">
        <f>IF(N139="zákl. přenesená",J139,0)</f>
        <v>0</v>
      </c>
      <c r="BH139" s="138">
        <f>IF(N139="sníž. přenesená",J139,0)</f>
        <v>0</v>
      </c>
      <c r="BI139" s="138">
        <f>IF(N139="nulová",J139,0)</f>
        <v>0</v>
      </c>
      <c r="BJ139" s="17" t="s">
        <v>78</v>
      </c>
      <c r="BK139" s="138">
        <f>ROUND(I139*H139,2)</f>
        <v>0</v>
      </c>
      <c r="BL139" s="17" t="s">
        <v>149</v>
      </c>
      <c r="BM139" s="137" t="s">
        <v>203</v>
      </c>
    </row>
    <row r="140" spans="2:65" s="11" customFormat="1" ht="11.25">
      <c r="B140" s="139"/>
      <c r="D140" s="140" t="s">
        <v>151</v>
      </c>
      <c r="E140" s="141" t="s">
        <v>19</v>
      </c>
      <c r="F140" s="142" t="s">
        <v>204</v>
      </c>
      <c r="H140" s="143">
        <v>4441.12</v>
      </c>
      <c r="I140" s="330"/>
      <c r="L140" s="139"/>
      <c r="M140" s="145"/>
      <c r="T140" s="146"/>
      <c r="AT140" s="141" t="s">
        <v>151</v>
      </c>
      <c r="AU140" s="141" t="s">
        <v>78</v>
      </c>
      <c r="AV140" s="11" t="s">
        <v>80</v>
      </c>
      <c r="AW140" s="11" t="s">
        <v>31</v>
      </c>
      <c r="AX140" s="11" t="s">
        <v>70</v>
      </c>
      <c r="AY140" s="141" t="s">
        <v>142</v>
      </c>
    </row>
    <row r="141" spans="2:65" s="11" customFormat="1" ht="11.25">
      <c r="B141" s="139"/>
      <c r="D141" s="140" t="s">
        <v>151</v>
      </c>
      <c r="E141" s="141" t="s">
        <v>19</v>
      </c>
      <c r="F141" s="142" t="s">
        <v>205</v>
      </c>
      <c r="H141" s="143">
        <v>0.88</v>
      </c>
      <c r="I141" s="330"/>
      <c r="L141" s="139"/>
      <c r="M141" s="145"/>
      <c r="T141" s="146"/>
      <c r="AT141" s="141" t="s">
        <v>151</v>
      </c>
      <c r="AU141" s="141" t="s">
        <v>78</v>
      </c>
      <c r="AV141" s="11" t="s">
        <v>80</v>
      </c>
      <c r="AW141" s="11" t="s">
        <v>31</v>
      </c>
      <c r="AX141" s="11" t="s">
        <v>70</v>
      </c>
      <c r="AY141" s="141" t="s">
        <v>142</v>
      </c>
    </row>
    <row r="142" spans="2:65" s="11" customFormat="1" ht="11.25">
      <c r="B142" s="139"/>
      <c r="D142" s="140" t="s">
        <v>151</v>
      </c>
      <c r="E142" s="141" t="s">
        <v>19</v>
      </c>
      <c r="F142" s="142" t="s">
        <v>206</v>
      </c>
      <c r="H142" s="143">
        <v>1840</v>
      </c>
      <c r="I142" s="330"/>
      <c r="L142" s="139"/>
      <c r="M142" s="145"/>
      <c r="T142" s="146"/>
      <c r="AT142" s="141" t="s">
        <v>151</v>
      </c>
      <c r="AU142" s="141" t="s">
        <v>78</v>
      </c>
      <c r="AV142" s="11" t="s">
        <v>80</v>
      </c>
      <c r="AW142" s="11" t="s">
        <v>31</v>
      </c>
      <c r="AX142" s="11" t="s">
        <v>70</v>
      </c>
      <c r="AY142" s="141" t="s">
        <v>142</v>
      </c>
    </row>
    <row r="143" spans="2:65" s="11" customFormat="1" ht="11.25">
      <c r="B143" s="139"/>
      <c r="D143" s="140" t="s">
        <v>151</v>
      </c>
      <c r="E143" s="141" t="s">
        <v>19</v>
      </c>
      <c r="F143" s="142" t="s">
        <v>207</v>
      </c>
      <c r="H143" s="143">
        <v>1895.84</v>
      </c>
      <c r="I143" s="330"/>
      <c r="L143" s="139"/>
      <c r="M143" s="145"/>
      <c r="T143" s="146"/>
      <c r="AT143" s="141" t="s">
        <v>151</v>
      </c>
      <c r="AU143" s="141" t="s">
        <v>78</v>
      </c>
      <c r="AV143" s="11" t="s">
        <v>80</v>
      </c>
      <c r="AW143" s="11" t="s">
        <v>31</v>
      </c>
      <c r="AX143" s="11" t="s">
        <v>70</v>
      </c>
      <c r="AY143" s="141" t="s">
        <v>142</v>
      </c>
    </row>
    <row r="144" spans="2:65" s="11" customFormat="1" ht="11.25">
      <c r="B144" s="139"/>
      <c r="D144" s="140" t="s">
        <v>151</v>
      </c>
      <c r="E144" s="141" t="s">
        <v>19</v>
      </c>
      <c r="F144" s="142" t="s">
        <v>208</v>
      </c>
      <c r="H144" s="143">
        <v>0.16</v>
      </c>
      <c r="I144" s="330"/>
      <c r="L144" s="139"/>
      <c r="M144" s="145"/>
      <c r="T144" s="146"/>
      <c r="AT144" s="141" t="s">
        <v>151</v>
      </c>
      <c r="AU144" s="141" t="s">
        <v>78</v>
      </c>
      <c r="AV144" s="11" t="s">
        <v>80</v>
      </c>
      <c r="AW144" s="11" t="s">
        <v>31</v>
      </c>
      <c r="AX144" s="11" t="s">
        <v>70</v>
      </c>
      <c r="AY144" s="141" t="s">
        <v>142</v>
      </c>
    </row>
    <row r="145" spans="2:65" s="12" customFormat="1" ht="11.25">
      <c r="B145" s="147"/>
      <c r="D145" s="140" t="s">
        <v>151</v>
      </c>
      <c r="E145" s="148" t="s">
        <v>19</v>
      </c>
      <c r="F145" s="149" t="s">
        <v>154</v>
      </c>
      <c r="H145" s="150">
        <v>8178</v>
      </c>
      <c r="I145" s="331"/>
      <c r="L145" s="147"/>
      <c r="M145" s="152"/>
      <c r="T145" s="153"/>
      <c r="AT145" s="148" t="s">
        <v>151</v>
      </c>
      <c r="AU145" s="148" t="s">
        <v>78</v>
      </c>
      <c r="AV145" s="12" t="s">
        <v>149</v>
      </c>
      <c r="AW145" s="12" t="s">
        <v>31</v>
      </c>
      <c r="AX145" s="12" t="s">
        <v>78</v>
      </c>
      <c r="AY145" s="148" t="s">
        <v>142</v>
      </c>
    </row>
    <row r="146" spans="2:65" s="13" customFormat="1" ht="11.25">
      <c r="B146" s="154"/>
      <c r="D146" s="140" t="s">
        <v>151</v>
      </c>
      <c r="E146" s="155" t="s">
        <v>19</v>
      </c>
      <c r="F146" s="156" t="s">
        <v>155</v>
      </c>
      <c r="H146" s="155" t="s">
        <v>19</v>
      </c>
      <c r="I146" s="332"/>
      <c r="L146" s="154"/>
      <c r="M146" s="158"/>
      <c r="T146" s="159"/>
      <c r="AT146" s="155" t="s">
        <v>151</v>
      </c>
      <c r="AU146" s="155" t="s">
        <v>78</v>
      </c>
      <c r="AV146" s="13" t="s">
        <v>78</v>
      </c>
      <c r="AW146" s="13" t="s">
        <v>31</v>
      </c>
      <c r="AX146" s="13" t="s">
        <v>70</v>
      </c>
      <c r="AY146" s="155" t="s">
        <v>142</v>
      </c>
    </row>
    <row r="147" spans="2:65" s="1" customFormat="1" ht="21.75" customHeight="1">
      <c r="B147" s="32"/>
      <c r="C147" s="125" t="s">
        <v>209</v>
      </c>
      <c r="D147" s="125" t="s">
        <v>143</v>
      </c>
      <c r="E147" s="126" t="s">
        <v>210</v>
      </c>
      <c r="F147" s="127" t="s">
        <v>211</v>
      </c>
      <c r="G147" s="128" t="s">
        <v>146</v>
      </c>
      <c r="H147" s="129">
        <v>164</v>
      </c>
      <c r="I147" s="329"/>
      <c r="J147" s="131">
        <f>ROUND(I147*H147,2)</f>
        <v>0</v>
      </c>
      <c r="K147" s="127" t="s">
        <v>147</v>
      </c>
      <c r="L147" s="132"/>
      <c r="M147" s="133" t="s">
        <v>19</v>
      </c>
      <c r="N147" s="134" t="s">
        <v>41</v>
      </c>
      <c r="P147" s="135">
        <f>O147*H147</f>
        <v>0</v>
      </c>
      <c r="Q147" s="135">
        <v>2.1000000000000001E-4</v>
      </c>
      <c r="R147" s="135">
        <f>Q147*H147</f>
        <v>3.4439999999999998E-2</v>
      </c>
      <c r="S147" s="135">
        <v>0</v>
      </c>
      <c r="T147" s="136">
        <f>S147*H147</f>
        <v>0</v>
      </c>
      <c r="AR147" s="137" t="s">
        <v>148</v>
      </c>
      <c r="AT147" s="137" t="s">
        <v>143</v>
      </c>
      <c r="AU147" s="137" t="s">
        <v>78</v>
      </c>
      <c r="AY147" s="17" t="s">
        <v>142</v>
      </c>
      <c r="BE147" s="138">
        <f>IF(N147="základní",J147,0)</f>
        <v>0</v>
      </c>
      <c r="BF147" s="138">
        <f>IF(N147="snížená",J147,0)</f>
        <v>0</v>
      </c>
      <c r="BG147" s="138">
        <f>IF(N147="zákl. přenesená",J147,0)</f>
        <v>0</v>
      </c>
      <c r="BH147" s="138">
        <f>IF(N147="sníž. přenesená",J147,0)</f>
        <v>0</v>
      </c>
      <c r="BI147" s="138">
        <f>IF(N147="nulová",J147,0)</f>
        <v>0</v>
      </c>
      <c r="BJ147" s="17" t="s">
        <v>78</v>
      </c>
      <c r="BK147" s="138">
        <f>ROUND(I147*H147,2)</f>
        <v>0</v>
      </c>
      <c r="BL147" s="17" t="s">
        <v>149</v>
      </c>
      <c r="BM147" s="137" t="s">
        <v>212</v>
      </c>
    </row>
    <row r="148" spans="2:65" s="11" customFormat="1" ht="11.25">
      <c r="B148" s="139"/>
      <c r="D148" s="140" t="s">
        <v>151</v>
      </c>
      <c r="E148" s="141" t="s">
        <v>19</v>
      </c>
      <c r="F148" s="142" t="s">
        <v>213</v>
      </c>
      <c r="H148" s="143">
        <v>164</v>
      </c>
      <c r="I148" s="330"/>
      <c r="L148" s="139"/>
      <c r="M148" s="145"/>
      <c r="T148" s="146"/>
      <c r="AT148" s="141" t="s">
        <v>151</v>
      </c>
      <c r="AU148" s="141" t="s">
        <v>78</v>
      </c>
      <c r="AV148" s="11" t="s">
        <v>80</v>
      </c>
      <c r="AW148" s="11" t="s">
        <v>31</v>
      </c>
      <c r="AX148" s="11" t="s">
        <v>70</v>
      </c>
      <c r="AY148" s="141" t="s">
        <v>142</v>
      </c>
    </row>
    <row r="149" spans="2:65" s="12" customFormat="1" ht="11.25">
      <c r="B149" s="147"/>
      <c r="D149" s="140" t="s">
        <v>151</v>
      </c>
      <c r="E149" s="148" t="s">
        <v>19</v>
      </c>
      <c r="F149" s="149" t="s">
        <v>154</v>
      </c>
      <c r="H149" s="150">
        <v>164</v>
      </c>
      <c r="I149" s="331"/>
      <c r="L149" s="147"/>
      <c r="M149" s="152"/>
      <c r="T149" s="153"/>
      <c r="AT149" s="148" t="s">
        <v>151</v>
      </c>
      <c r="AU149" s="148" t="s">
        <v>78</v>
      </c>
      <c r="AV149" s="12" t="s">
        <v>149</v>
      </c>
      <c r="AW149" s="12" t="s">
        <v>31</v>
      </c>
      <c r="AX149" s="12" t="s">
        <v>78</v>
      </c>
      <c r="AY149" s="148" t="s">
        <v>142</v>
      </c>
    </row>
    <row r="150" spans="2:65" s="13" customFormat="1" ht="11.25">
      <c r="B150" s="154"/>
      <c r="D150" s="140" t="s">
        <v>151</v>
      </c>
      <c r="E150" s="155" t="s">
        <v>19</v>
      </c>
      <c r="F150" s="156" t="s">
        <v>155</v>
      </c>
      <c r="H150" s="155" t="s">
        <v>19</v>
      </c>
      <c r="I150" s="332"/>
      <c r="L150" s="154"/>
      <c r="M150" s="158"/>
      <c r="T150" s="159"/>
      <c r="AT150" s="155" t="s">
        <v>151</v>
      </c>
      <c r="AU150" s="155" t="s">
        <v>78</v>
      </c>
      <c r="AV150" s="13" t="s">
        <v>78</v>
      </c>
      <c r="AW150" s="13" t="s">
        <v>31</v>
      </c>
      <c r="AX150" s="13" t="s">
        <v>70</v>
      </c>
      <c r="AY150" s="155" t="s">
        <v>142</v>
      </c>
    </row>
    <row r="151" spans="2:65" s="1" customFormat="1" ht="16.5" customHeight="1">
      <c r="B151" s="32"/>
      <c r="C151" s="125" t="s">
        <v>8</v>
      </c>
      <c r="D151" s="125" t="s">
        <v>143</v>
      </c>
      <c r="E151" s="126" t="s">
        <v>214</v>
      </c>
      <c r="F151" s="127" t="s">
        <v>215</v>
      </c>
      <c r="G151" s="128" t="s">
        <v>146</v>
      </c>
      <c r="H151" s="129">
        <v>16</v>
      </c>
      <c r="I151" s="329"/>
      <c r="J151" s="131">
        <f>ROUND(I151*H151,2)</f>
        <v>0</v>
      </c>
      <c r="K151" s="127" t="s">
        <v>147</v>
      </c>
      <c r="L151" s="132"/>
      <c r="M151" s="133" t="s">
        <v>19</v>
      </c>
      <c r="N151" s="134" t="s">
        <v>41</v>
      </c>
      <c r="P151" s="135">
        <f>O151*H151</f>
        <v>0</v>
      </c>
      <c r="Q151" s="135">
        <v>3.5000000000000001E-3</v>
      </c>
      <c r="R151" s="135">
        <f>Q151*H151</f>
        <v>5.6000000000000001E-2</v>
      </c>
      <c r="S151" s="135">
        <v>0</v>
      </c>
      <c r="T151" s="136">
        <f>S151*H151</f>
        <v>0</v>
      </c>
      <c r="AR151" s="137" t="s">
        <v>148</v>
      </c>
      <c r="AT151" s="137" t="s">
        <v>143</v>
      </c>
      <c r="AU151" s="137" t="s">
        <v>78</v>
      </c>
      <c r="AY151" s="17" t="s">
        <v>142</v>
      </c>
      <c r="BE151" s="138">
        <f>IF(N151="základní",J151,0)</f>
        <v>0</v>
      </c>
      <c r="BF151" s="138">
        <f>IF(N151="snížená",J151,0)</f>
        <v>0</v>
      </c>
      <c r="BG151" s="138">
        <f>IF(N151="zákl. přenesená",J151,0)</f>
        <v>0</v>
      </c>
      <c r="BH151" s="138">
        <f>IF(N151="sníž. přenesená",J151,0)</f>
        <v>0</v>
      </c>
      <c r="BI151" s="138">
        <f>IF(N151="nulová",J151,0)</f>
        <v>0</v>
      </c>
      <c r="BJ151" s="17" t="s">
        <v>78</v>
      </c>
      <c r="BK151" s="138">
        <f>ROUND(I151*H151,2)</f>
        <v>0</v>
      </c>
      <c r="BL151" s="17" t="s">
        <v>149</v>
      </c>
      <c r="BM151" s="137" t="s">
        <v>216</v>
      </c>
    </row>
    <row r="152" spans="2:65" s="11" customFormat="1" ht="11.25">
      <c r="B152" s="139"/>
      <c r="D152" s="140" t="s">
        <v>151</v>
      </c>
      <c r="E152" s="141" t="s">
        <v>19</v>
      </c>
      <c r="F152" s="142" t="s">
        <v>217</v>
      </c>
      <c r="H152" s="143">
        <v>16</v>
      </c>
      <c r="I152" s="330"/>
      <c r="L152" s="139"/>
      <c r="M152" s="145"/>
      <c r="T152" s="146"/>
      <c r="AT152" s="141" t="s">
        <v>151</v>
      </c>
      <c r="AU152" s="141" t="s">
        <v>78</v>
      </c>
      <c r="AV152" s="11" t="s">
        <v>80</v>
      </c>
      <c r="AW152" s="11" t="s">
        <v>31</v>
      </c>
      <c r="AX152" s="11" t="s">
        <v>70</v>
      </c>
      <c r="AY152" s="141" t="s">
        <v>142</v>
      </c>
    </row>
    <row r="153" spans="2:65" s="12" customFormat="1" ht="11.25">
      <c r="B153" s="147"/>
      <c r="D153" s="140" t="s">
        <v>151</v>
      </c>
      <c r="E153" s="148" t="s">
        <v>19</v>
      </c>
      <c r="F153" s="149" t="s">
        <v>154</v>
      </c>
      <c r="H153" s="150">
        <v>16</v>
      </c>
      <c r="I153" s="331"/>
      <c r="L153" s="147"/>
      <c r="M153" s="152"/>
      <c r="T153" s="153"/>
      <c r="AT153" s="148" t="s">
        <v>151</v>
      </c>
      <c r="AU153" s="148" t="s">
        <v>78</v>
      </c>
      <c r="AV153" s="12" t="s">
        <v>149</v>
      </c>
      <c r="AW153" s="12" t="s">
        <v>31</v>
      </c>
      <c r="AX153" s="12" t="s">
        <v>78</v>
      </c>
      <c r="AY153" s="148" t="s">
        <v>142</v>
      </c>
    </row>
    <row r="154" spans="2:65" s="13" customFormat="1" ht="11.25">
      <c r="B154" s="154"/>
      <c r="D154" s="140" t="s">
        <v>151</v>
      </c>
      <c r="E154" s="155" t="s">
        <v>19</v>
      </c>
      <c r="F154" s="156" t="s">
        <v>155</v>
      </c>
      <c r="H154" s="155" t="s">
        <v>19</v>
      </c>
      <c r="I154" s="332"/>
      <c r="L154" s="154"/>
      <c r="M154" s="158"/>
      <c r="T154" s="159"/>
      <c r="AT154" s="155" t="s">
        <v>151</v>
      </c>
      <c r="AU154" s="155" t="s">
        <v>78</v>
      </c>
      <c r="AV154" s="13" t="s">
        <v>78</v>
      </c>
      <c r="AW154" s="13" t="s">
        <v>31</v>
      </c>
      <c r="AX154" s="13" t="s">
        <v>70</v>
      </c>
      <c r="AY154" s="155" t="s">
        <v>142</v>
      </c>
    </row>
    <row r="155" spans="2:65" s="1" customFormat="1" ht="21.75" customHeight="1">
      <c r="B155" s="32"/>
      <c r="C155" s="125" t="s">
        <v>218</v>
      </c>
      <c r="D155" s="125" t="s">
        <v>143</v>
      </c>
      <c r="E155" s="126" t="s">
        <v>219</v>
      </c>
      <c r="F155" s="127" t="s">
        <v>220</v>
      </c>
      <c r="G155" s="128" t="s">
        <v>146</v>
      </c>
      <c r="H155" s="129">
        <v>1</v>
      </c>
      <c r="I155" s="329"/>
      <c r="J155" s="131">
        <f>ROUND(I155*H155,2)</f>
        <v>0</v>
      </c>
      <c r="K155" s="127" t="s">
        <v>147</v>
      </c>
      <c r="L155" s="132"/>
      <c r="M155" s="133" t="s">
        <v>19</v>
      </c>
      <c r="N155" s="134" t="s">
        <v>41</v>
      </c>
      <c r="P155" s="135">
        <f>O155*H155</f>
        <v>0</v>
      </c>
      <c r="Q155" s="135">
        <v>3.5000000000000001E-3</v>
      </c>
      <c r="R155" s="135">
        <f>Q155*H155</f>
        <v>3.5000000000000001E-3</v>
      </c>
      <c r="S155" s="135">
        <v>0</v>
      </c>
      <c r="T155" s="136">
        <f>S155*H155</f>
        <v>0</v>
      </c>
      <c r="AR155" s="137" t="s">
        <v>148</v>
      </c>
      <c r="AT155" s="137" t="s">
        <v>143</v>
      </c>
      <c r="AU155" s="137" t="s">
        <v>78</v>
      </c>
      <c r="AY155" s="17" t="s">
        <v>142</v>
      </c>
      <c r="BE155" s="138">
        <f>IF(N155="základní",J155,0)</f>
        <v>0</v>
      </c>
      <c r="BF155" s="138">
        <f>IF(N155="snížená",J155,0)</f>
        <v>0</v>
      </c>
      <c r="BG155" s="138">
        <f>IF(N155="zákl. přenesená",J155,0)</f>
        <v>0</v>
      </c>
      <c r="BH155" s="138">
        <f>IF(N155="sníž. přenesená",J155,0)</f>
        <v>0</v>
      </c>
      <c r="BI155" s="138">
        <f>IF(N155="nulová",J155,0)</f>
        <v>0</v>
      </c>
      <c r="BJ155" s="17" t="s">
        <v>78</v>
      </c>
      <c r="BK155" s="138">
        <f>ROUND(I155*H155,2)</f>
        <v>0</v>
      </c>
      <c r="BL155" s="17" t="s">
        <v>149</v>
      </c>
      <c r="BM155" s="137" t="s">
        <v>221</v>
      </c>
    </row>
    <row r="156" spans="2:65" s="11" customFormat="1" ht="11.25">
      <c r="B156" s="139"/>
      <c r="D156" s="140" t="s">
        <v>151</v>
      </c>
      <c r="E156" s="141" t="s">
        <v>19</v>
      </c>
      <c r="F156" s="142" t="s">
        <v>78</v>
      </c>
      <c r="H156" s="143">
        <v>1</v>
      </c>
      <c r="I156" s="330"/>
      <c r="L156" s="139"/>
      <c r="M156" s="145"/>
      <c r="T156" s="146"/>
      <c r="AT156" s="141" t="s">
        <v>151</v>
      </c>
      <c r="AU156" s="141" t="s">
        <v>78</v>
      </c>
      <c r="AV156" s="11" t="s">
        <v>80</v>
      </c>
      <c r="AW156" s="11" t="s">
        <v>31</v>
      </c>
      <c r="AX156" s="11" t="s">
        <v>70</v>
      </c>
      <c r="AY156" s="141" t="s">
        <v>142</v>
      </c>
    </row>
    <row r="157" spans="2:65" s="12" customFormat="1" ht="11.25">
      <c r="B157" s="147"/>
      <c r="D157" s="140" t="s">
        <v>151</v>
      </c>
      <c r="E157" s="148" t="s">
        <v>19</v>
      </c>
      <c r="F157" s="149" t="s">
        <v>154</v>
      </c>
      <c r="H157" s="150">
        <v>1</v>
      </c>
      <c r="I157" s="331"/>
      <c r="L157" s="147"/>
      <c r="M157" s="152"/>
      <c r="T157" s="153"/>
      <c r="AT157" s="148" t="s">
        <v>151</v>
      </c>
      <c r="AU157" s="148" t="s">
        <v>78</v>
      </c>
      <c r="AV157" s="12" t="s">
        <v>149</v>
      </c>
      <c r="AW157" s="12" t="s">
        <v>31</v>
      </c>
      <c r="AX157" s="12" t="s">
        <v>78</v>
      </c>
      <c r="AY157" s="148" t="s">
        <v>142</v>
      </c>
    </row>
    <row r="158" spans="2:65" s="13" customFormat="1" ht="11.25">
      <c r="B158" s="154"/>
      <c r="D158" s="140" t="s">
        <v>151</v>
      </c>
      <c r="E158" s="155" t="s">
        <v>19</v>
      </c>
      <c r="F158" s="156" t="s">
        <v>155</v>
      </c>
      <c r="H158" s="155" t="s">
        <v>19</v>
      </c>
      <c r="I158" s="332"/>
      <c r="L158" s="154"/>
      <c r="M158" s="158"/>
      <c r="T158" s="159"/>
      <c r="AT158" s="155" t="s">
        <v>151</v>
      </c>
      <c r="AU158" s="155" t="s">
        <v>78</v>
      </c>
      <c r="AV158" s="13" t="s">
        <v>78</v>
      </c>
      <c r="AW158" s="13" t="s">
        <v>31</v>
      </c>
      <c r="AX158" s="13" t="s">
        <v>70</v>
      </c>
      <c r="AY158" s="155" t="s">
        <v>142</v>
      </c>
    </row>
    <row r="159" spans="2:65" s="1" customFormat="1" ht="16.5" customHeight="1">
      <c r="B159" s="32"/>
      <c r="C159" s="125" t="s">
        <v>222</v>
      </c>
      <c r="D159" s="125" t="s">
        <v>143</v>
      </c>
      <c r="E159" s="126" t="s">
        <v>223</v>
      </c>
      <c r="F159" s="127" t="s">
        <v>224</v>
      </c>
      <c r="G159" s="128" t="s">
        <v>146</v>
      </c>
      <c r="H159" s="129">
        <v>24</v>
      </c>
      <c r="I159" s="329"/>
      <c r="J159" s="131">
        <f>ROUND(I159*H159,2)</f>
        <v>0</v>
      </c>
      <c r="K159" s="127" t="s">
        <v>147</v>
      </c>
      <c r="L159" s="132"/>
      <c r="M159" s="133" t="s">
        <v>19</v>
      </c>
      <c r="N159" s="134" t="s">
        <v>41</v>
      </c>
      <c r="P159" s="135">
        <f>O159*H159</f>
        <v>0</v>
      </c>
      <c r="Q159" s="135">
        <v>2.2499999999999998E-3</v>
      </c>
      <c r="R159" s="135">
        <f>Q159*H159</f>
        <v>5.3999999999999992E-2</v>
      </c>
      <c r="S159" s="135">
        <v>0</v>
      </c>
      <c r="T159" s="136">
        <f>S159*H159</f>
        <v>0</v>
      </c>
      <c r="AR159" s="137" t="s">
        <v>148</v>
      </c>
      <c r="AT159" s="137" t="s">
        <v>143</v>
      </c>
      <c r="AU159" s="137" t="s">
        <v>78</v>
      </c>
      <c r="AY159" s="17" t="s">
        <v>142</v>
      </c>
      <c r="BE159" s="138">
        <f>IF(N159="základní",J159,0)</f>
        <v>0</v>
      </c>
      <c r="BF159" s="138">
        <f>IF(N159="snížená",J159,0)</f>
        <v>0</v>
      </c>
      <c r="BG159" s="138">
        <f>IF(N159="zákl. přenesená",J159,0)</f>
        <v>0</v>
      </c>
      <c r="BH159" s="138">
        <f>IF(N159="sníž. přenesená",J159,0)</f>
        <v>0</v>
      </c>
      <c r="BI159" s="138">
        <f>IF(N159="nulová",J159,0)</f>
        <v>0</v>
      </c>
      <c r="BJ159" s="17" t="s">
        <v>78</v>
      </c>
      <c r="BK159" s="138">
        <f>ROUND(I159*H159,2)</f>
        <v>0</v>
      </c>
      <c r="BL159" s="17" t="s">
        <v>149</v>
      </c>
      <c r="BM159" s="137" t="s">
        <v>225</v>
      </c>
    </row>
    <row r="160" spans="2:65" s="11" customFormat="1" ht="11.25">
      <c r="B160" s="139"/>
      <c r="D160" s="140" t="s">
        <v>151</v>
      </c>
      <c r="E160" s="141" t="s">
        <v>19</v>
      </c>
      <c r="F160" s="142" t="s">
        <v>226</v>
      </c>
      <c r="H160" s="143">
        <v>24</v>
      </c>
      <c r="I160" s="330"/>
      <c r="L160" s="139"/>
      <c r="M160" s="145"/>
      <c r="T160" s="146"/>
      <c r="AT160" s="141" t="s">
        <v>151</v>
      </c>
      <c r="AU160" s="141" t="s">
        <v>78</v>
      </c>
      <c r="AV160" s="11" t="s">
        <v>80</v>
      </c>
      <c r="AW160" s="11" t="s">
        <v>31</v>
      </c>
      <c r="AX160" s="11" t="s">
        <v>70</v>
      </c>
      <c r="AY160" s="141" t="s">
        <v>142</v>
      </c>
    </row>
    <row r="161" spans="2:65" s="12" customFormat="1" ht="11.25">
      <c r="B161" s="147"/>
      <c r="D161" s="140" t="s">
        <v>151</v>
      </c>
      <c r="E161" s="148" t="s">
        <v>19</v>
      </c>
      <c r="F161" s="149" t="s">
        <v>154</v>
      </c>
      <c r="H161" s="150">
        <v>24</v>
      </c>
      <c r="I161" s="331"/>
      <c r="L161" s="147"/>
      <c r="M161" s="152"/>
      <c r="T161" s="153"/>
      <c r="AT161" s="148" t="s">
        <v>151</v>
      </c>
      <c r="AU161" s="148" t="s">
        <v>78</v>
      </c>
      <c r="AV161" s="12" t="s">
        <v>149</v>
      </c>
      <c r="AW161" s="12" t="s">
        <v>31</v>
      </c>
      <c r="AX161" s="12" t="s">
        <v>78</v>
      </c>
      <c r="AY161" s="148" t="s">
        <v>142</v>
      </c>
    </row>
    <row r="162" spans="2:65" s="13" customFormat="1" ht="11.25">
      <c r="B162" s="154"/>
      <c r="D162" s="140" t="s">
        <v>151</v>
      </c>
      <c r="E162" s="155" t="s">
        <v>19</v>
      </c>
      <c r="F162" s="156" t="s">
        <v>155</v>
      </c>
      <c r="H162" s="155" t="s">
        <v>19</v>
      </c>
      <c r="I162" s="332"/>
      <c r="L162" s="154"/>
      <c r="M162" s="158"/>
      <c r="T162" s="159"/>
      <c r="AT162" s="155" t="s">
        <v>151</v>
      </c>
      <c r="AU162" s="155" t="s">
        <v>78</v>
      </c>
      <c r="AV162" s="13" t="s">
        <v>78</v>
      </c>
      <c r="AW162" s="13" t="s">
        <v>31</v>
      </c>
      <c r="AX162" s="13" t="s">
        <v>70</v>
      </c>
      <c r="AY162" s="155" t="s">
        <v>142</v>
      </c>
    </row>
    <row r="163" spans="2:65" s="1" customFormat="1" ht="33" customHeight="1">
      <c r="B163" s="32"/>
      <c r="C163" s="125" t="s">
        <v>227</v>
      </c>
      <c r="D163" s="125" t="s">
        <v>143</v>
      </c>
      <c r="E163" s="126" t="s">
        <v>228</v>
      </c>
      <c r="F163" s="127" t="s">
        <v>229</v>
      </c>
      <c r="G163" s="128" t="s">
        <v>146</v>
      </c>
      <c r="H163" s="129">
        <v>7</v>
      </c>
      <c r="I163" s="329"/>
      <c r="J163" s="131">
        <f>ROUND(I163*H163,2)</f>
        <v>0</v>
      </c>
      <c r="K163" s="127" t="s">
        <v>147</v>
      </c>
      <c r="L163" s="132"/>
      <c r="M163" s="133" t="s">
        <v>19</v>
      </c>
      <c r="N163" s="134" t="s">
        <v>41</v>
      </c>
      <c r="P163" s="135">
        <f>O163*H163</f>
        <v>0</v>
      </c>
      <c r="Q163" s="135">
        <v>0</v>
      </c>
      <c r="R163" s="135">
        <f>Q163*H163</f>
        <v>0</v>
      </c>
      <c r="S163" s="135">
        <v>0</v>
      </c>
      <c r="T163" s="136">
        <f>S163*H163</f>
        <v>0</v>
      </c>
      <c r="AR163" s="137" t="s">
        <v>148</v>
      </c>
      <c r="AT163" s="137" t="s">
        <v>143</v>
      </c>
      <c r="AU163" s="137" t="s">
        <v>78</v>
      </c>
      <c r="AY163" s="17" t="s">
        <v>142</v>
      </c>
      <c r="BE163" s="138">
        <f>IF(N163="základní",J163,0)</f>
        <v>0</v>
      </c>
      <c r="BF163" s="138">
        <f>IF(N163="snížená",J163,0)</f>
        <v>0</v>
      </c>
      <c r="BG163" s="138">
        <f>IF(N163="zákl. přenesená",J163,0)</f>
        <v>0</v>
      </c>
      <c r="BH163" s="138">
        <f>IF(N163="sníž. přenesená",J163,0)</f>
        <v>0</v>
      </c>
      <c r="BI163" s="138">
        <f>IF(N163="nulová",J163,0)</f>
        <v>0</v>
      </c>
      <c r="BJ163" s="17" t="s">
        <v>78</v>
      </c>
      <c r="BK163" s="138">
        <f>ROUND(I163*H163,2)</f>
        <v>0</v>
      </c>
      <c r="BL163" s="17" t="s">
        <v>149</v>
      </c>
      <c r="BM163" s="137" t="s">
        <v>230</v>
      </c>
    </row>
    <row r="164" spans="2:65" s="11" customFormat="1" ht="11.25">
      <c r="B164" s="139"/>
      <c r="D164" s="140" t="s">
        <v>151</v>
      </c>
      <c r="E164" s="141" t="s">
        <v>19</v>
      </c>
      <c r="F164" s="142" t="s">
        <v>188</v>
      </c>
      <c r="H164" s="143">
        <v>7</v>
      </c>
      <c r="I164" s="330"/>
      <c r="L164" s="139"/>
      <c r="M164" s="145"/>
      <c r="T164" s="146"/>
      <c r="AT164" s="141" t="s">
        <v>151</v>
      </c>
      <c r="AU164" s="141" t="s">
        <v>78</v>
      </c>
      <c r="AV164" s="11" t="s">
        <v>80</v>
      </c>
      <c r="AW164" s="11" t="s">
        <v>31</v>
      </c>
      <c r="AX164" s="11" t="s">
        <v>70</v>
      </c>
      <c r="AY164" s="141" t="s">
        <v>142</v>
      </c>
    </row>
    <row r="165" spans="2:65" s="12" customFormat="1" ht="11.25">
      <c r="B165" s="147"/>
      <c r="D165" s="140" t="s">
        <v>151</v>
      </c>
      <c r="E165" s="148" t="s">
        <v>19</v>
      </c>
      <c r="F165" s="149" t="s">
        <v>154</v>
      </c>
      <c r="H165" s="150">
        <v>7</v>
      </c>
      <c r="I165" s="331"/>
      <c r="L165" s="147"/>
      <c r="M165" s="152"/>
      <c r="T165" s="153"/>
      <c r="AT165" s="148" t="s">
        <v>151</v>
      </c>
      <c r="AU165" s="148" t="s">
        <v>78</v>
      </c>
      <c r="AV165" s="12" t="s">
        <v>149</v>
      </c>
      <c r="AW165" s="12" t="s">
        <v>31</v>
      </c>
      <c r="AX165" s="12" t="s">
        <v>78</v>
      </c>
      <c r="AY165" s="148" t="s">
        <v>142</v>
      </c>
    </row>
    <row r="166" spans="2:65" s="13" customFormat="1" ht="11.25">
      <c r="B166" s="154"/>
      <c r="D166" s="140" t="s">
        <v>151</v>
      </c>
      <c r="E166" s="155" t="s">
        <v>19</v>
      </c>
      <c r="F166" s="156" t="s">
        <v>155</v>
      </c>
      <c r="H166" s="155" t="s">
        <v>19</v>
      </c>
      <c r="I166" s="332"/>
      <c r="L166" s="154"/>
      <c r="M166" s="158"/>
      <c r="T166" s="159"/>
      <c r="AT166" s="155" t="s">
        <v>151</v>
      </c>
      <c r="AU166" s="155" t="s">
        <v>78</v>
      </c>
      <c r="AV166" s="13" t="s">
        <v>78</v>
      </c>
      <c r="AW166" s="13" t="s">
        <v>31</v>
      </c>
      <c r="AX166" s="13" t="s">
        <v>70</v>
      </c>
      <c r="AY166" s="155" t="s">
        <v>142</v>
      </c>
    </row>
    <row r="167" spans="2:65" s="1" customFormat="1" ht="16.5" customHeight="1">
      <c r="B167" s="32"/>
      <c r="C167" s="125" t="s">
        <v>217</v>
      </c>
      <c r="D167" s="125" t="s">
        <v>143</v>
      </c>
      <c r="E167" s="126" t="s">
        <v>231</v>
      </c>
      <c r="F167" s="127" t="s">
        <v>232</v>
      </c>
      <c r="G167" s="128" t="s">
        <v>146</v>
      </c>
      <c r="H167" s="129">
        <v>6</v>
      </c>
      <c r="I167" s="329"/>
      <c r="J167" s="131">
        <f>ROUND(I167*H167,2)</f>
        <v>0</v>
      </c>
      <c r="K167" s="127" t="s">
        <v>147</v>
      </c>
      <c r="L167" s="132"/>
      <c r="M167" s="133" t="s">
        <v>19</v>
      </c>
      <c r="N167" s="134" t="s">
        <v>41</v>
      </c>
      <c r="P167" s="135">
        <f>O167*H167</f>
        <v>0</v>
      </c>
      <c r="Q167" s="135">
        <v>3.0000000000000001E-3</v>
      </c>
      <c r="R167" s="135">
        <f>Q167*H167</f>
        <v>1.8000000000000002E-2</v>
      </c>
      <c r="S167" s="135">
        <v>0</v>
      </c>
      <c r="T167" s="136">
        <f>S167*H167</f>
        <v>0</v>
      </c>
      <c r="AR167" s="137" t="s">
        <v>148</v>
      </c>
      <c r="AT167" s="137" t="s">
        <v>143</v>
      </c>
      <c r="AU167" s="137" t="s">
        <v>78</v>
      </c>
      <c r="AY167" s="17" t="s">
        <v>142</v>
      </c>
      <c r="BE167" s="138">
        <f>IF(N167="základní",J167,0)</f>
        <v>0</v>
      </c>
      <c r="BF167" s="138">
        <f>IF(N167="snížená",J167,0)</f>
        <v>0</v>
      </c>
      <c r="BG167" s="138">
        <f>IF(N167="zákl. přenesená",J167,0)</f>
        <v>0</v>
      </c>
      <c r="BH167" s="138">
        <f>IF(N167="sníž. přenesená",J167,0)</f>
        <v>0</v>
      </c>
      <c r="BI167" s="138">
        <f>IF(N167="nulová",J167,0)</f>
        <v>0</v>
      </c>
      <c r="BJ167" s="17" t="s">
        <v>78</v>
      </c>
      <c r="BK167" s="138">
        <f>ROUND(I167*H167,2)</f>
        <v>0</v>
      </c>
      <c r="BL167" s="17" t="s">
        <v>149</v>
      </c>
      <c r="BM167" s="137" t="s">
        <v>233</v>
      </c>
    </row>
    <row r="168" spans="2:65" s="11" customFormat="1" ht="11.25">
      <c r="B168" s="139"/>
      <c r="D168" s="140" t="s">
        <v>151</v>
      </c>
      <c r="E168" s="141" t="s">
        <v>19</v>
      </c>
      <c r="F168" s="142" t="s">
        <v>179</v>
      </c>
      <c r="H168" s="143">
        <v>6</v>
      </c>
      <c r="I168" s="330"/>
      <c r="L168" s="139"/>
      <c r="M168" s="145"/>
      <c r="T168" s="146"/>
      <c r="AT168" s="141" t="s">
        <v>151</v>
      </c>
      <c r="AU168" s="141" t="s">
        <v>78</v>
      </c>
      <c r="AV168" s="11" t="s">
        <v>80</v>
      </c>
      <c r="AW168" s="11" t="s">
        <v>31</v>
      </c>
      <c r="AX168" s="11" t="s">
        <v>70</v>
      </c>
      <c r="AY168" s="141" t="s">
        <v>142</v>
      </c>
    </row>
    <row r="169" spans="2:65" s="12" customFormat="1" ht="11.25">
      <c r="B169" s="147"/>
      <c r="D169" s="140" t="s">
        <v>151</v>
      </c>
      <c r="E169" s="148" t="s">
        <v>19</v>
      </c>
      <c r="F169" s="149" t="s">
        <v>154</v>
      </c>
      <c r="H169" s="150">
        <v>6</v>
      </c>
      <c r="I169" s="331"/>
      <c r="L169" s="147"/>
      <c r="M169" s="152"/>
      <c r="T169" s="153"/>
      <c r="AT169" s="148" t="s">
        <v>151</v>
      </c>
      <c r="AU169" s="148" t="s">
        <v>78</v>
      </c>
      <c r="AV169" s="12" t="s">
        <v>149</v>
      </c>
      <c r="AW169" s="12" t="s">
        <v>31</v>
      </c>
      <c r="AX169" s="12" t="s">
        <v>78</v>
      </c>
      <c r="AY169" s="148" t="s">
        <v>142</v>
      </c>
    </row>
    <row r="170" spans="2:65" s="13" customFormat="1" ht="11.25">
      <c r="B170" s="154"/>
      <c r="D170" s="140" t="s">
        <v>151</v>
      </c>
      <c r="E170" s="155" t="s">
        <v>19</v>
      </c>
      <c r="F170" s="156" t="s">
        <v>155</v>
      </c>
      <c r="H170" s="155" t="s">
        <v>19</v>
      </c>
      <c r="I170" s="332"/>
      <c r="L170" s="154"/>
      <c r="M170" s="158"/>
      <c r="T170" s="159"/>
      <c r="AT170" s="155" t="s">
        <v>151</v>
      </c>
      <c r="AU170" s="155" t="s">
        <v>78</v>
      </c>
      <c r="AV170" s="13" t="s">
        <v>78</v>
      </c>
      <c r="AW170" s="13" t="s">
        <v>31</v>
      </c>
      <c r="AX170" s="13" t="s">
        <v>70</v>
      </c>
      <c r="AY170" s="155" t="s">
        <v>142</v>
      </c>
    </row>
    <row r="171" spans="2:65" s="1" customFormat="1" ht="16.5" customHeight="1">
      <c r="B171" s="32"/>
      <c r="C171" s="125" t="s">
        <v>234</v>
      </c>
      <c r="D171" s="125" t="s">
        <v>143</v>
      </c>
      <c r="E171" s="126" t="s">
        <v>235</v>
      </c>
      <c r="F171" s="127" t="s">
        <v>236</v>
      </c>
      <c r="G171" s="128" t="s">
        <v>146</v>
      </c>
      <c r="H171" s="129">
        <v>6</v>
      </c>
      <c r="I171" s="329"/>
      <c r="J171" s="131">
        <f>ROUND(I171*H171,2)</f>
        <v>0</v>
      </c>
      <c r="K171" s="127" t="s">
        <v>147</v>
      </c>
      <c r="L171" s="132"/>
      <c r="M171" s="133" t="s">
        <v>19</v>
      </c>
      <c r="N171" s="134" t="s">
        <v>41</v>
      </c>
      <c r="P171" s="135">
        <f>O171*H171</f>
        <v>0</v>
      </c>
      <c r="Q171" s="135">
        <v>8.0000000000000002E-3</v>
      </c>
      <c r="R171" s="135">
        <f>Q171*H171</f>
        <v>4.8000000000000001E-2</v>
      </c>
      <c r="S171" s="135">
        <v>0</v>
      </c>
      <c r="T171" s="136">
        <f>S171*H171</f>
        <v>0</v>
      </c>
      <c r="AR171" s="137" t="s">
        <v>148</v>
      </c>
      <c r="AT171" s="137" t="s">
        <v>143</v>
      </c>
      <c r="AU171" s="137" t="s">
        <v>78</v>
      </c>
      <c r="AY171" s="17" t="s">
        <v>142</v>
      </c>
      <c r="BE171" s="138">
        <f>IF(N171="základní",J171,0)</f>
        <v>0</v>
      </c>
      <c r="BF171" s="138">
        <f>IF(N171="snížená",J171,0)</f>
        <v>0</v>
      </c>
      <c r="BG171" s="138">
        <f>IF(N171="zákl. přenesená",J171,0)</f>
        <v>0</v>
      </c>
      <c r="BH171" s="138">
        <f>IF(N171="sníž. přenesená",J171,0)</f>
        <v>0</v>
      </c>
      <c r="BI171" s="138">
        <f>IF(N171="nulová",J171,0)</f>
        <v>0</v>
      </c>
      <c r="BJ171" s="17" t="s">
        <v>78</v>
      </c>
      <c r="BK171" s="138">
        <f>ROUND(I171*H171,2)</f>
        <v>0</v>
      </c>
      <c r="BL171" s="17" t="s">
        <v>149</v>
      </c>
      <c r="BM171" s="137" t="s">
        <v>237</v>
      </c>
    </row>
    <row r="172" spans="2:65" s="11" customFormat="1" ht="11.25">
      <c r="B172" s="139"/>
      <c r="D172" s="140" t="s">
        <v>151</v>
      </c>
      <c r="E172" s="141" t="s">
        <v>19</v>
      </c>
      <c r="F172" s="142" t="s">
        <v>179</v>
      </c>
      <c r="H172" s="143">
        <v>6</v>
      </c>
      <c r="I172" s="330"/>
      <c r="L172" s="139"/>
      <c r="M172" s="145"/>
      <c r="T172" s="146"/>
      <c r="AT172" s="141" t="s">
        <v>151</v>
      </c>
      <c r="AU172" s="141" t="s">
        <v>78</v>
      </c>
      <c r="AV172" s="11" t="s">
        <v>80</v>
      </c>
      <c r="AW172" s="11" t="s">
        <v>31</v>
      </c>
      <c r="AX172" s="11" t="s">
        <v>70</v>
      </c>
      <c r="AY172" s="141" t="s">
        <v>142</v>
      </c>
    </row>
    <row r="173" spans="2:65" s="12" customFormat="1" ht="11.25">
      <c r="B173" s="147"/>
      <c r="D173" s="140" t="s">
        <v>151</v>
      </c>
      <c r="E173" s="148" t="s">
        <v>19</v>
      </c>
      <c r="F173" s="149" t="s">
        <v>154</v>
      </c>
      <c r="H173" s="150">
        <v>6</v>
      </c>
      <c r="I173" s="331"/>
      <c r="L173" s="147"/>
      <c r="M173" s="152"/>
      <c r="T173" s="153"/>
      <c r="AT173" s="148" t="s">
        <v>151</v>
      </c>
      <c r="AU173" s="148" t="s">
        <v>78</v>
      </c>
      <c r="AV173" s="12" t="s">
        <v>149</v>
      </c>
      <c r="AW173" s="12" t="s">
        <v>31</v>
      </c>
      <c r="AX173" s="12" t="s">
        <v>78</v>
      </c>
      <c r="AY173" s="148" t="s">
        <v>142</v>
      </c>
    </row>
    <row r="174" spans="2:65" s="13" customFormat="1" ht="11.25">
      <c r="B174" s="154"/>
      <c r="D174" s="140" t="s">
        <v>151</v>
      </c>
      <c r="E174" s="155" t="s">
        <v>19</v>
      </c>
      <c r="F174" s="156" t="s">
        <v>155</v>
      </c>
      <c r="H174" s="155" t="s">
        <v>19</v>
      </c>
      <c r="I174" s="332"/>
      <c r="L174" s="154"/>
      <c r="M174" s="158"/>
      <c r="T174" s="159"/>
      <c r="AT174" s="155" t="s">
        <v>151</v>
      </c>
      <c r="AU174" s="155" t="s">
        <v>78</v>
      </c>
      <c r="AV174" s="13" t="s">
        <v>78</v>
      </c>
      <c r="AW174" s="13" t="s">
        <v>31</v>
      </c>
      <c r="AX174" s="13" t="s">
        <v>70</v>
      </c>
      <c r="AY174" s="155" t="s">
        <v>142</v>
      </c>
    </row>
    <row r="175" spans="2:65" s="1" customFormat="1" ht="16.5" customHeight="1">
      <c r="B175" s="32"/>
      <c r="C175" s="125" t="s">
        <v>238</v>
      </c>
      <c r="D175" s="125" t="s">
        <v>143</v>
      </c>
      <c r="E175" s="126" t="s">
        <v>239</v>
      </c>
      <c r="F175" s="127" t="s">
        <v>240</v>
      </c>
      <c r="G175" s="128" t="s">
        <v>164</v>
      </c>
      <c r="H175" s="129">
        <v>177</v>
      </c>
      <c r="I175" s="329"/>
      <c r="J175" s="131">
        <f>ROUND(I175*H175,2)</f>
        <v>0</v>
      </c>
      <c r="K175" s="127" t="s">
        <v>147</v>
      </c>
      <c r="L175" s="132"/>
      <c r="M175" s="133" t="s">
        <v>19</v>
      </c>
      <c r="N175" s="134" t="s">
        <v>41</v>
      </c>
      <c r="P175" s="135">
        <f>O175*H175</f>
        <v>0</v>
      </c>
      <c r="Q175" s="135">
        <v>2.65E-3</v>
      </c>
      <c r="R175" s="135">
        <f>Q175*H175</f>
        <v>0.46905000000000002</v>
      </c>
      <c r="S175" s="135">
        <v>0</v>
      </c>
      <c r="T175" s="136">
        <f>S175*H175</f>
        <v>0</v>
      </c>
      <c r="AR175" s="137" t="s">
        <v>148</v>
      </c>
      <c r="AT175" s="137" t="s">
        <v>143</v>
      </c>
      <c r="AU175" s="137" t="s">
        <v>78</v>
      </c>
      <c r="AY175" s="17" t="s">
        <v>142</v>
      </c>
      <c r="BE175" s="138">
        <f>IF(N175="základní",J175,0)</f>
        <v>0</v>
      </c>
      <c r="BF175" s="138">
        <f>IF(N175="snížená",J175,0)</f>
        <v>0</v>
      </c>
      <c r="BG175" s="138">
        <f>IF(N175="zákl. přenesená",J175,0)</f>
        <v>0</v>
      </c>
      <c r="BH175" s="138">
        <f>IF(N175="sníž. přenesená",J175,0)</f>
        <v>0</v>
      </c>
      <c r="BI175" s="138">
        <f>IF(N175="nulová",J175,0)</f>
        <v>0</v>
      </c>
      <c r="BJ175" s="17" t="s">
        <v>78</v>
      </c>
      <c r="BK175" s="138">
        <f>ROUND(I175*H175,2)</f>
        <v>0</v>
      </c>
      <c r="BL175" s="17" t="s">
        <v>149</v>
      </c>
      <c r="BM175" s="137" t="s">
        <v>241</v>
      </c>
    </row>
    <row r="176" spans="2:65" s="13" customFormat="1" ht="11.25">
      <c r="B176" s="154"/>
      <c r="D176" s="140" t="s">
        <v>151</v>
      </c>
      <c r="E176" s="155" t="s">
        <v>19</v>
      </c>
      <c r="F176" s="156" t="s">
        <v>242</v>
      </c>
      <c r="H176" s="155" t="s">
        <v>19</v>
      </c>
      <c r="I176" s="332"/>
      <c r="L176" s="154"/>
      <c r="M176" s="158"/>
      <c r="T176" s="159"/>
      <c r="AT176" s="155" t="s">
        <v>151</v>
      </c>
      <c r="AU176" s="155" t="s">
        <v>78</v>
      </c>
      <c r="AV176" s="13" t="s">
        <v>78</v>
      </c>
      <c r="AW176" s="13" t="s">
        <v>31</v>
      </c>
      <c r="AX176" s="13" t="s">
        <v>70</v>
      </c>
      <c r="AY176" s="155" t="s">
        <v>142</v>
      </c>
    </row>
    <row r="177" spans="2:65" s="11" customFormat="1" ht="11.25">
      <c r="B177" s="139"/>
      <c r="D177" s="140" t="s">
        <v>151</v>
      </c>
      <c r="E177" s="141" t="s">
        <v>19</v>
      </c>
      <c r="F177" s="142" t="s">
        <v>243</v>
      </c>
      <c r="H177" s="143">
        <v>177</v>
      </c>
      <c r="I177" s="330"/>
      <c r="L177" s="139"/>
      <c r="M177" s="145"/>
      <c r="T177" s="146"/>
      <c r="AT177" s="141" t="s">
        <v>151</v>
      </c>
      <c r="AU177" s="141" t="s">
        <v>78</v>
      </c>
      <c r="AV177" s="11" t="s">
        <v>80</v>
      </c>
      <c r="AW177" s="11" t="s">
        <v>31</v>
      </c>
      <c r="AX177" s="11" t="s">
        <v>70</v>
      </c>
      <c r="AY177" s="141" t="s">
        <v>142</v>
      </c>
    </row>
    <row r="178" spans="2:65" s="12" customFormat="1" ht="11.25">
      <c r="B178" s="147"/>
      <c r="D178" s="140" t="s">
        <v>151</v>
      </c>
      <c r="E178" s="148" t="s">
        <v>19</v>
      </c>
      <c r="F178" s="149" t="s">
        <v>154</v>
      </c>
      <c r="H178" s="150">
        <v>177</v>
      </c>
      <c r="I178" s="331"/>
      <c r="L178" s="147"/>
      <c r="M178" s="152"/>
      <c r="T178" s="153"/>
      <c r="AT178" s="148" t="s">
        <v>151</v>
      </c>
      <c r="AU178" s="148" t="s">
        <v>78</v>
      </c>
      <c r="AV178" s="12" t="s">
        <v>149</v>
      </c>
      <c r="AW178" s="12" t="s">
        <v>31</v>
      </c>
      <c r="AX178" s="12" t="s">
        <v>78</v>
      </c>
      <c r="AY178" s="148" t="s">
        <v>142</v>
      </c>
    </row>
    <row r="179" spans="2:65" s="13" customFormat="1" ht="11.25">
      <c r="B179" s="154"/>
      <c r="D179" s="140" t="s">
        <v>151</v>
      </c>
      <c r="E179" s="155" t="s">
        <v>19</v>
      </c>
      <c r="F179" s="156" t="s">
        <v>155</v>
      </c>
      <c r="H179" s="155" t="s">
        <v>19</v>
      </c>
      <c r="I179" s="332"/>
      <c r="L179" s="154"/>
      <c r="M179" s="158"/>
      <c r="T179" s="159"/>
      <c r="AT179" s="155" t="s">
        <v>151</v>
      </c>
      <c r="AU179" s="155" t="s">
        <v>78</v>
      </c>
      <c r="AV179" s="13" t="s">
        <v>78</v>
      </c>
      <c r="AW179" s="13" t="s">
        <v>31</v>
      </c>
      <c r="AX179" s="13" t="s">
        <v>70</v>
      </c>
      <c r="AY179" s="155" t="s">
        <v>142</v>
      </c>
    </row>
    <row r="180" spans="2:65" s="1" customFormat="1" ht="16.5" customHeight="1">
      <c r="B180" s="32"/>
      <c r="C180" s="125" t="s">
        <v>244</v>
      </c>
      <c r="D180" s="125" t="s">
        <v>143</v>
      </c>
      <c r="E180" s="126" t="s">
        <v>245</v>
      </c>
      <c r="F180" s="127" t="s">
        <v>246</v>
      </c>
      <c r="G180" s="128" t="s">
        <v>146</v>
      </c>
      <c r="H180" s="129">
        <v>59</v>
      </c>
      <c r="I180" s="329"/>
      <c r="J180" s="131">
        <f>ROUND(I180*H180,2)</f>
        <v>0</v>
      </c>
      <c r="K180" s="127" t="s">
        <v>147</v>
      </c>
      <c r="L180" s="132"/>
      <c r="M180" s="133" t="s">
        <v>19</v>
      </c>
      <c r="N180" s="134" t="s">
        <v>41</v>
      </c>
      <c r="P180" s="135">
        <f>O180*H180</f>
        <v>0</v>
      </c>
      <c r="Q180" s="135">
        <v>0</v>
      </c>
      <c r="R180" s="135">
        <f>Q180*H180</f>
        <v>0</v>
      </c>
      <c r="S180" s="135">
        <v>0</v>
      </c>
      <c r="T180" s="136">
        <f>S180*H180</f>
        <v>0</v>
      </c>
      <c r="AR180" s="137" t="s">
        <v>148</v>
      </c>
      <c r="AT180" s="137" t="s">
        <v>143</v>
      </c>
      <c r="AU180" s="137" t="s">
        <v>78</v>
      </c>
      <c r="AY180" s="17" t="s">
        <v>142</v>
      </c>
      <c r="BE180" s="138">
        <f>IF(N180="základní",J180,0)</f>
        <v>0</v>
      </c>
      <c r="BF180" s="138">
        <f>IF(N180="snížená",J180,0)</f>
        <v>0</v>
      </c>
      <c r="BG180" s="138">
        <f>IF(N180="zákl. přenesená",J180,0)</f>
        <v>0</v>
      </c>
      <c r="BH180" s="138">
        <f>IF(N180="sníž. přenesená",J180,0)</f>
        <v>0</v>
      </c>
      <c r="BI180" s="138">
        <f>IF(N180="nulová",J180,0)</f>
        <v>0</v>
      </c>
      <c r="BJ180" s="17" t="s">
        <v>78</v>
      </c>
      <c r="BK180" s="138">
        <f>ROUND(I180*H180,2)</f>
        <v>0</v>
      </c>
      <c r="BL180" s="17" t="s">
        <v>149</v>
      </c>
      <c r="BM180" s="137" t="s">
        <v>247</v>
      </c>
    </row>
    <row r="181" spans="2:65" s="11" customFormat="1" ht="11.25">
      <c r="B181" s="139"/>
      <c r="D181" s="140" t="s">
        <v>151</v>
      </c>
      <c r="E181" s="141" t="s">
        <v>19</v>
      </c>
      <c r="F181" s="142" t="s">
        <v>248</v>
      </c>
      <c r="H181" s="143">
        <v>59</v>
      </c>
      <c r="I181" s="330"/>
      <c r="L181" s="139"/>
      <c r="M181" s="145"/>
      <c r="T181" s="146"/>
      <c r="AT181" s="141" t="s">
        <v>151</v>
      </c>
      <c r="AU181" s="141" t="s">
        <v>78</v>
      </c>
      <c r="AV181" s="11" t="s">
        <v>80</v>
      </c>
      <c r="AW181" s="11" t="s">
        <v>31</v>
      </c>
      <c r="AX181" s="11" t="s">
        <v>70</v>
      </c>
      <c r="AY181" s="141" t="s">
        <v>142</v>
      </c>
    </row>
    <row r="182" spans="2:65" s="12" customFormat="1" ht="11.25">
      <c r="B182" s="147"/>
      <c r="D182" s="140" t="s">
        <v>151</v>
      </c>
      <c r="E182" s="148" t="s">
        <v>19</v>
      </c>
      <c r="F182" s="149" t="s">
        <v>154</v>
      </c>
      <c r="H182" s="150">
        <v>59</v>
      </c>
      <c r="I182" s="331"/>
      <c r="L182" s="147"/>
      <c r="M182" s="152"/>
      <c r="T182" s="153"/>
      <c r="AT182" s="148" t="s">
        <v>151</v>
      </c>
      <c r="AU182" s="148" t="s">
        <v>78</v>
      </c>
      <c r="AV182" s="12" t="s">
        <v>149</v>
      </c>
      <c r="AW182" s="12" t="s">
        <v>31</v>
      </c>
      <c r="AX182" s="12" t="s">
        <v>78</v>
      </c>
      <c r="AY182" s="148" t="s">
        <v>142</v>
      </c>
    </row>
    <row r="183" spans="2:65" s="13" customFormat="1" ht="11.25">
      <c r="B183" s="154"/>
      <c r="D183" s="140" t="s">
        <v>151</v>
      </c>
      <c r="E183" s="155" t="s">
        <v>19</v>
      </c>
      <c r="F183" s="156" t="s">
        <v>155</v>
      </c>
      <c r="H183" s="155" t="s">
        <v>19</v>
      </c>
      <c r="I183" s="332"/>
      <c r="L183" s="154"/>
      <c r="M183" s="158"/>
      <c r="T183" s="159"/>
      <c r="AT183" s="155" t="s">
        <v>151</v>
      </c>
      <c r="AU183" s="155" t="s">
        <v>78</v>
      </c>
      <c r="AV183" s="13" t="s">
        <v>78</v>
      </c>
      <c r="AW183" s="13" t="s">
        <v>31</v>
      </c>
      <c r="AX183" s="13" t="s">
        <v>70</v>
      </c>
      <c r="AY183" s="155" t="s">
        <v>142</v>
      </c>
    </row>
    <row r="184" spans="2:65" s="1" customFormat="1" ht="21.75" customHeight="1">
      <c r="B184" s="32"/>
      <c r="C184" s="125" t="s">
        <v>249</v>
      </c>
      <c r="D184" s="125" t="s">
        <v>143</v>
      </c>
      <c r="E184" s="126" t="s">
        <v>250</v>
      </c>
      <c r="F184" s="127" t="s">
        <v>251</v>
      </c>
      <c r="G184" s="128" t="s">
        <v>146</v>
      </c>
      <c r="H184" s="129">
        <v>118</v>
      </c>
      <c r="I184" s="329"/>
      <c r="J184" s="131">
        <f>ROUND(I184*H184,2)</f>
        <v>0</v>
      </c>
      <c r="K184" s="127" t="s">
        <v>147</v>
      </c>
      <c r="L184" s="132"/>
      <c r="M184" s="133" t="s">
        <v>19</v>
      </c>
      <c r="N184" s="134" t="s">
        <v>41</v>
      </c>
      <c r="P184" s="135">
        <f>O184*H184</f>
        <v>0</v>
      </c>
      <c r="Q184" s="135">
        <v>1.4999999999999999E-4</v>
      </c>
      <c r="R184" s="135">
        <f>Q184*H184</f>
        <v>1.7699999999999997E-2</v>
      </c>
      <c r="S184" s="135">
        <v>0</v>
      </c>
      <c r="T184" s="136">
        <f>S184*H184</f>
        <v>0</v>
      </c>
      <c r="AR184" s="137" t="s">
        <v>148</v>
      </c>
      <c r="AT184" s="137" t="s">
        <v>143</v>
      </c>
      <c r="AU184" s="137" t="s">
        <v>78</v>
      </c>
      <c r="AY184" s="17" t="s">
        <v>142</v>
      </c>
      <c r="BE184" s="138">
        <f>IF(N184="základní",J184,0)</f>
        <v>0</v>
      </c>
      <c r="BF184" s="138">
        <f>IF(N184="snížená",J184,0)</f>
        <v>0</v>
      </c>
      <c r="BG184" s="138">
        <f>IF(N184="zákl. přenesená",J184,0)</f>
        <v>0</v>
      </c>
      <c r="BH184" s="138">
        <f>IF(N184="sníž. přenesená",J184,0)</f>
        <v>0</v>
      </c>
      <c r="BI184" s="138">
        <f>IF(N184="nulová",J184,0)</f>
        <v>0</v>
      </c>
      <c r="BJ184" s="17" t="s">
        <v>78</v>
      </c>
      <c r="BK184" s="138">
        <f>ROUND(I184*H184,2)</f>
        <v>0</v>
      </c>
      <c r="BL184" s="17" t="s">
        <v>149</v>
      </c>
      <c r="BM184" s="137" t="s">
        <v>252</v>
      </c>
    </row>
    <row r="185" spans="2:65" s="11" customFormat="1" ht="11.25">
      <c r="B185" s="139"/>
      <c r="D185" s="140" t="s">
        <v>151</v>
      </c>
      <c r="E185" s="141" t="s">
        <v>19</v>
      </c>
      <c r="F185" s="142" t="s">
        <v>253</v>
      </c>
      <c r="H185" s="143">
        <v>118</v>
      </c>
      <c r="I185" s="330"/>
      <c r="L185" s="139"/>
      <c r="M185" s="145"/>
      <c r="T185" s="146"/>
      <c r="AT185" s="141" t="s">
        <v>151</v>
      </c>
      <c r="AU185" s="141" t="s">
        <v>78</v>
      </c>
      <c r="AV185" s="11" t="s">
        <v>80</v>
      </c>
      <c r="AW185" s="11" t="s">
        <v>31</v>
      </c>
      <c r="AX185" s="11" t="s">
        <v>70</v>
      </c>
      <c r="AY185" s="141" t="s">
        <v>142</v>
      </c>
    </row>
    <row r="186" spans="2:65" s="12" customFormat="1" ht="11.25">
      <c r="B186" s="147"/>
      <c r="D186" s="140" t="s">
        <v>151</v>
      </c>
      <c r="E186" s="148" t="s">
        <v>19</v>
      </c>
      <c r="F186" s="149" t="s">
        <v>154</v>
      </c>
      <c r="H186" s="150">
        <v>118</v>
      </c>
      <c r="I186" s="331"/>
      <c r="L186" s="147"/>
      <c r="M186" s="152"/>
      <c r="T186" s="153"/>
      <c r="AT186" s="148" t="s">
        <v>151</v>
      </c>
      <c r="AU186" s="148" t="s">
        <v>78</v>
      </c>
      <c r="AV186" s="12" t="s">
        <v>149</v>
      </c>
      <c r="AW186" s="12" t="s">
        <v>31</v>
      </c>
      <c r="AX186" s="12" t="s">
        <v>78</v>
      </c>
      <c r="AY186" s="148" t="s">
        <v>142</v>
      </c>
    </row>
    <row r="187" spans="2:65" s="13" customFormat="1" ht="11.25">
      <c r="B187" s="154"/>
      <c r="D187" s="140" t="s">
        <v>151</v>
      </c>
      <c r="E187" s="155" t="s">
        <v>19</v>
      </c>
      <c r="F187" s="156" t="s">
        <v>155</v>
      </c>
      <c r="H187" s="155" t="s">
        <v>19</v>
      </c>
      <c r="I187" s="332"/>
      <c r="L187" s="154"/>
      <c r="M187" s="158"/>
      <c r="T187" s="159"/>
      <c r="AT187" s="155" t="s">
        <v>151</v>
      </c>
      <c r="AU187" s="155" t="s">
        <v>78</v>
      </c>
      <c r="AV187" s="13" t="s">
        <v>78</v>
      </c>
      <c r="AW187" s="13" t="s">
        <v>31</v>
      </c>
      <c r="AX187" s="13" t="s">
        <v>70</v>
      </c>
      <c r="AY187" s="155" t="s">
        <v>142</v>
      </c>
    </row>
    <row r="188" spans="2:65" s="1" customFormat="1" ht="16.5" customHeight="1">
      <c r="B188" s="32"/>
      <c r="C188" s="125" t="s">
        <v>7</v>
      </c>
      <c r="D188" s="125" t="s">
        <v>143</v>
      </c>
      <c r="E188" s="126" t="s">
        <v>254</v>
      </c>
      <c r="F188" s="127" t="s">
        <v>255</v>
      </c>
      <c r="G188" s="128" t="s">
        <v>146</v>
      </c>
      <c r="H188" s="129">
        <v>59</v>
      </c>
      <c r="I188" s="329"/>
      <c r="J188" s="131">
        <f>ROUND(I188*H188,2)</f>
        <v>0</v>
      </c>
      <c r="K188" s="127" t="s">
        <v>147</v>
      </c>
      <c r="L188" s="132"/>
      <c r="M188" s="133" t="s">
        <v>19</v>
      </c>
      <c r="N188" s="134" t="s">
        <v>41</v>
      </c>
      <c r="P188" s="135">
        <f>O188*H188</f>
        <v>0</v>
      </c>
      <c r="Q188" s="135">
        <v>0</v>
      </c>
      <c r="R188" s="135">
        <f>Q188*H188</f>
        <v>0</v>
      </c>
      <c r="S188" s="135">
        <v>0</v>
      </c>
      <c r="T188" s="136">
        <f>S188*H188</f>
        <v>0</v>
      </c>
      <c r="AR188" s="137" t="s">
        <v>148</v>
      </c>
      <c r="AT188" s="137" t="s">
        <v>143</v>
      </c>
      <c r="AU188" s="137" t="s">
        <v>78</v>
      </c>
      <c r="AY188" s="17" t="s">
        <v>142</v>
      </c>
      <c r="BE188" s="138">
        <f>IF(N188="základní",J188,0)</f>
        <v>0</v>
      </c>
      <c r="BF188" s="138">
        <f>IF(N188="snížená",J188,0)</f>
        <v>0</v>
      </c>
      <c r="BG188" s="138">
        <f>IF(N188="zákl. přenesená",J188,0)</f>
        <v>0</v>
      </c>
      <c r="BH188" s="138">
        <f>IF(N188="sníž. přenesená",J188,0)</f>
        <v>0</v>
      </c>
      <c r="BI188" s="138">
        <f>IF(N188="nulová",J188,0)</f>
        <v>0</v>
      </c>
      <c r="BJ188" s="17" t="s">
        <v>78</v>
      </c>
      <c r="BK188" s="138">
        <f>ROUND(I188*H188,2)</f>
        <v>0</v>
      </c>
      <c r="BL188" s="17" t="s">
        <v>149</v>
      </c>
      <c r="BM188" s="137" t="s">
        <v>256</v>
      </c>
    </row>
    <row r="189" spans="2:65" s="11" customFormat="1" ht="11.25">
      <c r="B189" s="139"/>
      <c r="D189" s="140" t="s">
        <v>151</v>
      </c>
      <c r="E189" s="141" t="s">
        <v>19</v>
      </c>
      <c r="F189" s="142" t="s">
        <v>248</v>
      </c>
      <c r="H189" s="143">
        <v>59</v>
      </c>
      <c r="I189" s="144"/>
      <c r="L189" s="139"/>
      <c r="M189" s="145"/>
      <c r="T189" s="146"/>
      <c r="AT189" s="141" t="s">
        <v>151</v>
      </c>
      <c r="AU189" s="141" t="s">
        <v>78</v>
      </c>
      <c r="AV189" s="11" t="s">
        <v>80</v>
      </c>
      <c r="AW189" s="11" t="s">
        <v>31</v>
      </c>
      <c r="AX189" s="11" t="s">
        <v>70</v>
      </c>
      <c r="AY189" s="141" t="s">
        <v>142</v>
      </c>
    </row>
    <row r="190" spans="2:65" s="12" customFormat="1" ht="11.25">
      <c r="B190" s="147"/>
      <c r="D190" s="140" t="s">
        <v>151</v>
      </c>
      <c r="E190" s="148" t="s">
        <v>19</v>
      </c>
      <c r="F190" s="149" t="s">
        <v>154</v>
      </c>
      <c r="H190" s="150">
        <v>59</v>
      </c>
      <c r="I190" s="151"/>
      <c r="L190" s="147"/>
      <c r="M190" s="152"/>
      <c r="T190" s="153"/>
      <c r="AT190" s="148" t="s">
        <v>151</v>
      </c>
      <c r="AU190" s="148" t="s">
        <v>78</v>
      </c>
      <c r="AV190" s="12" t="s">
        <v>149</v>
      </c>
      <c r="AW190" s="12" t="s">
        <v>31</v>
      </c>
      <c r="AX190" s="12" t="s">
        <v>78</v>
      </c>
      <c r="AY190" s="148" t="s">
        <v>142</v>
      </c>
    </row>
    <row r="191" spans="2:65" s="13" customFormat="1" ht="11.25">
      <c r="B191" s="154"/>
      <c r="D191" s="140" t="s">
        <v>151</v>
      </c>
      <c r="E191" s="155" t="s">
        <v>19</v>
      </c>
      <c r="F191" s="156" t="s">
        <v>155</v>
      </c>
      <c r="H191" s="155" t="s">
        <v>19</v>
      </c>
      <c r="I191" s="157"/>
      <c r="L191" s="154"/>
      <c r="M191" s="158"/>
      <c r="T191" s="159"/>
      <c r="AT191" s="155" t="s">
        <v>151</v>
      </c>
      <c r="AU191" s="155" t="s">
        <v>78</v>
      </c>
      <c r="AV191" s="13" t="s">
        <v>78</v>
      </c>
      <c r="AW191" s="13" t="s">
        <v>31</v>
      </c>
      <c r="AX191" s="13" t="s">
        <v>70</v>
      </c>
      <c r="AY191" s="155" t="s">
        <v>142</v>
      </c>
    </row>
    <row r="192" spans="2:65" s="10" customFormat="1" ht="25.9" customHeight="1">
      <c r="B192" s="115"/>
      <c r="D192" s="116" t="s">
        <v>69</v>
      </c>
      <c r="E192" s="117" t="s">
        <v>143</v>
      </c>
      <c r="F192" s="117" t="s">
        <v>257</v>
      </c>
      <c r="I192" s="118"/>
      <c r="J192" s="119">
        <f>BK192</f>
        <v>0</v>
      </c>
      <c r="L192" s="115"/>
      <c r="M192" s="120"/>
      <c r="P192" s="121">
        <f>SUM(P193:P244)</f>
        <v>0</v>
      </c>
      <c r="R192" s="121">
        <f>SUM(R193:R244)</f>
        <v>4522.5525199999993</v>
      </c>
      <c r="T192" s="122">
        <f>SUM(T193:T244)</f>
        <v>0</v>
      </c>
      <c r="AR192" s="116" t="s">
        <v>161</v>
      </c>
      <c r="AT192" s="123" t="s">
        <v>69</v>
      </c>
      <c r="AU192" s="123" t="s">
        <v>70</v>
      </c>
      <c r="AY192" s="116" t="s">
        <v>142</v>
      </c>
      <c r="BK192" s="124">
        <f>SUM(BK193:BK244)</f>
        <v>0</v>
      </c>
    </row>
    <row r="193" spans="2:65" s="1" customFormat="1" ht="49.15" customHeight="1">
      <c r="B193" s="32"/>
      <c r="C193" s="125" t="s">
        <v>258</v>
      </c>
      <c r="D193" s="125" t="s">
        <v>143</v>
      </c>
      <c r="E193" s="126" t="s">
        <v>259</v>
      </c>
      <c r="F193" s="127" t="s">
        <v>260</v>
      </c>
      <c r="G193" s="128" t="s">
        <v>146</v>
      </c>
      <c r="H193" s="129">
        <v>12</v>
      </c>
      <c r="I193" s="130"/>
      <c r="J193" s="131">
        <f>ROUND(I193*H193,2)</f>
        <v>0</v>
      </c>
      <c r="K193" s="127" t="s">
        <v>19</v>
      </c>
      <c r="L193" s="132"/>
      <c r="M193" s="133" t="s">
        <v>19</v>
      </c>
      <c r="N193" s="134" t="s">
        <v>41</v>
      </c>
      <c r="P193" s="135">
        <f>O193*H193</f>
        <v>0</v>
      </c>
      <c r="Q193" s="135">
        <v>0.32729999999999998</v>
      </c>
      <c r="R193" s="135">
        <f>Q193*H193</f>
        <v>3.9276</v>
      </c>
      <c r="S193" s="135">
        <v>0</v>
      </c>
      <c r="T193" s="136">
        <f>S193*H193</f>
        <v>0</v>
      </c>
      <c r="AR193" s="137" t="s">
        <v>148</v>
      </c>
      <c r="AT193" s="137" t="s">
        <v>143</v>
      </c>
      <c r="AU193" s="137" t="s">
        <v>78</v>
      </c>
      <c r="AY193" s="17" t="s">
        <v>142</v>
      </c>
      <c r="BE193" s="138">
        <f>IF(N193="základní",J193,0)</f>
        <v>0</v>
      </c>
      <c r="BF193" s="138">
        <f>IF(N193="snížená",J193,0)</f>
        <v>0</v>
      </c>
      <c r="BG193" s="138">
        <f>IF(N193="zákl. přenesená",J193,0)</f>
        <v>0</v>
      </c>
      <c r="BH193" s="138">
        <f>IF(N193="sníž. přenesená",J193,0)</f>
        <v>0</v>
      </c>
      <c r="BI193" s="138">
        <f>IF(N193="nulová",J193,0)</f>
        <v>0</v>
      </c>
      <c r="BJ193" s="17" t="s">
        <v>78</v>
      </c>
      <c r="BK193" s="138">
        <f>ROUND(I193*H193,2)</f>
        <v>0</v>
      </c>
      <c r="BL193" s="17" t="s">
        <v>149</v>
      </c>
      <c r="BM193" s="137" t="s">
        <v>261</v>
      </c>
    </row>
    <row r="194" spans="2:65" s="13" customFormat="1" ht="11.25">
      <c r="B194" s="154"/>
      <c r="D194" s="140" t="s">
        <v>151</v>
      </c>
      <c r="E194" s="155" t="s">
        <v>19</v>
      </c>
      <c r="F194" s="156" t="s">
        <v>262</v>
      </c>
      <c r="H194" s="155" t="s">
        <v>19</v>
      </c>
      <c r="I194" s="157"/>
      <c r="L194" s="154"/>
      <c r="M194" s="158"/>
      <c r="T194" s="159"/>
      <c r="AT194" s="155" t="s">
        <v>151</v>
      </c>
      <c r="AU194" s="155" t="s">
        <v>78</v>
      </c>
      <c r="AV194" s="13" t="s">
        <v>78</v>
      </c>
      <c r="AW194" s="13" t="s">
        <v>31</v>
      </c>
      <c r="AX194" s="13" t="s">
        <v>70</v>
      </c>
      <c r="AY194" s="155" t="s">
        <v>142</v>
      </c>
    </row>
    <row r="195" spans="2:65" s="11" customFormat="1" ht="11.25">
      <c r="B195" s="139"/>
      <c r="D195" s="140" t="s">
        <v>151</v>
      </c>
      <c r="E195" s="141" t="s">
        <v>19</v>
      </c>
      <c r="F195" s="142" t="s">
        <v>8</v>
      </c>
      <c r="H195" s="143">
        <v>12</v>
      </c>
      <c r="I195" s="144"/>
      <c r="L195" s="139"/>
      <c r="M195" s="145"/>
      <c r="T195" s="146"/>
      <c r="AT195" s="141" t="s">
        <v>151</v>
      </c>
      <c r="AU195" s="141" t="s">
        <v>78</v>
      </c>
      <c r="AV195" s="11" t="s">
        <v>80</v>
      </c>
      <c r="AW195" s="11" t="s">
        <v>31</v>
      </c>
      <c r="AX195" s="11" t="s">
        <v>70</v>
      </c>
      <c r="AY195" s="141" t="s">
        <v>142</v>
      </c>
    </row>
    <row r="196" spans="2:65" s="12" customFormat="1" ht="11.25">
      <c r="B196" s="147"/>
      <c r="D196" s="140" t="s">
        <v>151</v>
      </c>
      <c r="E196" s="148" t="s">
        <v>19</v>
      </c>
      <c r="F196" s="149" t="s">
        <v>154</v>
      </c>
      <c r="H196" s="150">
        <v>12</v>
      </c>
      <c r="I196" s="151"/>
      <c r="L196" s="147"/>
      <c r="M196" s="152"/>
      <c r="T196" s="153"/>
      <c r="AT196" s="148" t="s">
        <v>151</v>
      </c>
      <c r="AU196" s="148" t="s">
        <v>78</v>
      </c>
      <c r="AV196" s="12" t="s">
        <v>149</v>
      </c>
      <c r="AW196" s="12" t="s">
        <v>31</v>
      </c>
      <c r="AX196" s="12" t="s">
        <v>78</v>
      </c>
      <c r="AY196" s="148" t="s">
        <v>142</v>
      </c>
    </row>
    <row r="197" spans="2:65" s="1" customFormat="1" ht="33" customHeight="1">
      <c r="B197" s="32"/>
      <c r="C197" s="125" t="s">
        <v>263</v>
      </c>
      <c r="D197" s="125" t="s">
        <v>143</v>
      </c>
      <c r="E197" s="126" t="s">
        <v>264</v>
      </c>
      <c r="F197" s="127" t="s">
        <v>265</v>
      </c>
      <c r="G197" s="128" t="s">
        <v>146</v>
      </c>
      <c r="H197" s="129">
        <v>44</v>
      </c>
      <c r="I197" s="130"/>
      <c r="J197" s="131">
        <f>ROUND(I197*H197,2)</f>
        <v>0</v>
      </c>
      <c r="K197" s="127" t="s">
        <v>147</v>
      </c>
      <c r="L197" s="132"/>
      <c r="M197" s="133" t="s">
        <v>19</v>
      </c>
      <c r="N197" s="134" t="s">
        <v>41</v>
      </c>
      <c r="P197" s="135">
        <f>O197*H197</f>
        <v>0</v>
      </c>
      <c r="Q197" s="135">
        <v>1.23E-3</v>
      </c>
      <c r="R197" s="135">
        <f>Q197*H197</f>
        <v>5.4120000000000001E-2</v>
      </c>
      <c r="S197" s="135">
        <v>0</v>
      </c>
      <c r="T197" s="136">
        <f>S197*H197</f>
        <v>0</v>
      </c>
      <c r="AR197" s="137" t="s">
        <v>148</v>
      </c>
      <c r="AT197" s="137" t="s">
        <v>143</v>
      </c>
      <c r="AU197" s="137" t="s">
        <v>78</v>
      </c>
      <c r="AY197" s="17" t="s">
        <v>142</v>
      </c>
      <c r="BE197" s="138">
        <f>IF(N197="základní",J197,0)</f>
        <v>0</v>
      </c>
      <c r="BF197" s="138">
        <f>IF(N197="snížená",J197,0)</f>
        <v>0</v>
      </c>
      <c r="BG197" s="138">
        <f>IF(N197="zákl. přenesená",J197,0)</f>
        <v>0</v>
      </c>
      <c r="BH197" s="138">
        <f>IF(N197="sníž. přenesená",J197,0)</f>
        <v>0</v>
      </c>
      <c r="BI197" s="138">
        <f>IF(N197="nulová",J197,0)</f>
        <v>0</v>
      </c>
      <c r="BJ197" s="17" t="s">
        <v>78</v>
      </c>
      <c r="BK197" s="138">
        <f>ROUND(I197*H197,2)</f>
        <v>0</v>
      </c>
      <c r="BL197" s="17" t="s">
        <v>149</v>
      </c>
      <c r="BM197" s="137" t="s">
        <v>266</v>
      </c>
    </row>
    <row r="198" spans="2:65" s="13" customFormat="1" ht="11.25">
      <c r="B198" s="154"/>
      <c r="D198" s="140" t="s">
        <v>151</v>
      </c>
      <c r="E198" s="155" t="s">
        <v>19</v>
      </c>
      <c r="F198" s="156" t="s">
        <v>267</v>
      </c>
      <c r="H198" s="155" t="s">
        <v>19</v>
      </c>
      <c r="I198" s="157"/>
      <c r="L198" s="154"/>
      <c r="M198" s="158"/>
      <c r="T198" s="159"/>
      <c r="AT198" s="155" t="s">
        <v>151</v>
      </c>
      <c r="AU198" s="155" t="s">
        <v>78</v>
      </c>
      <c r="AV198" s="13" t="s">
        <v>78</v>
      </c>
      <c r="AW198" s="13" t="s">
        <v>31</v>
      </c>
      <c r="AX198" s="13" t="s">
        <v>70</v>
      </c>
      <c r="AY198" s="155" t="s">
        <v>142</v>
      </c>
    </row>
    <row r="199" spans="2:65" s="11" customFormat="1" ht="11.25">
      <c r="B199" s="139"/>
      <c r="D199" s="140" t="s">
        <v>151</v>
      </c>
      <c r="E199" s="141" t="s">
        <v>19</v>
      </c>
      <c r="F199" s="142" t="s">
        <v>268</v>
      </c>
      <c r="H199" s="143">
        <v>44</v>
      </c>
      <c r="I199" s="144"/>
      <c r="L199" s="139"/>
      <c r="M199" s="145"/>
      <c r="T199" s="146"/>
      <c r="AT199" s="141" t="s">
        <v>151</v>
      </c>
      <c r="AU199" s="141" t="s">
        <v>78</v>
      </c>
      <c r="AV199" s="11" t="s">
        <v>80</v>
      </c>
      <c r="AW199" s="11" t="s">
        <v>31</v>
      </c>
      <c r="AX199" s="11" t="s">
        <v>70</v>
      </c>
      <c r="AY199" s="141" t="s">
        <v>142</v>
      </c>
    </row>
    <row r="200" spans="2:65" s="12" customFormat="1" ht="11.25">
      <c r="B200" s="147"/>
      <c r="D200" s="140" t="s">
        <v>151</v>
      </c>
      <c r="E200" s="148" t="s">
        <v>19</v>
      </c>
      <c r="F200" s="149" t="s">
        <v>154</v>
      </c>
      <c r="H200" s="150">
        <v>44</v>
      </c>
      <c r="I200" s="151"/>
      <c r="L200" s="147"/>
      <c r="M200" s="152"/>
      <c r="T200" s="153"/>
      <c r="AT200" s="148" t="s">
        <v>151</v>
      </c>
      <c r="AU200" s="148" t="s">
        <v>78</v>
      </c>
      <c r="AV200" s="12" t="s">
        <v>149</v>
      </c>
      <c r="AW200" s="12" t="s">
        <v>31</v>
      </c>
      <c r="AX200" s="12" t="s">
        <v>78</v>
      </c>
      <c r="AY200" s="148" t="s">
        <v>142</v>
      </c>
    </row>
    <row r="201" spans="2:65" s="1" customFormat="1" ht="24.2" customHeight="1">
      <c r="B201" s="32"/>
      <c r="C201" s="125" t="s">
        <v>226</v>
      </c>
      <c r="D201" s="125" t="s">
        <v>143</v>
      </c>
      <c r="E201" s="126" t="s">
        <v>269</v>
      </c>
      <c r="F201" s="127" t="s">
        <v>270</v>
      </c>
      <c r="G201" s="128" t="s">
        <v>146</v>
      </c>
      <c r="H201" s="129">
        <v>2</v>
      </c>
      <c r="I201" s="130"/>
      <c r="J201" s="131">
        <f>ROUND(I201*H201,2)</f>
        <v>0</v>
      </c>
      <c r="K201" s="127" t="s">
        <v>147</v>
      </c>
      <c r="L201" s="132"/>
      <c r="M201" s="133" t="s">
        <v>19</v>
      </c>
      <c r="N201" s="134" t="s">
        <v>41</v>
      </c>
      <c r="P201" s="135">
        <f>O201*H201</f>
        <v>0</v>
      </c>
      <c r="Q201" s="135">
        <v>2E-3</v>
      </c>
      <c r="R201" s="135">
        <f>Q201*H201</f>
        <v>4.0000000000000001E-3</v>
      </c>
      <c r="S201" s="135">
        <v>0</v>
      </c>
      <c r="T201" s="136">
        <f>S201*H201</f>
        <v>0</v>
      </c>
      <c r="AR201" s="137" t="s">
        <v>148</v>
      </c>
      <c r="AT201" s="137" t="s">
        <v>143</v>
      </c>
      <c r="AU201" s="137" t="s">
        <v>78</v>
      </c>
      <c r="AY201" s="17" t="s">
        <v>142</v>
      </c>
      <c r="BE201" s="138">
        <f>IF(N201="základní",J201,0)</f>
        <v>0</v>
      </c>
      <c r="BF201" s="138">
        <f>IF(N201="snížená",J201,0)</f>
        <v>0</v>
      </c>
      <c r="BG201" s="138">
        <f>IF(N201="zákl. přenesená",J201,0)</f>
        <v>0</v>
      </c>
      <c r="BH201" s="138">
        <f>IF(N201="sníž. přenesená",J201,0)</f>
        <v>0</v>
      </c>
      <c r="BI201" s="138">
        <f>IF(N201="nulová",J201,0)</f>
        <v>0</v>
      </c>
      <c r="BJ201" s="17" t="s">
        <v>78</v>
      </c>
      <c r="BK201" s="138">
        <f>ROUND(I201*H201,2)</f>
        <v>0</v>
      </c>
      <c r="BL201" s="17" t="s">
        <v>149</v>
      </c>
      <c r="BM201" s="137" t="s">
        <v>271</v>
      </c>
    </row>
    <row r="202" spans="2:65" s="11" customFormat="1" ht="11.25">
      <c r="B202" s="139"/>
      <c r="D202" s="140" t="s">
        <v>151</v>
      </c>
      <c r="E202" s="141" t="s">
        <v>19</v>
      </c>
      <c r="F202" s="142" t="s">
        <v>80</v>
      </c>
      <c r="H202" s="143">
        <v>2</v>
      </c>
      <c r="I202" s="144"/>
      <c r="L202" s="139"/>
      <c r="M202" s="145"/>
      <c r="T202" s="146"/>
      <c r="AT202" s="141" t="s">
        <v>151</v>
      </c>
      <c r="AU202" s="141" t="s">
        <v>78</v>
      </c>
      <c r="AV202" s="11" t="s">
        <v>80</v>
      </c>
      <c r="AW202" s="11" t="s">
        <v>31</v>
      </c>
      <c r="AX202" s="11" t="s">
        <v>70</v>
      </c>
      <c r="AY202" s="141" t="s">
        <v>142</v>
      </c>
    </row>
    <row r="203" spans="2:65" s="12" customFormat="1" ht="11.25">
      <c r="B203" s="147"/>
      <c r="D203" s="140" t="s">
        <v>151</v>
      </c>
      <c r="E203" s="148" t="s">
        <v>19</v>
      </c>
      <c r="F203" s="149" t="s">
        <v>154</v>
      </c>
      <c r="H203" s="150">
        <v>2</v>
      </c>
      <c r="I203" s="151"/>
      <c r="L203" s="147"/>
      <c r="M203" s="152"/>
      <c r="T203" s="153"/>
      <c r="AT203" s="148" t="s">
        <v>151</v>
      </c>
      <c r="AU203" s="148" t="s">
        <v>78</v>
      </c>
      <c r="AV203" s="12" t="s">
        <v>149</v>
      </c>
      <c r="AW203" s="12" t="s">
        <v>31</v>
      </c>
      <c r="AX203" s="12" t="s">
        <v>78</v>
      </c>
      <c r="AY203" s="148" t="s">
        <v>142</v>
      </c>
    </row>
    <row r="204" spans="2:65" s="1" customFormat="1" ht="24.2" customHeight="1">
      <c r="B204" s="32"/>
      <c r="C204" s="125" t="s">
        <v>272</v>
      </c>
      <c r="D204" s="125" t="s">
        <v>143</v>
      </c>
      <c r="E204" s="126" t="s">
        <v>273</v>
      </c>
      <c r="F204" s="127" t="s">
        <v>274</v>
      </c>
      <c r="G204" s="128" t="s">
        <v>146</v>
      </c>
      <c r="H204" s="129">
        <v>3</v>
      </c>
      <c r="I204" s="130"/>
      <c r="J204" s="131">
        <f>ROUND(I204*H204,2)</f>
        <v>0</v>
      </c>
      <c r="K204" s="127" t="s">
        <v>147</v>
      </c>
      <c r="L204" s="132"/>
      <c r="M204" s="133" t="s">
        <v>19</v>
      </c>
      <c r="N204" s="134" t="s">
        <v>41</v>
      </c>
      <c r="P204" s="135">
        <f>O204*H204</f>
        <v>0</v>
      </c>
      <c r="Q204" s="135">
        <v>2E-3</v>
      </c>
      <c r="R204" s="135">
        <f>Q204*H204</f>
        <v>6.0000000000000001E-3</v>
      </c>
      <c r="S204" s="135">
        <v>0</v>
      </c>
      <c r="T204" s="136">
        <f>S204*H204</f>
        <v>0</v>
      </c>
      <c r="AR204" s="137" t="s">
        <v>148</v>
      </c>
      <c r="AT204" s="137" t="s">
        <v>143</v>
      </c>
      <c r="AU204" s="137" t="s">
        <v>78</v>
      </c>
      <c r="AY204" s="17" t="s">
        <v>142</v>
      </c>
      <c r="BE204" s="138">
        <f>IF(N204="základní",J204,0)</f>
        <v>0</v>
      </c>
      <c r="BF204" s="138">
        <f>IF(N204="snížená",J204,0)</f>
        <v>0</v>
      </c>
      <c r="BG204" s="138">
        <f>IF(N204="zákl. přenesená",J204,0)</f>
        <v>0</v>
      </c>
      <c r="BH204" s="138">
        <f>IF(N204="sníž. přenesená",J204,0)</f>
        <v>0</v>
      </c>
      <c r="BI204" s="138">
        <f>IF(N204="nulová",J204,0)</f>
        <v>0</v>
      </c>
      <c r="BJ204" s="17" t="s">
        <v>78</v>
      </c>
      <c r="BK204" s="138">
        <f>ROUND(I204*H204,2)</f>
        <v>0</v>
      </c>
      <c r="BL204" s="17" t="s">
        <v>149</v>
      </c>
      <c r="BM204" s="137" t="s">
        <v>275</v>
      </c>
    </row>
    <row r="205" spans="2:65" s="11" customFormat="1" ht="11.25">
      <c r="B205" s="139"/>
      <c r="D205" s="140" t="s">
        <v>151</v>
      </c>
      <c r="E205" s="141" t="s">
        <v>19</v>
      </c>
      <c r="F205" s="142" t="s">
        <v>161</v>
      </c>
      <c r="H205" s="143">
        <v>3</v>
      </c>
      <c r="I205" s="144"/>
      <c r="L205" s="139"/>
      <c r="M205" s="145"/>
      <c r="T205" s="146"/>
      <c r="AT205" s="141" t="s">
        <v>151</v>
      </c>
      <c r="AU205" s="141" t="s">
        <v>78</v>
      </c>
      <c r="AV205" s="11" t="s">
        <v>80</v>
      </c>
      <c r="AW205" s="11" t="s">
        <v>31</v>
      </c>
      <c r="AX205" s="11" t="s">
        <v>70</v>
      </c>
      <c r="AY205" s="141" t="s">
        <v>142</v>
      </c>
    </row>
    <row r="206" spans="2:65" s="12" customFormat="1" ht="11.25">
      <c r="B206" s="147"/>
      <c r="D206" s="140" t="s">
        <v>151</v>
      </c>
      <c r="E206" s="148" t="s">
        <v>19</v>
      </c>
      <c r="F206" s="149" t="s">
        <v>154</v>
      </c>
      <c r="H206" s="150">
        <v>3</v>
      </c>
      <c r="I206" s="151"/>
      <c r="L206" s="147"/>
      <c r="M206" s="152"/>
      <c r="T206" s="153"/>
      <c r="AT206" s="148" t="s">
        <v>151</v>
      </c>
      <c r="AU206" s="148" t="s">
        <v>78</v>
      </c>
      <c r="AV206" s="12" t="s">
        <v>149</v>
      </c>
      <c r="AW206" s="12" t="s">
        <v>31</v>
      </c>
      <c r="AX206" s="12" t="s">
        <v>78</v>
      </c>
      <c r="AY206" s="148" t="s">
        <v>142</v>
      </c>
    </row>
    <row r="207" spans="2:65" s="1" customFormat="1" ht="16.5" customHeight="1">
      <c r="B207" s="32"/>
      <c r="C207" s="125" t="s">
        <v>14</v>
      </c>
      <c r="D207" s="125" t="s">
        <v>143</v>
      </c>
      <c r="E207" s="126" t="s">
        <v>276</v>
      </c>
      <c r="F207" s="127" t="s">
        <v>277</v>
      </c>
      <c r="G207" s="128" t="s">
        <v>146</v>
      </c>
      <c r="H207" s="129">
        <v>1</v>
      </c>
      <c r="I207" s="130"/>
      <c r="J207" s="131">
        <f>ROUND(I207*H207,2)</f>
        <v>0</v>
      </c>
      <c r="K207" s="127" t="s">
        <v>147</v>
      </c>
      <c r="L207" s="132"/>
      <c r="M207" s="133" t="s">
        <v>19</v>
      </c>
      <c r="N207" s="134" t="s">
        <v>41</v>
      </c>
      <c r="P207" s="135">
        <f>O207*H207</f>
        <v>0</v>
      </c>
      <c r="Q207" s="135">
        <v>0</v>
      </c>
      <c r="R207" s="135">
        <f>Q207*H207</f>
        <v>0</v>
      </c>
      <c r="S207" s="135">
        <v>0</v>
      </c>
      <c r="T207" s="136">
        <f>S207*H207</f>
        <v>0</v>
      </c>
      <c r="AR207" s="137" t="s">
        <v>148</v>
      </c>
      <c r="AT207" s="137" t="s">
        <v>143</v>
      </c>
      <c r="AU207" s="137" t="s">
        <v>78</v>
      </c>
      <c r="AY207" s="17" t="s">
        <v>142</v>
      </c>
      <c r="BE207" s="138">
        <f>IF(N207="základní",J207,0)</f>
        <v>0</v>
      </c>
      <c r="BF207" s="138">
        <f>IF(N207="snížená",J207,0)</f>
        <v>0</v>
      </c>
      <c r="BG207" s="138">
        <f>IF(N207="zákl. přenesená",J207,0)</f>
        <v>0</v>
      </c>
      <c r="BH207" s="138">
        <f>IF(N207="sníž. přenesená",J207,0)</f>
        <v>0</v>
      </c>
      <c r="BI207" s="138">
        <f>IF(N207="nulová",J207,0)</f>
        <v>0</v>
      </c>
      <c r="BJ207" s="17" t="s">
        <v>78</v>
      </c>
      <c r="BK207" s="138">
        <f>ROUND(I207*H207,2)</f>
        <v>0</v>
      </c>
      <c r="BL207" s="17" t="s">
        <v>149</v>
      </c>
      <c r="BM207" s="137" t="s">
        <v>278</v>
      </c>
    </row>
    <row r="208" spans="2:65" s="13" customFormat="1" ht="11.25">
      <c r="B208" s="154"/>
      <c r="D208" s="140" t="s">
        <v>151</v>
      </c>
      <c r="E208" s="155" t="s">
        <v>19</v>
      </c>
      <c r="F208" s="156" t="s">
        <v>279</v>
      </c>
      <c r="H208" s="155" t="s">
        <v>19</v>
      </c>
      <c r="I208" s="157"/>
      <c r="L208" s="154"/>
      <c r="M208" s="158"/>
      <c r="T208" s="159"/>
      <c r="AT208" s="155" t="s">
        <v>151</v>
      </c>
      <c r="AU208" s="155" t="s">
        <v>78</v>
      </c>
      <c r="AV208" s="13" t="s">
        <v>78</v>
      </c>
      <c r="AW208" s="13" t="s">
        <v>31</v>
      </c>
      <c r="AX208" s="13" t="s">
        <v>70</v>
      </c>
      <c r="AY208" s="155" t="s">
        <v>142</v>
      </c>
    </row>
    <row r="209" spans="2:65" s="13" customFormat="1" ht="11.25">
      <c r="B209" s="154"/>
      <c r="D209" s="140" t="s">
        <v>151</v>
      </c>
      <c r="E209" s="155" t="s">
        <v>19</v>
      </c>
      <c r="F209" s="156" t="s">
        <v>262</v>
      </c>
      <c r="H209" s="155" t="s">
        <v>19</v>
      </c>
      <c r="I209" s="157"/>
      <c r="L209" s="154"/>
      <c r="M209" s="158"/>
      <c r="T209" s="159"/>
      <c r="AT209" s="155" t="s">
        <v>151</v>
      </c>
      <c r="AU209" s="155" t="s">
        <v>78</v>
      </c>
      <c r="AV209" s="13" t="s">
        <v>78</v>
      </c>
      <c r="AW209" s="13" t="s">
        <v>31</v>
      </c>
      <c r="AX209" s="13" t="s">
        <v>70</v>
      </c>
      <c r="AY209" s="155" t="s">
        <v>142</v>
      </c>
    </row>
    <row r="210" spans="2:65" s="11" customFormat="1" ht="11.25">
      <c r="B210" s="139"/>
      <c r="D210" s="140" t="s">
        <v>151</v>
      </c>
      <c r="E210" s="141" t="s">
        <v>19</v>
      </c>
      <c r="F210" s="142" t="s">
        <v>78</v>
      </c>
      <c r="H210" s="143">
        <v>1</v>
      </c>
      <c r="I210" s="144"/>
      <c r="L210" s="139"/>
      <c r="M210" s="145"/>
      <c r="T210" s="146"/>
      <c r="AT210" s="141" t="s">
        <v>151</v>
      </c>
      <c r="AU210" s="141" t="s">
        <v>78</v>
      </c>
      <c r="AV210" s="11" t="s">
        <v>80</v>
      </c>
      <c r="AW210" s="11" t="s">
        <v>31</v>
      </c>
      <c r="AX210" s="11" t="s">
        <v>70</v>
      </c>
      <c r="AY210" s="141" t="s">
        <v>142</v>
      </c>
    </row>
    <row r="211" spans="2:65" s="12" customFormat="1" ht="11.25">
      <c r="B211" s="147"/>
      <c r="D211" s="140" t="s">
        <v>151</v>
      </c>
      <c r="E211" s="148" t="s">
        <v>19</v>
      </c>
      <c r="F211" s="149" t="s">
        <v>154</v>
      </c>
      <c r="H211" s="150">
        <v>1</v>
      </c>
      <c r="I211" s="151"/>
      <c r="L211" s="147"/>
      <c r="M211" s="152"/>
      <c r="T211" s="153"/>
      <c r="AT211" s="148" t="s">
        <v>151</v>
      </c>
      <c r="AU211" s="148" t="s">
        <v>78</v>
      </c>
      <c r="AV211" s="12" t="s">
        <v>149</v>
      </c>
      <c r="AW211" s="12" t="s">
        <v>31</v>
      </c>
      <c r="AX211" s="12" t="s">
        <v>78</v>
      </c>
      <c r="AY211" s="148" t="s">
        <v>142</v>
      </c>
    </row>
    <row r="212" spans="2:65" s="1" customFormat="1" ht="24.2" customHeight="1">
      <c r="B212" s="32"/>
      <c r="C212" s="125" t="s">
        <v>178</v>
      </c>
      <c r="D212" s="125" t="s">
        <v>143</v>
      </c>
      <c r="E212" s="126" t="s">
        <v>280</v>
      </c>
      <c r="F212" s="127" t="s">
        <v>281</v>
      </c>
      <c r="G212" s="128" t="s">
        <v>164</v>
      </c>
      <c r="H212" s="129">
        <v>12</v>
      </c>
      <c r="I212" s="130"/>
      <c r="J212" s="131">
        <f>ROUND(I212*H212,2)</f>
        <v>0</v>
      </c>
      <c r="K212" s="127" t="s">
        <v>147</v>
      </c>
      <c r="L212" s="132"/>
      <c r="M212" s="133" t="s">
        <v>19</v>
      </c>
      <c r="N212" s="134" t="s">
        <v>41</v>
      </c>
      <c r="P212" s="135">
        <f>O212*H212</f>
        <v>0</v>
      </c>
      <c r="Q212" s="135">
        <v>0</v>
      </c>
      <c r="R212" s="135">
        <f>Q212*H212</f>
        <v>0</v>
      </c>
      <c r="S212" s="135">
        <v>0</v>
      </c>
      <c r="T212" s="136">
        <f>S212*H212</f>
        <v>0</v>
      </c>
      <c r="AR212" s="137" t="s">
        <v>148</v>
      </c>
      <c r="AT212" s="137" t="s">
        <v>143</v>
      </c>
      <c r="AU212" s="137" t="s">
        <v>78</v>
      </c>
      <c r="AY212" s="17" t="s">
        <v>142</v>
      </c>
      <c r="BE212" s="138">
        <f>IF(N212="základní",J212,0)</f>
        <v>0</v>
      </c>
      <c r="BF212" s="138">
        <f>IF(N212="snížená",J212,0)</f>
        <v>0</v>
      </c>
      <c r="BG212" s="138">
        <f>IF(N212="zákl. přenesená",J212,0)</f>
        <v>0</v>
      </c>
      <c r="BH212" s="138">
        <f>IF(N212="sníž. přenesená",J212,0)</f>
        <v>0</v>
      </c>
      <c r="BI212" s="138">
        <f>IF(N212="nulová",J212,0)</f>
        <v>0</v>
      </c>
      <c r="BJ212" s="17" t="s">
        <v>78</v>
      </c>
      <c r="BK212" s="138">
        <f>ROUND(I212*H212,2)</f>
        <v>0</v>
      </c>
      <c r="BL212" s="17" t="s">
        <v>149</v>
      </c>
      <c r="BM212" s="137" t="s">
        <v>282</v>
      </c>
    </row>
    <row r="213" spans="2:65" s="13" customFormat="1" ht="11.25">
      <c r="B213" s="154"/>
      <c r="D213" s="140" t="s">
        <v>151</v>
      </c>
      <c r="E213" s="155" t="s">
        <v>19</v>
      </c>
      <c r="F213" s="156" t="s">
        <v>262</v>
      </c>
      <c r="H213" s="155" t="s">
        <v>19</v>
      </c>
      <c r="I213" s="157"/>
      <c r="L213" s="154"/>
      <c r="M213" s="158"/>
      <c r="T213" s="159"/>
      <c r="AT213" s="155" t="s">
        <v>151</v>
      </c>
      <c r="AU213" s="155" t="s">
        <v>78</v>
      </c>
      <c r="AV213" s="13" t="s">
        <v>78</v>
      </c>
      <c r="AW213" s="13" t="s">
        <v>31</v>
      </c>
      <c r="AX213" s="13" t="s">
        <v>70</v>
      </c>
      <c r="AY213" s="155" t="s">
        <v>142</v>
      </c>
    </row>
    <row r="214" spans="2:65" s="11" customFormat="1" ht="11.25">
      <c r="B214" s="139"/>
      <c r="D214" s="140" t="s">
        <v>151</v>
      </c>
      <c r="E214" s="141" t="s">
        <v>19</v>
      </c>
      <c r="F214" s="142" t="s">
        <v>179</v>
      </c>
      <c r="H214" s="143">
        <v>6</v>
      </c>
      <c r="I214" s="144"/>
      <c r="L214" s="139"/>
      <c r="M214" s="145"/>
      <c r="T214" s="146"/>
      <c r="AT214" s="141" t="s">
        <v>151</v>
      </c>
      <c r="AU214" s="141" t="s">
        <v>78</v>
      </c>
      <c r="AV214" s="11" t="s">
        <v>80</v>
      </c>
      <c r="AW214" s="11" t="s">
        <v>31</v>
      </c>
      <c r="AX214" s="11" t="s">
        <v>70</v>
      </c>
      <c r="AY214" s="141" t="s">
        <v>142</v>
      </c>
    </row>
    <row r="215" spans="2:65" s="13" customFormat="1" ht="11.25">
      <c r="B215" s="154"/>
      <c r="D215" s="140" t="s">
        <v>151</v>
      </c>
      <c r="E215" s="155" t="s">
        <v>19</v>
      </c>
      <c r="F215" s="156" t="s">
        <v>267</v>
      </c>
      <c r="H215" s="155" t="s">
        <v>19</v>
      </c>
      <c r="I215" s="157"/>
      <c r="L215" s="154"/>
      <c r="M215" s="158"/>
      <c r="T215" s="159"/>
      <c r="AT215" s="155" t="s">
        <v>151</v>
      </c>
      <c r="AU215" s="155" t="s">
        <v>78</v>
      </c>
      <c r="AV215" s="13" t="s">
        <v>78</v>
      </c>
      <c r="AW215" s="13" t="s">
        <v>31</v>
      </c>
      <c r="AX215" s="13" t="s">
        <v>70</v>
      </c>
      <c r="AY215" s="155" t="s">
        <v>142</v>
      </c>
    </row>
    <row r="216" spans="2:65" s="11" customFormat="1" ht="11.25">
      <c r="B216" s="139"/>
      <c r="D216" s="140" t="s">
        <v>151</v>
      </c>
      <c r="E216" s="141" t="s">
        <v>19</v>
      </c>
      <c r="F216" s="142" t="s">
        <v>179</v>
      </c>
      <c r="H216" s="143">
        <v>6</v>
      </c>
      <c r="I216" s="144"/>
      <c r="L216" s="139"/>
      <c r="M216" s="145"/>
      <c r="T216" s="146"/>
      <c r="AT216" s="141" t="s">
        <v>151</v>
      </c>
      <c r="AU216" s="141" t="s">
        <v>78</v>
      </c>
      <c r="AV216" s="11" t="s">
        <v>80</v>
      </c>
      <c r="AW216" s="11" t="s">
        <v>31</v>
      </c>
      <c r="AX216" s="11" t="s">
        <v>70</v>
      </c>
      <c r="AY216" s="141" t="s">
        <v>142</v>
      </c>
    </row>
    <row r="217" spans="2:65" s="12" customFormat="1" ht="11.25">
      <c r="B217" s="147"/>
      <c r="D217" s="140" t="s">
        <v>151</v>
      </c>
      <c r="E217" s="148" t="s">
        <v>19</v>
      </c>
      <c r="F217" s="149" t="s">
        <v>154</v>
      </c>
      <c r="H217" s="150">
        <v>12</v>
      </c>
      <c r="I217" s="151"/>
      <c r="L217" s="147"/>
      <c r="M217" s="152"/>
      <c r="T217" s="153"/>
      <c r="AT217" s="148" t="s">
        <v>151</v>
      </c>
      <c r="AU217" s="148" t="s">
        <v>78</v>
      </c>
      <c r="AV217" s="12" t="s">
        <v>149</v>
      </c>
      <c r="AW217" s="12" t="s">
        <v>31</v>
      </c>
      <c r="AX217" s="12" t="s">
        <v>78</v>
      </c>
      <c r="AY217" s="148" t="s">
        <v>142</v>
      </c>
    </row>
    <row r="218" spans="2:65" s="1" customFormat="1" ht="21.75" customHeight="1">
      <c r="B218" s="32"/>
      <c r="C218" s="125" t="s">
        <v>283</v>
      </c>
      <c r="D218" s="125" t="s">
        <v>143</v>
      </c>
      <c r="E218" s="126" t="s">
        <v>284</v>
      </c>
      <c r="F218" s="127" t="s">
        <v>285</v>
      </c>
      <c r="G218" s="128" t="s">
        <v>146</v>
      </c>
      <c r="H218" s="129">
        <v>4</v>
      </c>
      <c r="I218" s="130"/>
      <c r="J218" s="131">
        <f>ROUND(I218*H218,2)</f>
        <v>0</v>
      </c>
      <c r="K218" s="127" t="s">
        <v>147</v>
      </c>
      <c r="L218" s="132"/>
      <c r="M218" s="133" t="s">
        <v>19</v>
      </c>
      <c r="N218" s="134" t="s">
        <v>41</v>
      </c>
      <c r="P218" s="135">
        <f>O218*H218</f>
        <v>0</v>
      </c>
      <c r="Q218" s="135">
        <v>0</v>
      </c>
      <c r="R218" s="135">
        <f>Q218*H218</f>
        <v>0</v>
      </c>
      <c r="S218" s="135">
        <v>0</v>
      </c>
      <c r="T218" s="136">
        <f>S218*H218</f>
        <v>0</v>
      </c>
      <c r="AR218" s="137" t="s">
        <v>148</v>
      </c>
      <c r="AT218" s="137" t="s">
        <v>143</v>
      </c>
      <c r="AU218" s="137" t="s">
        <v>78</v>
      </c>
      <c r="AY218" s="17" t="s">
        <v>142</v>
      </c>
      <c r="BE218" s="138">
        <f>IF(N218="základní",J218,0)</f>
        <v>0</v>
      </c>
      <c r="BF218" s="138">
        <f>IF(N218="snížená",J218,0)</f>
        <v>0</v>
      </c>
      <c r="BG218" s="138">
        <f>IF(N218="zákl. přenesená",J218,0)</f>
        <v>0</v>
      </c>
      <c r="BH218" s="138">
        <f>IF(N218="sníž. přenesená",J218,0)</f>
        <v>0</v>
      </c>
      <c r="BI218" s="138">
        <f>IF(N218="nulová",J218,0)</f>
        <v>0</v>
      </c>
      <c r="BJ218" s="17" t="s">
        <v>78</v>
      </c>
      <c r="BK218" s="138">
        <f>ROUND(I218*H218,2)</f>
        <v>0</v>
      </c>
      <c r="BL218" s="17" t="s">
        <v>149</v>
      </c>
      <c r="BM218" s="137" t="s">
        <v>286</v>
      </c>
    </row>
    <row r="219" spans="2:65" s="13" customFormat="1" ht="11.25">
      <c r="B219" s="154"/>
      <c r="D219" s="140" t="s">
        <v>151</v>
      </c>
      <c r="E219" s="155" t="s">
        <v>19</v>
      </c>
      <c r="F219" s="156" t="s">
        <v>262</v>
      </c>
      <c r="H219" s="155" t="s">
        <v>19</v>
      </c>
      <c r="I219" s="157"/>
      <c r="L219" s="154"/>
      <c r="M219" s="158"/>
      <c r="T219" s="159"/>
      <c r="AT219" s="155" t="s">
        <v>151</v>
      </c>
      <c r="AU219" s="155" t="s">
        <v>78</v>
      </c>
      <c r="AV219" s="13" t="s">
        <v>78</v>
      </c>
      <c r="AW219" s="13" t="s">
        <v>31</v>
      </c>
      <c r="AX219" s="13" t="s">
        <v>70</v>
      </c>
      <c r="AY219" s="155" t="s">
        <v>142</v>
      </c>
    </row>
    <row r="220" spans="2:65" s="11" customFormat="1" ht="11.25">
      <c r="B220" s="139"/>
      <c r="D220" s="140" t="s">
        <v>151</v>
      </c>
      <c r="E220" s="141" t="s">
        <v>19</v>
      </c>
      <c r="F220" s="142" t="s">
        <v>80</v>
      </c>
      <c r="H220" s="143">
        <v>2</v>
      </c>
      <c r="I220" s="144"/>
      <c r="L220" s="139"/>
      <c r="M220" s="145"/>
      <c r="T220" s="146"/>
      <c r="AT220" s="141" t="s">
        <v>151</v>
      </c>
      <c r="AU220" s="141" t="s">
        <v>78</v>
      </c>
      <c r="AV220" s="11" t="s">
        <v>80</v>
      </c>
      <c r="AW220" s="11" t="s">
        <v>31</v>
      </c>
      <c r="AX220" s="11" t="s">
        <v>70</v>
      </c>
      <c r="AY220" s="141" t="s">
        <v>142</v>
      </c>
    </row>
    <row r="221" spans="2:65" s="13" customFormat="1" ht="11.25">
      <c r="B221" s="154"/>
      <c r="D221" s="140" t="s">
        <v>151</v>
      </c>
      <c r="E221" s="155" t="s">
        <v>19</v>
      </c>
      <c r="F221" s="156" t="s">
        <v>267</v>
      </c>
      <c r="H221" s="155" t="s">
        <v>19</v>
      </c>
      <c r="I221" s="157"/>
      <c r="L221" s="154"/>
      <c r="M221" s="158"/>
      <c r="T221" s="159"/>
      <c r="AT221" s="155" t="s">
        <v>151</v>
      </c>
      <c r="AU221" s="155" t="s">
        <v>78</v>
      </c>
      <c r="AV221" s="13" t="s">
        <v>78</v>
      </c>
      <c r="AW221" s="13" t="s">
        <v>31</v>
      </c>
      <c r="AX221" s="13" t="s">
        <v>70</v>
      </c>
      <c r="AY221" s="155" t="s">
        <v>142</v>
      </c>
    </row>
    <row r="222" spans="2:65" s="11" customFormat="1" ht="11.25">
      <c r="B222" s="139"/>
      <c r="D222" s="140" t="s">
        <v>151</v>
      </c>
      <c r="E222" s="141" t="s">
        <v>19</v>
      </c>
      <c r="F222" s="142" t="s">
        <v>80</v>
      </c>
      <c r="H222" s="143">
        <v>2</v>
      </c>
      <c r="I222" s="144"/>
      <c r="L222" s="139"/>
      <c r="M222" s="145"/>
      <c r="T222" s="146"/>
      <c r="AT222" s="141" t="s">
        <v>151</v>
      </c>
      <c r="AU222" s="141" t="s">
        <v>78</v>
      </c>
      <c r="AV222" s="11" t="s">
        <v>80</v>
      </c>
      <c r="AW222" s="11" t="s">
        <v>31</v>
      </c>
      <c r="AX222" s="11" t="s">
        <v>70</v>
      </c>
      <c r="AY222" s="141" t="s">
        <v>142</v>
      </c>
    </row>
    <row r="223" spans="2:65" s="12" customFormat="1" ht="11.25">
      <c r="B223" s="147"/>
      <c r="D223" s="140" t="s">
        <v>151</v>
      </c>
      <c r="E223" s="148" t="s">
        <v>19</v>
      </c>
      <c r="F223" s="149" t="s">
        <v>154</v>
      </c>
      <c r="H223" s="150">
        <v>4</v>
      </c>
      <c r="I223" s="151"/>
      <c r="L223" s="147"/>
      <c r="M223" s="152"/>
      <c r="T223" s="153"/>
      <c r="AT223" s="148" t="s">
        <v>151</v>
      </c>
      <c r="AU223" s="148" t="s">
        <v>78</v>
      </c>
      <c r="AV223" s="12" t="s">
        <v>149</v>
      </c>
      <c r="AW223" s="12" t="s">
        <v>31</v>
      </c>
      <c r="AX223" s="12" t="s">
        <v>78</v>
      </c>
      <c r="AY223" s="148" t="s">
        <v>142</v>
      </c>
    </row>
    <row r="224" spans="2:65" s="1" customFormat="1" ht="16.5" customHeight="1">
      <c r="B224" s="32"/>
      <c r="C224" s="125" t="s">
        <v>287</v>
      </c>
      <c r="D224" s="125" t="s">
        <v>143</v>
      </c>
      <c r="E224" s="126" t="s">
        <v>288</v>
      </c>
      <c r="F224" s="127" t="s">
        <v>289</v>
      </c>
      <c r="G224" s="128" t="s">
        <v>290</v>
      </c>
      <c r="H224" s="129">
        <v>36</v>
      </c>
      <c r="I224" s="130"/>
      <c r="J224" s="131">
        <f>ROUND(I224*H224,2)</f>
        <v>0</v>
      </c>
      <c r="K224" s="127" t="s">
        <v>19</v>
      </c>
      <c r="L224" s="132"/>
      <c r="M224" s="133" t="s">
        <v>19</v>
      </c>
      <c r="N224" s="134" t="s">
        <v>41</v>
      </c>
      <c r="P224" s="135">
        <f>O224*H224</f>
        <v>0</v>
      </c>
      <c r="Q224" s="135">
        <v>1</v>
      </c>
      <c r="R224" s="135">
        <f>Q224*H224</f>
        <v>36</v>
      </c>
      <c r="S224" s="135">
        <v>0</v>
      </c>
      <c r="T224" s="136">
        <f>S224*H224</f>
        <v>0</v>
      </c>
      <c r="AR224" s="137" t="s">
        <v>148</v>
      </c>
      <c r="AT224" s="137" t="s">
        <v>143</v>
      </c>
      <c r="AU224" s="137" t="s">
        <v>78</v>
      </c>
      <c r="AY224" s="17" t="s">
        <v>142</v>
      </c>
      <c r="BE224" s="138">
        <f>IF(N224="základní",J224,0)</f>
        <v>0</v>
      </c>
      <c r="BF224" s="138">
        <f>IF(N224="snížená",J224,0)</f>
        <v>0</v>
      </c>
      <c r="BG224" s="138">
        <f>IF(N224="zákl. přenesená",J224,0)</f>
        <v>0</v>
      </c>
      <c r="BH224" s="138">
        <f>IF(N224="sníž. přenesená",J224,0)</f>
        <v>0</v>
      </c>
      <c r="BI224" s="138">
        <f>IF(N224="nulová",J224,0)</f>
        <v>0</v>
      </c>
      <c r="BJ224" s="17" t="s">
        <v>78</v>
      </c>
      <c r="BK224" s="138">
        <f>ROUND(I224*H224,2)</f>
        <v>0</v>
      </c>
      <c r="BL224" s="17" t="s">
        <v>149</v>
      </c>
      <c r="BM224" s="137" t="s">
        <v>291</v>
      </c>
    </row>
    <row r="225" spans="2:65" s="13" customFormat="1" ht="11.25">
      <c r="B225" s="154"/>
      <c r="D225" s="140" t="s">
        <v>151</v>
      </c>
      <c r="E225" s="155" t="s">
        <v>19</v>
      </c>
      <c r="F225" s="156" t="s">
        <v>292</v>
      </c>
      <c r="H225" s="155" t="s">
        <v>19</v>
      </c>
      <c r="I225" s="157"/>
      <c r="L225" s="154"/>
      <c r="M225" s="158"/>
      <c r="T225" s="159"/>
      <c r="AT225" s="155" t="s">
        <v>151</v>
      </c>
      <c r="AU225" s="155" t="s">
        <v>78</v>
      </c>
      <c r="AV225" s="13" t="s">
        <v>78</v>
      </c>
      <c r="AW225" s="13" t="s">
        <v>31</v>
      </c>
      <c r="AX225" s="13" t="s">
        <v>70</v>
      </c>
      <c r="AY225" s="155" t="s">
        <v>142</v>
      </c>
    </row>
    <row r="226" spans="2:65" s="13" customFormat="1" ht="11.25">
      <c r="B226" s="154"/>
      <c r="D226" s="140" t="s">
        <v>151</v>
      </c>
      <c r="E226" s="155" t="s">
        <v>19</v>
      </c>
      <c r="F226" s="156" t="s">
        <v>262</v>
      </c>
      <c r="H226" s="155" t="s">
        <v>19</v>
      </c>
      <c r="I226" s="157"/>
      <c r="L226" s="154"/>
      <c r="M226" s="158"/>
      <c r="T226" s="159"/>
      <c r="AT226" s="155" t="s">
        <v>151</v>
      </c>
      <c r="AU226" s="155" t="s">
        <v>78</v>
      </c>
      <c r="AV226" s="13" t="s">
        <v>78</v>
      </c>
      <c r="AW226" s="13" t="s">
        <v>31</v>
      </c>
      <c r="AX226" s="13" t="s">
        <v>70</v>
      </c>
      <c r="AY226" s="155" t="s">
        <v>142</v>
      </c>
    </row>
    <row r="227" spans="2:65" s="11" customFormat="1" ht="11.25">
      <c r="B227" s="139"/>
      <c r="D227" s="140" t="s">
        <v>151</v>
      </c>
      <c r="E227" s="141" t="s">
        <v>19</v>
      </c>
      <c r="F227" s="142" t="s">
        <v>293</v>
      </c>
      <c r="H227" s="143">
        <v>16</v>
      </c>
      <c r="I227" s="144"/>
      <c r="L227" s="139"/>
      <c r="M227" s="145"/>
      <c r="T227" s="146"/>
      <c r="AT227" s="141" t="s">
        <v>151</v>
      </c>
      <c r="AU227" s="141" t="s">
        <v>78</v>
      </c>
      <c r="AV227" s="11" t="s">
        <v>80</v>
      </c>
      <c r="AW227" s="11" t="s">
        <v>31</v>
      </c>
      <c r="AX227" s="11" t="s">
        <v>70</v>
      </c>
      <c r="AY227" s="141" t="s">
        <v>142</v>
      </c>
    </row>
    <row r="228" spans="2:65" s="13" customFormat="1" ht="11.25">
      <c r="B228" s="154"/>
      <c r="D228" s="140" t="s">
        <v>151</v>
      </c>
      <c r="E228" s="155" t="s">
        <v>19</v>
      </c>
      <c r="F228" s="156" t="s">
        <v>267</v>
      </c>
      <c r="H228" s="155" t="s">
        <v>19</v>
      </c>
      <c r="I228" s="157"/>
      <c r="L228" s="154"/>
      <c r="M228" s="158"/>
      <c r="T228" s="159"/>
      <c r="AT228" s="155" t="s">
        <v>151</v>
      </c>
      <c r="AU228" s="155" t="s">
        <v>78</v>
      </c>
      <c r="AV228" s="13" t="s">
        <v>78</v>
      </c>
      <c r="AW228" s="13" t="s">
        <v>31</v>
      </c>
      <c r="AX228" s="13" t="s">
        <v>70</v>
      </c>
      <c r="AY228" s="155" t="s">
        <v>142</v>
      </c>
    </row>
    <row r="229" spans="2:65" s="11" customFormat="1" ht="11.25">
      <c r="B229" s="139"/>
      <c r="D229" s="140" t="s">
        <v>151</v>
      </c>
      <c r="E229" s="141" t="s">
        <v>19</v>
      </c>
      <c r="F229" s="142" t="s">
        <v>294</v>
      </c>
      <c r="H229" s="143">
        <v>20</v>
      </c>
      <c r="I229" s="144"/>
      <c r="L229" s="139"/>
      <c r="M229" s="145"/>
      <c r="T229" s="146"/>
      <c r="AT229" s="141" t="s">
        <v>151</v>
      </c>
      <c r="AU229" s="141" t="s">
        <v>78</v>
      </c>
      <c r="AV229" s="11" t="s">
        <v>80</v>
      </c>
      <c r="AW229" s="11" t="s">
        <v>31</v>
      </c>
      <c r="AX229" s="11" t="s">
        <v>70</v>
      </c>
      <c r="AY229" s="141" t="s">
        <v>142</v>
      </c>
    </row>
    <row r="230" spans="2:65" s="12" customFormat="1" ht="11.25">
      <c r="B230" s="147"/>
      <c r="D230" s="140" t="s">
        <v>151</v>
      </c>
      <c r="E230" s="148" t="s">
        <v>19</v>
      </c>
      <c r="F230" s="149" t="s">
        <v>154</v>
      </c>
      <c r="H230" s="150">
        <v>36</v>
      </c>
      <c r="I230" s="151"/>
      <c r="L230" s="147"/>
      <c r="M230" s="152"/>
      <c r="T230" s="153"/>
      <c r="AT230" s="148" t="s">
        <v>151</v>
      </c>
      <c r="AU230" s="148" t="s">
        <v>78</v>
      </c>
      <c r="AV230" s="12" t="s">
        <v>149</v>
      </c>
      <c r="AW230" s="12" t="s">
        <v>31</v>
      </c>
      <c r="AX230" s="12" t="s">
        <v>78</v>
      </c>
      <c r="AY230" s="148" t="s">
        <v>142</v>
      </c>
    </row>
    <row r="231" spans="2:65" s="1" customFormat="1" ht="21.75" customHeight="1">
      <c r="B231" s="32"/>
      <c r="C231" s="125" t="s">
        <v>295</v>
      </c>
      <c r="D231" s="125" t="s">
        <v>143</v>
      </c>
      <c r="E231" s="126" t="s">
        <v>296</v>
      </c>
      <c r="F231" s="127" t="s">
        <v>297</v>
      </c>
      <c r="G231" s="128" t="s">
        <v>298</v>
      </c>
      <c r="H231" s="129">
        <v>0.2</v>
      </c>
      <c r="I231" s="130"/>
      <c r="J231" s="131">
        <f>ROUND(I231*H231,2)</f>
        <v>0</v>
      </c>
      <c r="K231" s="127" t="s">
        <v>147</v>
      </c>
      <c r="L231" s="132"/>
      <c r="M231" s="133" t="s">
        <v>19</v>
      </c>
      <c r="N231" s="134" t="s">
        <v>41</v>
      </c>
      <c r="P231" s="135">
        <f>O231*H231</f>
        <v>0</v>
      </c>
      <c r="Q231" s="135">
        <v>2.234</v>
      </c>
      <c r="R231" s="135">
        <f>Q231*H231</f>
        <v>0.44680000000000003</v>
      </c>
      <c r="S231" s="135">
        <v>0</v>
      </c>
      <c r="T231" s="136">
        <f>S231*H231</f>
        <v>0</v>
      </c>
      <c r="AR231" s="137" t="s">
        <v>148</v>
      </c>
      <c r="AT231" s="137" t="s">
        <v>143</v>
      </c>
      <c r="AU231" s="137" t="s">
        <v>78</v>
      </c>
      <c r="AY231" s="17" t="s">
        <v>142</v>
      </c>
      <c r="BE231" s="138">
        <f>IF(N231="základní",J231,0)</f>
        <v>0</v>
      </c>
      <c r="BF231" s="138">
        <f>IF(N231="snížená",J231,0)</f>
        <v>0</v>
      </c>
      <c r="BG231" s="138">
        <f>IF(N231="zákl. přenesená",J231,0)</f>
        <v>0</v>
      </c>
      <c r="BH231" s="138">
        <f>IF(N231="sníž. přenesená",J231,0)</f>
        <v>0</v>
      </c>
      <c r="BI231" s="138">
        <f>IF(N231="nulová",J231,0)</f>
        <v>0</v>
      </c>
      <c r="BJ231" s="17" t="s">
        <v>78</v>
      </c>
      <c r="BK231" s="138">
        <f>ROUND(I231*H231,2)</f>
        <v>0</v>
      </c>
      <c r="BL231" s="17" t="s">
        <v>149</v>
      </c>
      <c r="BM231" s="137" t="s">
        <v>299</v>
      </c>
    </row>
    <row r="232" spans="2:65" s="13" customFormat="1" ht="11.25">
      <c r="B232" s="154"/>
      <c r="D232" s="140" t="s">
        <v>151</v>
      </c>
      <c r="E232" s="155" t="s">
        <v>19</v>
      </c>
      <c r="F232" s="156" t="s">
        <v>300</v>
      </c>
      <c r="H232" s="155" t="s">
        <v>19</v>
      </c>
      <c r="I232" s="157"/>
      <c r="L232" s="154"/>
      <c r="M232" s="158"/>
      <c r="T232" s="159"/>
      <c r="AT232" s="155" t="s">
        <v>151</v>
      </c>
      <c r="AU232" s="155" t="s">
        <v>78</v>
      </c>
      <c r="AV232" s="13" t="s">
        <v>78</v>
      </c>
      <c r="AW232" s="13" t="s">
        <v>31</v>
      </c>
      <c r="AX232" s="13" t="s">
        <v>70</v>
      </c>
      <c r="AY232" s="155" t="s">
        <v>142</v>
      </c>
    </row>
    <row r="233" spans="2:65" s="13" customFormat="1" ht="11.25">
      <c r="B233" s="154"/>
      <c r="D233" s="140" t="s">
        <v>151</v>
      </c>
      <c r="E233" s="155" t="s">
        <v>19</v>
      </c>
      <c r="F233" s="156" t="s">
        <v>262</v>
      </c>
      <c r="H233" s="155" t="s">
        <v>19</v>
      </c>
      <c r="I233" s="157"/>
      <c r="L233" s="154"/>
      <c r="M233" s="158"/>
      <c r="T233" s="159"/>
      <c r="AT233" s="155" t="s">
        <v>151</v>
      </c>
      <c r="AU233" s="155" t="s">
        <v>78</v>
      </c>
      <c r="AV233" s="13" t="s">
        <v>78</v>
      </c>
      <c r="AW233" s="13" t="s">
        <v>31</v>
      </c>
      <c r="AX233" s="13" t="s">
        <v>70</v>
      </c>
      <c r="AY233" s="155" t="s">
        <v>142</v>
      </c>
    </row>
    <row r="234" spans="2:65" s="11" customFormat="1" ht="11.25">
      <c r="B234" s="139"/>
      <c r="D234" s="140" t="s">
        <v>151</v>
      </c>
      <c r="E234" s="141" t="s">
        <v>19</v>
      </c>
      <c r="F234" s="142" t="s">
        <v>301</v>
      </c>
      <c r="H234" s="143">
        <v>0.2</v>
      </c>
      <c r="I234" s="144"/>
      <c r="L234" s="139"/>
      <c r="M234" s="145"/>
      <c r="T234" s="146"/>
      <c r="AT234" s="141" t="s">
        <v>151</v>
      </c>
      <c r="AU234" s="141" t="s">
        <v>78</v>
      </c>
      <c r="AV234" s="11" t="s">
        <v>80</v>
      </c>
      <c r="AW234" s="11" t="s">
        <v>31</v>
      </c>
      <c r="AX234" s="11" t="s">
        <v>70</v>
      </c>
      <c r="AY234" s="141" t="s">
        <v>142</v>
      </c>
    </row>
    <row r="235" spans="2:65" s="12" customFormat="1" ht="11.25">
      <c r="B235" s="147"/>
      <c r="D235" s="140" t="s">
        <v>151</v>
      </c>
      <c r="E235" s="148" t="s">
        <v>19</v>
      </c>
      <c r="F235" s="149" t="s">
        <v>154</v>
      </c>
      <c r="H235" s="150">
        <v>0.2</v>
      </c>
      <c r="I235" s="151"/>
      <c r="L235" s="147"/>
      <c r="M235" s="152"/>
      <c r="T235" s="153"/>
      <c r="AT235" s="148" t="s">
        <v>151</v>
      </c>
      <c r="AU235" s="148" t="s">
        <v>78</v>
      </c>
      <c r="AV235" s="12" t="s">
        <v>149</v>
      </c>
      <c r="AW235" s="12" t="s">
        <v>31</v>
      </c>
      <c r="AX235" s="12" t="s">
        <v>78</v>
      </c>
      <c r="AY235" s="148" t="s">
        <v>142</v>
      </c>
    </row>
    <row r="236" spans="2:65" s="1" customFormat="1" ht="21.75" customHeight="1">
      <c r="B236" s="32"/>
      <c r="C236" s="125" t="s">
        <v>302</v>
      </c>
      <c r="D236" s="125" t="s">
        <v>143</v>
      </c>
      <c r="E236" s="126" t="s">
        <v>303</v>
      </c>
      <c r="F236" s="127" t="s">
        <v>304</v>
      </c>
      <c r="G236" s="128" t="s">
        <v>290</v>
      </c>
      <c r="H236" s="129">
        <v>4480.2</v>
      </c>
      <c r="I236" s="130"/>
      <c r="J236" s="131">
        <f>ROUND(I236*H236,2)</f>
        <v>0</v>
      </c>
      <c r="K236" s="127" t="s">
        <v>147</v>
      </c>
      <c r="L236" s="132"/>
      <c r="M236" s="133" t="s">
        <v>19</v>
      </c>
      <c r="N236" s="134" t="s">
        <v>41</v>
      </c>
      <c r="P236" s="135">
        <f>O236*H236</f>
        <v>0</v>
      </c>
      <c r="Q236" s="135">
        <v>1</v>
      </c>
      <c r="R236" s="135">
        <f>Q236*H236</f>
        <v>4480.2</v>
      </c>
      <c r="S236" s="135">
        <v>0</v>
      </c>
      <c r="T236" s="136">
        <f>S236*H236</f>
        <v>0</v>
      </c>
      <c r="AR236" s="137" t="s">
        <v>148</v>
      </c>
      <c r="AT236" s="137" t="s">
        <v>143</v>
      </c>
      <c r="AU236" s="137" t="s">
        <v>78</v>
      </c>
      <c r="AY236" s="17" t="s">
        <v>142</v>
      </c>
      <c r="BE236" s="138">
        <f>IF(N236="základní",J236,0)</f>
        <v>0</v>
      </c>
      <c r="BF236" s="138">
        <f>IF(N236="snížená",J236,0)</f>
        <v>0</v>
      </c>
      <c r="BG236" s="138">
        <f>IF(N236="zákl. přenesená",J236,0)</f>
        <v>0</v>
      </c>
      <c r="BH236" s="138">
        <f>IF(N236="sníž. přenesená",J236,0)</f>
        <v>0</v>
      </c>
      <c r="BI236" s="138">
        <f>IF(N236="nulová",J236,0)</f>
        <v>0</v>
      </c>
      <c r="BJ236" s="17" t="s">
        <v>78</v>
      </c>
      <c r="BK236" s="138">
        <f>ROUND(I236*H236,2)</f>
        <v>0</v>
      </c>
      <c r="BL236" s="17" t="s">
        <v>149</v>
      </c>
      <c r="BM236" s="137" t="s">
        <v>305</v>
      </c>
    </row>
    <row r="237" spans="2:65" s="11" customFormat="1" ht="11.25">
      <c r="B237" s="139"/>
      <c r="D237" s="140" t="s">
        <v>151</v>
      </c>
      <c r="E237" s="141" t="s">
        <v>19</v>
      </c>
      <c r="F237" s="142" t="s">
        <v>306</v>
      </c>
      <c r="H237" s="143">
        <v>4467.6000000000004</v>
      </c>
      <c r="I237" s="144"/>
      <c r="L237" s="139"/>
      <c r="M237" s="145"/>
      <c r="T237" s="146"/>
      <c r="AT237" s="141" t="s">
        <v>151</v>
      </c>
      <c r="AU237" s="141" t="s">
        <v>78</v>
      </c>
      <c r="AV237" s="11" t="s">
        <v>80</v>
      </c>
      <c r="AW237" s="11" t="s">
        <v>31</v>
      </c>
      <c r="AX237" s="11" t="s">
        <v>70</v>
      </c>
      <c r="AY237" s="141" t="s">
        <v>142</v>
      </c>
    </row>
    <row r="238" spans="2:65" s="13" customFormat="1" ht="11.25">
      <c r="B238" s="154"/>
      <c r="D238" s="140" t="s">
        <v>151</v>
      </c>
      <c r="E238" s="155" t="s">
        <v>19</v>
      </c>
      <c r="F238" s="156" t="s">
        <v>262</v>
      </c>
      <c r="H238" s="155" t="s">
        <v>19</v>
      </c>
      <c r="I238" s="157"/>
      <c r="L238" s="154"/>
      <c r="M238" s="158"/>
      <c r="T238" s="159"/>
      <c r="AT238" s="155" t="s">
        <v>151</v>
      </c>
      <c r="AU238" s="155" t="s">
        <v>78</v>
      </c>
      <c r="AV238" s="13" t="s">
        <v>78</v>
      </c>
      <c r="AW238" s="13" t="s">
        <v>31</v>
      </c>
      <c r="AX238" s="13" t="s">
        <v>70</v>
      </c>
      <c r="AY238" s="155" t="s">
        <v>142</v>
      </c>
    </row>
    <row r="239" spans="2:65" s="11" customFormat="1" ht="11.25">
      <c r="B239" s="139"/>
      <c r="D239" s="140" t="s">
        <v>151</v>
      </c>
      <c r="E239" s="141" t="s">
        <v>19</v>
      </c>
      <c r="F239" s="142" t="s">
        <v>307</v>
      </c>
      <c r="H239" s="143">
        <v>12.6</v>
      </c>
      <c r="I239" s="144"/>
      <c r="L239" s="139"/>
      <c r="M239" s="145"/>
      <c r="T239" s="146"/>
      <c r="AT239" s="141" t="s">
        <v>151</v>
      </c>
      <c r="AU239" s="141" t="s">
        <v>78</v>
      </c>
      <c r="AV239" s="11" t="s">
        <v>80</v>
      </c>
      <c r="AW239" s="11" t="s">
        <v>31</v>
      </c>
      <c r="AX239" s="11" t="s">
        <v>70</v>
      </c>
      <c r="AY239" s="141" t="s">
        <v>142</v>
      </c>
    </row>
    <row r="240" spans="2:65" s="12" customFormat="1" ht="11.25">
      <c r="B240" s="147"/>
      <c r="D240" s="140" t="s">
        <v>151</v>
      </c>
      <c r="E240" s="148" t="s">
        <v>19</v>
      </c>
      <c r="F240" s="149" t="s">
        <v>154</v>
      </c>
      <c r="H240" s="150">
        <v>4480.2000000000007</v>
      </c>
      <c r="I240" s="151"/>
      <c r="L240" s="147"/>
      <c r="M240" s="152"/>
      <c r="T240" s="153"/>
      <c r="AT240" s="148" t="s">
        <v>151</v>
      </c>
      <c r="AU240" s="148" t="s">
        <v>78</v>
      </c>
      <c r="AV240" s="12" t="s">
        <v>149</v>
      </c>
      <c r="AW240" s="12" t="s">
        <v>31</v>
      </c>
      <c r="AX240" s="12" t="s">
        <v>78</v>
      </c>
      <c r="AY240" s="148" t="s">
        <v>142</v>
      </c>
    </row>
    <row r="241" spans="2:65" s="1" customFormat="1" ht="24.2" customHeight="1">
      <c r="B241" s="32"/>
      <c r="C241" s="125" t="s">
        <v>308</v>
      </c>
      <c r="D241" s="125" t="s">
        <v>143</v>
      </c>
      <c r="E241" s="126" t="s">
        <v>309</v>
      </c>
      <c r="F241" s="127" t="s">
        <v>310</v>
      </c>
      <c r="G241" s="128" t="s">
        <v>146</v>
      </c>
      <c r="H241" s="129">
        <v>33</v>
      </c>
      <c r="I241" s="130"/>
      <c r="J241" s="131">
        <f>ROUND(I241*H241,2)</f>
        <v>0</v>
      </c>
      <c r="K241" s="127" t="s">
        <v>147</v>
      </c>
      <c r="L241" s="132"/>
      <c r="M241" s="133" t="s">
        <v>19</v>
      </c>
      <c r="N241" s="134" t="s">
        <v>41</v>
      </c>
      <c r="P241" s="135">
        <f>O241*H241</f>
        <v>0</v>
      </c>
      <c r="Q241" s="135">
        <v>5.8000000000000003E-2</v>
      </c>
      <c r="R241" s="135">
        <f>Q241*H241</f>
        <v>1.9140000000000001</v>
      </c>
      <c r="S241" s="135">
        <v>0</v>
      </c>
      <c r="T241" s="136">
        <f>S241*H241</f>
        <v>0</v>
      </c>
      <c r="AR241" s="137" t="s">
        <v>148</v>
      </c>
      <c r="AT241" s="137" t="s">
        <v>143</v>
      </c>
      <c r="AU241" s="137" t="s">
        <v>78</v>
      </c>
      <c r="AY241" s="17" t="s">
        <v>142</v>
      </c>
      <c r="BE241" s="138">
        <f>IF(N241="základní",J241,0)</f>
        <v>0</v>
      </c>
      <c r="BF241" s="138">
        <f>IF(N241="snížená",J241,0)</f>
        <v>0</v>
      </c>
      <c r="BG241" s="138">
        <f>IF(N241="zákl. přenesená",J241,0)</f>
        <v>0</v>
      </c>
      <c r="BH241" s="138">
        <f>IF(N241="sníž. přenesená",J241,0)</f>
        <v>0</v>
      </c>
      <c r="BI241" s="138">
        <f>IF(N241="nulová",J241,0)</f>
        <v>0</v>
      </c>
      <c r="BJ241" s="17" t="s">
        <v>78</v>
      </c>
      <c r="BK241" s="138">
        <f>ROUND(I241*H241,2)</f>
        <v>0</v>
      </c>
      <c r="BL241" s="17" t="s">
        <v>149</v>
      </c>
      <c r="BM241" s="137" t="s">
        <v>311</v>
      </c>
    </row>
    <row r="242" spans="2:65" s="13" customFormat="1" ht="11.25">
      <c r="B242" s="154"/>
      <c r="D242" s="140" t="s">
        <v>151</v>
      </c>
      <c r="E242" s="155" t="s">
        <v>19</v>
      </c>
      <c r="F242" s="156" t="s">
        <v>312</v>
      </c>
      <c r="H242" s="155" t="s">
        <v>19</v>
      </c>
      <c r="I242" s="157"/>
      <c r="L242" s="154"/>
      <c r="M242" s="158"/>
      <c r="T242" s="159"/>
      <c r="AT242" s="155" t="s">
        <v>151</v>
      </c>
      <c r="AU242" s="155" t="s">
        <v>78</v>
      </c>
      <c r="AV242" s="13" t="s">
        <v>78</v>
      </c>
      <c r="AW242" s="13" t="s">
        <v>31</v>
      </c>
      <c r="AX242" s="13" t="s">
        <v>70</v>
      </c>
      <c r="AY242" s="155" t="s">
        <v>142</v>
      </c>
    </row>
    <row r="243" spans="2:65" s="11" customFormat="1" ht="11.25">
      <c r="B243" s="139"/>
      <c r="D243" s="140" t="s">
        <v>151</v>
      </c>
      <c r="E243" s="141" t="s">
        <v>19</v>
      </c>
      <c r="F243" s="142" t="s">
        <v>313</v>
      </c>
      <c r="H243" s="143">
        <v>33</v>
      </c>
      <c r="I243" s="144"/>
      <c r="L243" s="139"/>
      <c r="M243" s="145"/>
      <c r="T243" s="146"/>
      <c r="AT243" s="141" t="s">
        <v>151</v>
      </c>
      <c r="AU243" s="141" t="s">
        <v>78</v>
      </c>
      <c r="AV243" s="11" t="s">
        <v>80</v>
      </c>
      <c r="AW243" s="11" t="s">
        <v>31</v>
      </c>
      <c r="AX243" s="11" t="s">
        <v>70</v>
      </c>
      <c r="AY243" s="141" t="s">
        <v>142</v>
      </c>
    </row>
    <row r="244" spans="2:65" s="12" customFormat="1" ht="11.25">
      <c r="B244" s="147"/>
      <c r="D244" s="140" t="s">
        <v>151</v>
      </c>
      <c r="E244" s="148" t="s">
        <v>19</v>
      </c>
      <c r="F244" s="149" t="s">
        <v>154</v>
      </c>
      <c r="H244" s="150">
        <v>33</v>
      </c>
      <c r="I244" s="151"/>
      <c r="L244" s="147"/>
      <c r="M244" s="152"/>
      <c r="T244" s="153"/>
      <c r="AT244" s="148" t="s">
        <v>151</v>
      </c>
      <c r="AU244" s="148" t="s">
        <v>78</v>
      </c>
      <c r="AV244" s="12" t="s">
        <v>149</v>
      </c>
      <c r="AW244" s="12" t="s">
        <v>31</v>
      </c>
      <c r="AX244" s="12" t="s">
        <v>78</v>
      </c>
      <c r="AY244" s="148" t="s">
        <v>142</v>
      </c>
    </row>
    <row r="245" spans="2:65" s="10" customFormat="1" ht="25.9" customHeight="1">
      <c r="B245" s="115"/>
      <c r="D245" s="116" t="s">
        <v>69</v>
      </c>
      <c r="E245" s="117" t="s">
        <v>314</v>
      </c>
      <c r="F245" s="117" t="s">
        <v>315</v>
      </c>
      <c r="I245" s="118"/>
      <c r="J245" s="119">
        <f>BK245</f>
        <v>0</v>
      </c>
      <c r="L245" s="115"/>
      <c r="M245" s="120"/>
      <c r="P245" s="121">
        <f>SUM(P246:P434)</f>
        <v>0</v>
      </c>
      <c r="R245" s="121">
        <f>SUM(R246:R434)</f>
        <v>0</v>
      </c>
      <c r="T245" s="122">
        <f>SUM(T246:T434)</f>
        <v>0</v>
      </c>
      <c r="AR245" s="116" t="s">
        <v>78</v>
      </c>
      <c r="AT245" s="123" t="s">
        <v>69</v>
      </c>
      <c r="AU245" s="123" t="s">
        <v>70</v>
      </c>
      <c r="AY245" s="116" t="s">
        <v>142</v>
      </c>
      <c r="BK245" s="124">
        <f>SUM(BK246:BK434)</f>
        <v>0</v>
      </c>
    </row>
    <row r="246" spans="2:65" s="1" customFormat="1" ht="66.75" customHeight="1">
      <c r="B246" s="32"/>
      <c r="C246" s="160" t="s">
        <v>313</v>
      </c>
      <c r="D246" s="160" t="s">
        <v>316</v>
      </c>
      <c r="E246" s="161" t="s">
        <v>317</v>
      </c>
      <c r="F246" s="162" t="s">
        <v>318</v>
      </c>
      <c r="G246" s="163" t="s">
        <v>319</v>
      </c>
      <c r="H246" s="164">
        <v>9000</v>
      </c>
      <c r="I246" s="165"/>
      <c r="J246" s="166">
        <f>ROUND(I246*H246,2)</f>
        <v>0</v>
      </c>
      <c r="K246" s="162" t="s">
        <v>147</v>
      </c>
      <c r="L246" s="32"/>
      <c r="M246" s="167" t="s">
        <v>19</v>
      </c>
      <c r="N246" s="168" t="s">
        <v>41</v>
      </c>
      <c r="P246" s="135">
        <f>O246*H246</f>
        <v>0</v>
      </c>
      <c r="Q246" s="135">
        <v>0</v>
      </c>
      <c r="R246" s="135">
        <f>Q246*H246</f>
        <v>0</v>
      </c>
      <c r="S246" s="135">
        <v>0</v>
      </c>
      <c r="T246" s="136">
        <f>S246*H246</f>
        <v>0</v>
      </c>
      <c r="AR246" s="137" t="s">
        <v>149</v>
      </c>
      <c r="AT246" s="137" t="s">
        <v>316</v>
      </c>
      <c r="AU246" s="137" t="s">
        <v>78</v>
      </c>
      <c r="AY246" s="17" t="s">
        <v>142</v>
      </c>
      <c r="BE246" s="138">
        <f>IF(N246="základní",J246,0)</f>
        <v>0</v>
      </c>
      <c r="BF246" s="138">
        <f>IF(N246="snížená",J246,0)</f>
        <v>0</v>
      </c>
      <c r="BG246" s="138">
        <f>IF(N246="zákl. přenesená",J246,0)</f>
        <v>0</v>
      </c>
      <c r="BH246" s="138">
        <f>IF(N246="sníž. přenesená",J246,0)</f>
        <v>0</v>
      </c>
      <c r="BI246" s="138">
        <f>IF(N246="nulová",J246,0)</f>
        <v>0</v>
      </c>
      <c r="BJ246" s="17" t="s">
        <v>78</v>
      </c>
      <c r="BK246" s="138">
        <f>ROUND(I246*H246,2)</f>
        <v>0</v>
      </c>
      <c r="BL246" s="17" t="s">
        <v>149</v>
      </c>
      <c r="BM246" s="137" t="s">
        <v>320</v>
      </c>
    </row>
    <row r="247" spans="2:65" s="11" customFormat="1" ht="11.25">
      <c r="B247" s="139"/>
      <c r="D247" s="140" t="s">
        <v>151</v>
      </c>
      <c r="E247" s="141" t="s">
        <v>19</v>
      </c>
      <c r="F247" s="142" t="s">
        <v>321</v>
      </c>
      <c r="H247" s="143">
        <v>9000</v>
      </c>
      <c r="I247" s="144"/>
      <c r="L247" s="139"/>
      <c r="M247" s="145"/>
      <c r="T247" s="146"/>
      <c r="AT247" s="141" t="s">
        <v>151</v>
      </c>
      <c r="AU247" s="141" t="s">
        <v>78</v>
      </c>
      <c r="AV247" s="11" t="s">
        <v>80</v>
      </c>
      <c r="AW247" s="11" t="s">
        <v>31</v>
      </c>
      <c r="AX247" s="11" t="s">
        <v>70</v>
      </c>
      <c r="AY247" s="141" t="s">
        <v>142</v>
      </c>
    </row>
    <row r="248" spans="2:65" s="12" customFormat="1" ht="11.25">
      <c r="B248" s="147"/>
      <c r="D248" s="140" t="s">
        <v>151</v>
      </c>
      <c r="E248" s="148" t="s">
        <v>19</v>
      </c>
      <c r="F248" s="149" t="s">
        <v>154</v>
      </c>
      <c r="H248" s="150">
        <v>9000</v>
      </c>
      <c r="I248" s="151"/>
      <c r="L248" s="147"/>
      <c r="M248" s="152"/>
      <c r="T248" s="153"/>
      <c r="AT248" s="148" t="s">
        <v>151</v>
      </c>
      <c r="AU248" s="148" t="s">
        <v>78</v>
      </c>
      <c r="AV248" s="12" t="s">
        <v>149</v>
      </c>
      <c r="AW248" s="12" t="s">
        <v>31</v>
      </c>
      <c r="AX248" s="12" t="s">
        <v>78</v>
      </c>
      <c r="AY248" s="148" t="s">
        <v>142</v>
      </c>
    </row>
    <row r="249" spans="2:65" s="1" customFormat="1" ht="89.25" customHeight="1">
      <c r="B249" s="32"/>
      <c r="C249" s="160" t="s">
        <v>322</v>
      </c>
      <c r="D249" s="160" t="s">
        <v>316</v>
      </c>
      <c r="E249" s="161" t="s">
        <v>323</v>
      </c>
      <c r="F249" s="162" t="s">
        <v>324</v>
      </c>
      <c r="G249" s="163" t="s">
        <v>319</v>
      </c>
      <c r="H249" s="164">
        <v>2000</v>
      </c>
      <c r="I249" s="165"/>
      <c r="J249" s="166">
        <f>ROUND(I249*H249,2)</f>
        <v>0</v>
      </c>
      <c r="K249" s="162" t="s">
        <v>147</v>
      </c>
      <c r="L249" s="32"/>
      <c r="M249" s="167" t="s">
        <v>19</v>
      </c>
      <c r="N249" s="168" t="s">
        <v>41</v>
      </c>
      <c r="P249" s="135">
        <f>O249*H249</f>
        <v>0</v>
      </c>
      <c r="Q249" s="135">
        <v>0</v>
      </c>
      <c r="R249" s="135">
        <f>Q249*H249</f>
        <v>0</v>
      </c>
      <c r="S249" s="135">
        <v>0</v>
      </c>
      <c r="T249" s="136">
        <f>S249*H249</f>
        <v>0</v>
      </c>
      <c r="AR249" s="137" t="s">
        <v>149</v>
      </c>
      <c r="AT249" s="137" t="s">
        <v>316</v>
      </c>
      <c r="AU249" s="137" t="s">
        <v>78</v>
      </c>
      <c r="AY249" s="17" t="s">
        <v>142</v>
      </c>
      <c r="BE249" s="138">
        <f>IF(N249="základní",J249,0)</f>
        <v>0</v>
      </c>
      <c r="BF249" s="138">
        <f>IF(N249="snížená",J249,0)</f>
        <v>0</v>
      </c>
      <c r="BG249" s="138">
        <f>IF(N249="zákl. přenesená",J249,0)</f>
        <v>0</v>
      </c>
      <c r="BH249" s="138">
        <f>IF(N249="sníž. přenesená",J249,0)</f>
        <v>0</v>
      </c>
      <c r="BI249" s="138">
        <f>IF(N249="nulová",J249,0)</f>
        <v>0</v>
      </c>
      <c r="BJ249" s="17" t="s">
        <v>78</v>
      </c>
      <c r="BK249" s="138">
        <f>ROUND(I249*H249,2)</f>
        <v>0</v>
      </c>
      <c r="BL249" s="17" t="s">
        <v>149</v>
      </c>
      <c r="BM249" s="137" t="s">
        <v>325</v>
      </c>
    </row>
    <row r="250" spans="2:65" s="11" customFormat="1" ht="11.25">
      <c r="B250" s="139"/>
      <c r="D250" s="140" t="s">
        <v>151</v>
      </c>
      <c r="E250" s="141" t="s">
        <v>19</v>
      </c>
      <c r="F250" s="142" t="s">
        <v>326</v>
      </c>
      <c r="H250" s="143">
        <v>2000</v>
      </c>
      <c r="I250" s="144"/>
      <c r="L250" s="139"/>
      <c r="M250" s="145"/>
      <c r="T250" s="146"/>
      <c r="AT250" s="141" t="s">
        <v>151</v>
      </c>
      <c r="AU250" s="141" t="s">
        <v>78</v>
      </c>
      <c r="AV250" s="11" t="s">
        <v>80</v>
      </c>
      <c r="AW250" s="11" t="s">
        <v>31</v>
      </c>
      <c r="AX250" s="11" t="s">
        <v>70</v>
      </c>
      <c r="AY250" s="141" t="s">
        <v>142</v>
      </c>
    </row>
    <row r="251" spans="2:65" s="12" customFormat="1" ht="11.25">
      <c r="B251" s="147"/>
      <c r="D251" s="140" t="s">
        <v>151</v>
      </c>
      <c r="E251" s="148" t="s">
        <v>19</v>
      </c>
      <c r="F251" s="149" t="s">
        <v>154</v>
      </c>
      <c r="H251" s="150">
        <v>2000</v>
      </c>
      <c r="I251" s="151"/>
      <c r="L251" s="147"/>
      <c r="M251" s="152"/>
      <c r="T251" s="153"/>
      <c r="AT251" s="148" t="s">
        <v>151</v>
      </c>
      <c r="AU251" s="148" t="s">
        <v>78</v>
      </c>
      <c r="AV251" s="12" t="s">
        <v>149</v>
      </c>
      <c r="AW251" s="12" t="s">
        <v>31</v>
      </c>
      <c r="AX251" s="12" t="s">
        <v>78</v>
      </c>
      <c r="AY251" s="148" t="s">
        <v>142</v>
      </c>
    </row>
    <row r="252" spans="2:65" s="1" customFormat="1" ht="62.65" customHeight="1">
      <c r="B252" s="32"/>
      <c r="C252" s="160" t="s">
        <v>327</v>
      </c>
      <c r="D252" s="160" t="s">
        <v>316</v>
      </c>
      <c r="E252" s="161" t="s">
        <v>328</v>
      </c>
      <c r="F252" s="162" t="s">
        <v>329</v>
      </c>
      <c r="G252" s="163" t="s">
        <v>319</v>
      </c>
      <c r="H252" s="164">
        <v>3228</v>
      </c>
      <c r="I252" s="165"/>
      <c r="J252" s="166">
        <f>ROUND(I252*H252,2)</f>
        <v>0</v>
      </c>
      <c r="K252" s="162" t="s">
        <v>147</v>
      </c>
      <c r="L252" s="32"/>
      <c r="M252" s="167" t="s">
        <v>19</v>
      </c>
      <c r="N252" s="168" t="s">
        <v>41</v>
      </c>
      <c r="P252" s="135">
        <f>O252*H252</f>
        <v>0</v>
      </c>
      <c r="Q252" s="135">
        <v>0</v>
      </c>
      <c r="R252" s="135">
        <f>Q252*H252</f>
        <v>0</v>
      </c>
      <c r="S252" s="135">
        <v>0</v>
      </c>
      <c r="T252" s="136">
        <f>S252*H252</f>
        <v>0</v>
      </c>
      <c r="AR252" s="137" t="s">
        <v>149</v>
      </c>
      <c r="AT252" s="137" t="s">
        <v>316</v>
      </c>
      <c r="AU252" s="137" t="s">
        <v>78</v>
      </c>
      <c r="AY252" s="17" t="s">
        <v>142</v>
      </c>
      <c r="BE252" s="138">
        <f>IF(N252="základní",J252,0)</f>
        <v>0</v>
      </c>
      <c r="BF252" s="138">
        <f>IF(N252="snížená",J252,0)</f>
        <v>0</v>
      </c>
      <c r="BG252" s="138">
        <f>IF(N252="zákl. přenesená",J252,0)</f>
        <v>0</v>
      </c>
      <c r="BH252" s="138">
        <f>IF(N252="sníž. přenesená",J252,0)</f>
        <v>0</v>
      </c>
      <c r="BI252" s="138">
        <f>IF(N252="nulová",J252,0)</f>
        <v>0</v>
      </c>
      <c r="BJ252" s="17" t="s">
        <v>78</v>
      </c>
      <c r="BK252" s="138">
        <f>ROUND(I252*H252,2)</f>
        <v>0</v>
      </c>
      <c r="BL252" s="17" t="s">
        <v>149</v>
      </c>
      <c r="BM252" s="137" t="s">
        <v>330</v>
      </c>
    </row>
    <row r="253" spans="2:65" s="13" customFormat="1" ht="11.25">
      <c r="B253" s="154"/>
      <c r="D253" s="140" t="s">
        <v>151</v>
      </c>
      <c r="E253" s="155" t="s">
        <v>19</v>
      </c>
      <c r="F253" s="156" t="s">
        <v>331</v>
      </c>
      <c r="H253" s="155" t="s">
        <v>19</v>
      </c>
      <c r="I253" s="157"/>
      <c r="L253" s="154"/>
      <c r="M253" s="158"/>
      <c r="T253" s="159"/>
      <c r="AT253" s="155" t="s">
        <v>151</v>
      </c>
      <c r="AU253" s="155" t="s">
        <v>78</v>
      </c>
      <c r="AV253" s="13" t="s">
        <v>78</v>
      </c>
      <c r="AW253" s="13" t="s">
        <v>31</v>
      </c>
      <c r="AX253" s="13" t="s">
        <v>70</v>
      </c>
      <c r="AY253" s="155" t="s">
        <v>142</v>
      </c>
    </row>
    <row r="254" spans="2:65" s="11" customFormat="1" ht="11.25">
      <c r="B254" s="139"/>
      <c r="D254" s="140" t="s">
        <v>151</v>
      </c>
      <c r="E254" s="141" t="s">
        <v>19</v>
      </c>
      <c r="F254" s="142" t="s">
        <v>332</v>
      </c>
      <c r="H254" s="143">
        <v>608</v>
      </c>
      <c r="I254" s="144"/>
      <c r="L254" s="139"/>
      <c r="M254" s="145"/>
      <c r="T254" s="146"/>
      <c r="AT254" s="141" t="s">
        <v>151</v>
      </c>
      <c r="AU254" s="141" t="s">
        <v>78</v>
      </c>
      <c r="AV254" s="11" t="s">
        <v>80</v>
      </c>
      <c r="AW254" s="11" t="s">
        <v>31</v>
      </c>
      <c r="AX254" s="11" t="s">
        <v>70</v>
      </c>
      <c r="AY254" s="141" t="s">
        <v>142</v>
      </c>
    </row>
    <row r="255" spans="2:65" s="11" customFormat="1" ht="11.25">
      <c r="B255" s="139"/>
      <c r="D255" s="140" t="s">
        <v>151</v>
      </c>
      <c r="E255" s="141" t="s">
        <v>19</v>
      </c>
      <c r="F255" s="142" t="s">
        <v>333</v>
      </c>
      <c r="H255" s="143">
        <v>100</v>
      </c>
      <c r="I255" s="144"/>
      <c r="L255" s="139"/>
      <c r="M255" s="145"/>
      <c r="T255" s="146"/>
      <c r="AT255" s="141" t="s">
        <v>151</v>
      </c>
      <c r="AU255" s="141" t="s">
        <v>78</v>
      </c>
      <c r="AV255" s="11" t="s">
        <v>80</v>
      </c>
      <c r="AW255" s="11" t="s">
        <v>31</v>
      </c>
      <c r="AX255" s="11" t="s">
        <v>70</v>
      </c>
      <c r="AY255" s="141" t="s">
        <v>142</v>
      </c>
    </row>
    <row r="256" spans="2:65" s="11" customFormat="1" ht="11.25">
      <c r="B256" s="139"/>
      <c r="D256" s="140" t="s">
        <v>151</v>
      </c>
      <c r="E256" s="141" t="s">
        <v>19</v>
      </c>
      <c r="F256" s="142" t="s">
        <v>334</v>
      </c>
      <c r="H256" s="143">
        <v>2520</v>
      </c>
      <c r="I256" s="144"/>
      <c r="L256" s="139"/>
      <c r="M256" s="145"/>
      <c r="T256" s="146"/>
      <c r="AT256" s="141" t="s">
        <v>151</v>
      </c>
      <c r="AU256" s="141" t="s">
        <v>78</v>
      </c>
      <c r="AV256" s="11" t="s">
        <v>80</v>
      </c>
      <c r="AW256" s="11" t="s">
        <v>31</v>
      </c>
      <c r="AX256" s="11" t="s">
        <v>70</v>
      </c>
      <c r="AY256" s="141" t="s">
        <v>142</v>
      </c>
    </row>
    <row r="257" spans="2:65" s="12" customFormat="1" ht="11.25">
      <c r="B257" s="147"/>
      <c r="D257" s="140" t="s">
        <v>151</v>
      </c>
      <c r="E257" s="148" t="s">
        <v>19</v>
      </c>
      <c r="F257" s="149" t="s">
        <v>154</v>
      </c>
      <c r="H257" s="150">
        <v>3228</v>
      </c>
      <c r="I257" s="151"/>
      <c r="L257" s="147"/>
      <c r="M257" s="152"/>
      <c r="T257" s="153"/>
      <c r="AT257" s="148" t="s">
        <v>151</v>
      </c>
      <c r="AU257" s="148" t="s">
        <v>78</v>
      </c>
      <c r="AV257" s="12" t="s">
        <v>149</v>
      </c>
      <c r="AW257" s="12" t="s">
        <v>31</v>
      </c>
      <c r="AX257" s="12" t="s">
        <v>78</v>
      </c>
      <c r="AY257" s="148" t="s">
        <v>142</v>
      </c>
    </row>
    <row r="258" spans="2:65" s="1" customFormat="1" ht="78" customHeight="1">
      <c r="B258" s="32"/>
      <c r="C258" s="160" t="s">
        <v>335</v>
      </c>
      <c r="D258" s="160" t="s">
        <v>316</v>
      </c>
      <c r="E258" s="161" t="s">
        <v>336</v>
      </c>
      <c r="F258" s="162" t="s">
        <v>337</v>
      </c>
      <c r="G258" s="163" t="s">
        <v>298</v>
      </c>
      <c r="H258" s="164">
        <v>520.79999999999995</v>
      </c>
      <c r="I258" s="165"/>
      <c r="J258" s="166">
        <f>ROUND(I258*H258,2)</f>
        <v>0</v>
      </c>
      <c r="K258" s="162" t="s">
        <v>147</v>
      </c>
      <c r="L258" s="32"/>
      <c r="M258" s="167" t="s">
        <v>19</v>
      </c>
      <c r="N258" s="168" t="s">
        <v>41</v>
      </c>
      <c r="P258" s="135">
        <f>O258*H258</f>
        <v>0</v>
      </c>
      <c r="Q258" s="135">
        <v>0</v>
      </c>
      <c r="R258" s="135">
        <f>Q258*H258</f>
        <v>0</v>
      </c>
      <c r="S258" s="135">
        <v>0</v>
      </c>
      <c r="T258" s="136">
        <f>S258*H258</f>
        <v>0</v>
      </c>
      <c r="AR258" s="137" t="s">
        <v>149</v>
      </c>
      <c r="AT258" s="137" t="s">
        <v>316</v>
      </c>
      <c r="AU258" s="137" t="s">
        <v>78</v>
      </c>
      <c r="AY258" s="17" t="s">
        <v>142</v>
      </c>
      <c r="BE258" s="138">
        <f>IF(N258="základní",J258,0)</f>
        <v>0</v>
      </c>
      <c r="BF258" s="138">
        <f>IF(N258="snížená",J258,0)</f>
        <v>0</v>
      </c>
      <c r="BG258" s="138">
        <f>IF(N258="zákl. přenesená",J258,0)</f>
        <v>0</v>
      </c>
      <c r="BH258" s="138">
        <f>IF(N258="sníž. přenesená",J258,0)</f>
        <v>0</v>
      </c>
      <c r="BI258" s="138">
        <f>IF(N258="nulová",J258,0)</f>
        <v>0</v>
      </c>
      <c r="BJ258" s="17" t="s">
        <v>78</v>
      </c>
      <c r="BK258" s="138">
        <f>ROUND(I258*H258,2)</f>
        <v>0</v>
      </c>
      <c r="BL258" s="17" t="s">
        <v>149</v>
      </c>
      <c r="BM258" s="137" t="s">
        <v>338</v>
      </c>
    </row>
    <row r="259" spans="2:65" s="13" customFormat="1" ht="11.25">
      <c r="B259" s="154"/>
      <c r="D259" s="140" t="s">
        <v>151</v>
      </c>
      <c r="E259" s="155" t="s">
        <v>19</v>
      </c>
      <c r="F259" s="156" t="s">
        <v>339</v>
      </c>
      <c r="H259" s="155" t="s">
        <v>19</v>
      </c>
      <c r="I259" s="157"/>
      <c r="L259" s="154"/>
      <c r="M259" s="158"/>
      <c r="T259" s="159"/>
      <c r="AT259" s="155" t="s">
        <v>151</v>
      </c>
      <c r="AU259" s="155" t="s">
        <v>78</v>
      </c>
      <c r="AV259" s="13" t="s">
        <v>78</v>
      </c>
      <c r="AW259" s="13" t="s">
        <v>31</v>
      </c>
      <c r="AX259" s="13" t="s">
        <v>70</v>
      </c>
      <c r="AY259" s="155" t="s">
        <v>142</v>
      </c>
    </row>
    <row r="260" spans="2:65" s="13" customFormat="1" ht="11.25">
      <c r="B260" s="154"/>
      <c r="D260" s="140" t="s">
        <v>151</v>
      </c>
      <c r="E260" s="155" t="s">
        <v>19</v>
      </c>
      <c r="F260" s="156" t="s">
        <v>340</v>
      </c>
      <c r="H260" s="155" t="s">
        <v>19</v>
      </c>
      <c r="I260" s="157"/>
      <c r="L260" s="154"/>
      <c r="M260" s="158"/>
      <c r="T260" s="159"/>
      <c r="AT260" s="155" t="s">
        <v>151</v>
      </c>
      <c r="AU260" s="155" t="s">
        <v>78</v>
      </c>
      <c r="AV260" s="13" t="s">
        <v>78</v>
      </c>
      <c r="AW260" s="13" t="s">
        <v>31</v>
      </c>
      <c r="AX260" s="13" t="s">
        <v>70</v>
      </c>
      <c r="AY260" s="155" t="s">
        <v>142</v>
      </c>
    </row>
    <row r="261" spans="2:65" s="11" customFormat="1" ht="11.25">
      <c r="B261" s="139"/>
      <c r="D261" s="140" t="s">
        <v>151</v>
      </c>
      <c r="E261" s="141" t="s">
        <v>19</v>
      </c>
      <c r="F261" s="142" t="s">
        <v>341</v>
      </c>
      <c r="H261" s="143">
        <v>106.8</v>
      </c>
      <c r="I261" s="144"/>
      <c r="L261" s="139"/>
      <c r="M261" s="145"/>
      <c r="T261" s="146"/>
      <c r="AT261" s="141" t="s">
        <v>151</v>
      </c>
      <c r="AU261" s="141" t="s">
        <v>78</v>
      </c>
      <c r="AV261" s="11" t="s">
        <v>80</v>
      </c>
      <c r="AW261" s="11" t="s">
        <v>31</v>
      </c>
      <c r="AX261" s="11" t="s">
        <v>70</v>
      </c>
      <c r="AY261" s="141" t="s">
        <v>142</v>
      </c>
    </row>
    <row r="262" spans="2:65" s="11" customFormat="1" ht="11.25">
      <c r="B262" s="139"/>
      <c r="D262" s="140" t="s">
        <v>151</v>
      </c>
      <c r="E262" s="141" t="s">
        <v>19</v>
      </c>
      <c r="F262" s="142" t="s">
        <v>342</v>
      </c>
      <c r="H262" s="143">
        <v>102</v>
      </c>
      <c r="I262" s="144"/>
      <c r="L262" s="139"/>
      <c r="M262" s="145"/>
      <c r="T262" s="146"/>
      <c r="AT262" s="141" t="s">
        <v>151</v>
      </c>
      <c r="AU262" s="141" t="s">
        <v>78</v>
      </c>
      <c r="AV262" s="11" t="s">
        <v>80</v>
      </c>
      <c r="AW262" s="11" t="s">
        <v>31</v>
      </c>
      <c r="AX262" s="11" t="s">
        <v>70</v>
      </c>
      <c r="AY262" s="141" t="s">
        <v>142</v>
      </c>
    </row>
    <row r="263" spans="2:65" s="11" customFormat="1" ht="11.25">
      <c r="B263" s="139"/>
      <c r="D263" s="140" t="s">
        <v>151</v>
      </c>
      <c r="E263" s="141" t="s">
        <v>19</v>
      </c>
      <c r="F263" s="142" t="s">
        <v>343</v>
      </c>
      <c r="H263" s="143">
        <v>312</v>
      </c>
      <c r="I263" s="144"/>
      <c r="L263" s="139"/>
      <c r="M263" s="145"/>
      <c r="T263" s="146"/>
      <c r="AT263" s="141" t="s">
        <v>151</v>
      </c>
      <c r="AU263" s="141" t="s">
        <v>78</v>
      </c>
      <c r="AV263" s="11" t="s">
        <v>80</v>
      </c>
      <c r="AW263" s="11" t="s">
        <v>31</v>
      </c>
      <c r="AX263" s="11" t="s">
        <v>70</v>
      </c>
      <c r="AY263" s="141" t="s">
        <v>142</v>
      </c>
    </row>
    <row r="264" spans="2:65" s="12" customFormat="1" ht="11.25">
      <c r="B264" s="147"/>
      <c r="D264" s="140" t="s">
        <v>151</v>
      </c>
      <c r="E264" s="148" t="s">
        <v>19</v>
      </c>
      <c r="F264" s="149" t="s">
        <v>344</v>
      </c>
      <c r="H264" s="150">
        <v>520.79999999999995</v>
      </c>
      <c r="I264" s="151"/>
      <c r="L264" s="147"/>
      <c r="M264" s="152"/>
      <c r="T264" s="153"/>
      <c r="AT264" s="148" t="s">
        <v>151</v>
      </c>
      <c r="AU264" s="148" t="s">
        <v>78</v>
      </c>
      <c r="AV264" s="12" t="s">
        <v>149</v>
      </c>
      <c r="AW264" s="12" t="s">
        <v>31</v>
      </c>
      <c r="AX264" s="12" t="s">
        <v>78</v>
      </c>
      <c r="AY264" s="148" t="s">
        <v>142</v>
      </c>
    </row>
    <row r="265" spans="2:65" s="1" customFormat="1" ht="201" customHeight="1">
      <c r="B265" s="32"/>
      <c r="C265" s="160" t="s">
        <v>345</v>
      </c>
      <c r="D265" s="160" t="s">
        <v>316</v>
      </c>
      <c r="E265" s="161" t="s">
        <v>346</v>
      </c>
      <c r="F265" s="162" t="s">
        <v>347</v>
      </c>
      <c r="G265" s="163" t="s">
        <v>298</v>
      </c>
      <c r="H265" s="164">
        <v>17</v>
      </c>
      <c r="I265" s="165"/>
      <c r="J265" s="166">
        <f>ROUND(I265*H265,2)</f>
        <v>0</v>
      </c>
      <c r="K265" s="162" t="s">
        <v>147</v>
      </c>
      <c r="L265" s="32"/>
      <c r="M265" s="167" t="s">
        <v>19</v>
      </c>
      <c r="N265" s="168" t="s">
        <v>41</v>
      </c>
      <c r="P265" s="135">
        <f>O265*H265</f>
        <v>0</v>
      </c>
      <c r="Q265" s="135">
        <v>0</v>
      </c>
      <c r="R265" s="135">
        <f>Q265*H265</f>
        <v>0</v>
      </c>
      <c r="S265" s="135">
        <v>0</v>
      </c>
      <c r="T265" s="136">
        <f>S265*H265</f>
        <v>0</v>
      </c>
      <c r="AR265" s="137" t="s">
        <v>149</v>
      </c>
      <c r="AT265" s="137" t="s">
        <v>316</v>
      </c>
      <c r="AU265" s="137" t="s">
        <v>78</v>
      </c>
      <c r="AY265" s="17" t="s">
        <v>142</v>
      </c>
      <c r="BE265" s="138">
        <f>IF(N265="základní",J265,0)</f>
        <v>0</v>
      </c>
      <c r="BF265" s="138">
        <f>IF(N265="snížená",J265,0)</f>
        <v>0</v>
      </c>
      <c r="BG265" s="138">
        <f>IF(N265="zákl. přenesená",J265,0)</f>
        <v>0</v>
      </c>
      <c r="BH265" s="138">
        <f>IF(N265="sníž. přenesená",J265,0)</f>
        <v>0</v>
      </c>
      <c r="BI265" s="138">
        <f>IF(N265="nulová",J265,0)</f>
        <v>0</v>
      </c>
      <c r="BJ265" s="17" t="s">
        <v>78</v>
      </c>
      <c r="BK265" s="138">
        <f>ROUND(I265*H265,2)</f>
        <v>0</v>
      </c>
      <c r="BL265" s="17" t="s">
        <v>149</v>
      </c>
      <c r="BM265" s="137" t="s">
        <v>348</v>
      </c>
    </row>
    <row r="266" spans="2:65" s="13" customFormat="1" ht="11.25">
      <c r="B266" s="154"/>
      <c r="D266" s="140" t="s">
        <v>151</v>
      </c>
      <c r="E266" s="155" t="s">
        <v>19</v>
      </c>
      <c r="F266" s="156" t="s">
        <v>262</v>
      </c>
      <c r="H266" s="155" t="s">
        <v>19</v>
      </c>
      <c r="I266" s="157"/>
      <c r="L266" s="154"/>
      <c r="M266" s="158"/>
      <c r="T266" s="159"/>
      <c r="AT266" s="155" t="s">
        <v>151</v>
      </c>
      <c r="AU266" s="155" t="s">
        <v>78</v>
      </c>
      <c r="AV266" s="13" t="s">
        <v>78</v>
      </c>
      <c r="AW266" s="13" t="s">
        <v>31</v>
      </c>
      <c r="AX266" s="13" t="s">
        <v>70</v>
      </c>
      <c r="AY266" s="155" t="s">
        <v>142</v>
      </c>
    </row>
    <row r="267" spans="2:65" s="11" customFormat="1" ht="11.25">
      <c r="B267" s="139"/>
      <c r="D267" s="140" t="s">
        <v>151</v>
      </c>
      <c r="E267" s="141" t="s">
        <v>19</v>
      </c>
      <c r="F267" s="142" t="s">
        <v>349</v>
      </c>
      <c r="H267" s="143">
        <v>17</v>
      </c>
      <c r="I267" s="144"/>
      <c r="L267" s="139"/>
      <c r="M267" s="145"/>
      <c r="T267" s="146"/>
      <c r="AT267" s="141" t="s">
        <v>151</v>
      </c>
      <c r="AU267" s="141" t="s">
        <v>78</v>
      </c>
      <c r="AV267" s="11" t="s">
        <v>80</v>
      </c>
      <c r="AW267" s="11" t="s">
        <v>31</v>
      </c>
      <c r="AX267" s="11" t="s">
        <v>70</v>
      </c>
      <c r="AY267" s="141" t="s">
        <v>142</v>
      </c>
    </row>
    <row r="268" spans="2:65" s="12" customFormat="1" ht="11.25">
      <c r="B268" s="147"/>
      <c r="D268" s="140" t="s">
        <v>151</v>
      </c>
      <c r="E268" s="148" t="s">
        <v>19</v>
      </c>
      <c r="F268" s="149" t="s">
        <v>154</v>
      </c>
      <c r="H268" s="150">
        <v>17</v>
      </c>
      <c r="I268" s="151"/>
      <c r="L268" s="147"/>
      <c r="M268" s="152"/>
      <c r="T268" s="153"/>
      <c r="AT268" s="148" t="s">
        <v>151</v>
      </c>
      <c r="AU268" s="148" t="s">
        <v>78</v>
      </c>
      <c r="AV268" s="12" t="s">
        <v>149</v>
      </c>
      <c r="AW268" s="12" t="s">
        <v>31</v>
      </c>
      <c r="AX268" s="12" t="s">
        <v>78</v>
      </c>
      <c r="AY268" s="148" t="s">
        <v>142</v>
      </c>
    </row>
    <row r="269" spans="2:65" s="1" customFormat="1" ht="234.75" customHeight="1">
      <c r="B269" s="32"/>
      <c r="C269" s="160" t="s">
        <v>350</v>
      </c>
      <c r="D269" s="160" t="s">
        <v>316</v>
      </c>
      <c r="E269" s="161" t="s">
        <v>351</v>
      </c>
      <c r="F269" s="162" t="s">
        <v>352</v>
      </c>
      <c r="G269" s="163" t="s">
        <v>353</v>
      </c>
      <c r="H269" s="164">
        <v>2.472</v>
      </c>
      <c r="I269" s="165"/>
      <c r="J269" s="166">
        <f>ROUND(I269*H269,2)</f>
        <v>0</v>
      </c>
      <c r="K269" s="162" t="s">
        <v>147</v>
      </c>
      <c r="L269" s="32"/>
      <c r="M269" s="167" t="s">
        <v>19</v>
      </c>
      <c r="N269" s="168" t="s">
        <v>41</v>
      </c>
      <c r="P269" s="135">
        <f>O269*H269</f>
        <v>0</v>
      </c>
      <c r="Q269" s="135">
        <v>0</v>
      </c>
      <c r="R269" s="135">
        <f>Q269*H269</f>
        <v>0</v>
      </c>
      <c r="S269" s="135">
        <v>0</v>
      </c>
      <c r="T269" s="136">
        <f>S269*H269</f>
        <v>0</v>
      </c>
      <c r="AR269" s="137" t="s">
        <v>149</v>
      </c>
      <c r="AT269" s="137" t="s">
        <v>316</v>
      </c>
      <c r="AU269" s="137" t="s">
        <v>78</v>
      </c>
      <c r="AY269" s="17" t="s">
        <v>142</v>
      </c>
      <c r="BE269" s="138">
        <f>IF(N269="základní",J269,0)</f>
        <v>0</v>
      </c>
      <c r="BF269" s="138">
        <f>IF(N269="snížená",J269,0)</f>
        <v>0</v>
      </c>
      <c r="BG269" s="138">
        <f>IF(N269="zákl. přenesená",J269,0)</f>
        <v>0</v>
      </c>
      <c r="BH269" s="138">
        <f>IF(N269="sníž. přenesená",J269,0)</f>
        <v>0</v>
      </c>
      <c r="BI269" s="138">
        <f>IF(N269="nulová",J269,0)</f>
        <v>0</v>
      </c>
      <c r="BJ269" s="17" t="s">
        <v>78</v>
      </c>
      <c r="BK269" s="138">
        <f>ROUND(I269*H269,2)</f>
        <v>0</v>
      </c>
      <c r="BL269" s="17" t="s">
        <v>149</v>
      </c>
      <c r="BM269" s="137" t="s">
        <v>354</v>
      </c>
    </row>
    <row r="270" spans="2:65" s="13" customFormat="1" ht="11.25">
      <c r="B270" s="154"/>
      <c r="D270" s="140" t="s">
        <v>151</v>
      </c>
      <c r="E270" s="155" t="s">
        <v>19</v>
      </c>
      <c r="F270" s="156" t="s">
        <v>353</v>
      </c>
      <c r="H270" s="155" t="s">
        <v>19</v>
      </c>
      <c r="I270" s="157"/>
      <c r="L270" s="154"/>
      <c r="M270" s="158"/>
      <c r="T270" s="159"/>
      <c r="AT270" s="155" t="s">
        <v>151</v>
      </c>
      <c r="AU270" s="155" t="s">
        <v>78</v>
      </c>
      <c r="AV270" s="13" t="s">
        <v>78</v>
      </c>
      <c r="AW270" s="13" t="s">
        <v>31</v>
      </c>
      <c r="AX270" s="13" t="s">
        <v>70</v>
      </c>
      <c r="AY270" s="155" t="s">
        <v>142</v>
      </c>
    </row>
    <row r="271" spans="2:65" s="11" customFormat="1" ht="11.25">
      <c r="B271" s="139"/>
      <c r="D271" s="140" t="s">
        <v>151</v>
      </c>
      <c r="E271" s="141" t="s">
        <v>19</v>
      </c>
      <c r="F271" s="142" t="s">
        <v>355</v>
      </c>
      <c r="H271" s="143">
        <v>2.4820000000000002</v>
      </c>
      <c r="I271" s="144"/>
      <c r="L271" s="139"/>
      <c r="M271" s="145"/>
      <c r="T271" s="146"/>
      <c r="AT271" s="141" t="s">
        <v>151</v>
      </c>
      <c r="AU271" s="141" t="s">
        <v>78</v>
      </c>
      <c r="AV271" s="11" t="s">
        <v>80</v>
      </c>
      <c r="AW271" s="11" t="s">
        <v>31</v>
      </c>
      <c r="AX271" s="11" t="s">
        <v>70</v>
      </c>
      <c r="AY271" s="141" t="s">
        <v>142</v>
      </c>
    </row>
    <row r="272" spans="2:65" s="13" customFormat="1" ht="11.25">
      <c r="B272" s="154"/>
      <c r="D272" s="140" t="s">
        <v>151</v>
      </c>
      <c r="E272" s="155" t="s">
        <v>19</v>
      </c>
      <c r="F272" s="156" t="s">
        <v>262</v>
      </c>
      <c r="H272" s="155" t="s">
        <v>19</v>
      </c>
      <c r="I272" s="157"/>
      <c r="L272" s="154"/>
      <c r="M272" s="158"/>
      <c r="T272" s="159"/>
      <c r="AT272" s="155" t="s">
        <v>151</v>
      </c>
      <c r="AU272" s="155" t="s">
        <v>78</v>
      </c>
      <c r="AV272" s="13" t="s">
        <v>78</v>
      </c>
      <c r="AW272" s="13" t="s">
        <v>31</v>
      </c>
      <c r="AX272" s="13" t="s">
        <v>70</v>
      </c>
      <c r="AY272" s="155" t="s">
        <v>142</v>
      </c>
    </row>
    <row r="273" spans="2:65" s="11" customFormat="1" ht="11.25">
      <c r="B273" s="139"/>
      <c r="D273" s="140" t="s">
        <v>151</v>
      </c>
      <c r="E273" s="141" t="s">
        <v>19</v>
      </c>
      <c r="F273" s="142" t="s">
        <v>356</v>
      </c>
      <c r="H273" s="143">
        <v>-0.01</v>
      </c>
      <c r="I273" s="144"/>
      <c r="L273" s="139"/>
      <c r="M273" s="145"/>
      <c r="T273" s="146"/>
      <c r="AT273" s="141" t="s">
        <v>151</v>
      </c>
      <c r="AU273" s="141" t="s">
        <v>78</v>
      </c>
      <c r="AV273" s="11" t="s">
        <v>80</v>
      </c>
      <c r="AW273" s="11" t="s">
        <v>31</v>
      </c>
      <c r="AX273" s="11" t="s">
        <v>70</v>
      </c>
      <c r="AY273" s="141" t="s">
        <v>142</v>
      </c>
    </row>
    <row r="274" spans="2:65" s="12" customFormat="1" ht="11.25">
      <c r="B274" s="147"/>
      <c r="D274" s="140" t="s">
        <v>151</v>
      </c>
      <c r="E274" s="148" t="s">
        <v>19</v>
      </c>
      <c r="F274" s="149" t="s">
        <v>154</v>
      </c>
      <c r="H274" s="150">
        <v>2.4720000000000004</v>
      </c>
      <c r="I274" s="151"/>
      <c r="L274" s="147"/>
      <c r="M274" s="152"/>
      <c r="T274" s="153"/>
      <c r="AT274" s="148" t="s">
        <v>151</v>
      </c>
      <c r="AU274" s="148" t="s">
        <v>78</v>
      </c>
      <c r="AV274" s="12" t="s">
        <v>149</v>
      </c>
      <c r="AW274" s="12" t="s">
        <v>31</v>
      </c>
      <c r="AX274" s="12" t="s">
        <v>78</v>
      </c>
      <c r="AY274" s="148" t="s">
        <v>142</v>
      </c>
    </row>
    <row r="275" spans="2:65" s="1" customFormat="1" ht="76.349999999999994" customHeight="1">
      <c r="B275" s="32"/>
      <c r="C275" s="160" t="s">
        <v>357</v>
      </c>
      <c r="D275" s="160" t="s">
        <v>316</v>
      </c>
      <c r="E275" s="161" t="s">
        <v>358</v>
      </c>
      <c r="F275" s="162" t="s">
        <v>359</v>
      </c>
      <c r="G275" s="163" t="s">
        <v>298</v>
      </c>
      <c r="H275" s="164">
        <v>18</v>
      </c>
      <c r="I275" s="165"/>
      <c r="J275" s="166">
        <f>ROUND(I275*H275,2)</f>
        <v>0</v>
      </c>
      <c r="K275" s="162" t="s">
        <v>147</v>
      </c>
      <c r="L275" s="32"/>
      <c r="M275" s="167" t="s">
        <v>19</v>
      </c>
      <c r="N275" s="168" t="s">
        <v>41</v>
      </c>
      <c r="P275" s="135">
        <f>O275*H275</f>
        <v>0</v>
      </c>
      <c r="Q275" s="135">
        <v>0</v>
      </c>
      <c r="R275" s="135">
        <f>Q275*H275</f>
        <v>0</v>
      </c>
      <c r="S275" s="135">
        <v>0</v>
      </c>
      <c r="T275" s="136">
        <f>S275*H275</f>
        <v>0</v>
      </c>
      <c r="AR275" s="137" t="s">
        <v>149</v>
      </c>
      <c r="AT275" s="137" t="s">
        <v>316</v>
      </c>
      <c r="AU275" s="137" t="s">
        <v>78</v>
      </c>
      <c r="AY275" s="17" t="s">
        <v>142</v>
      </c>
      <c r="BE275" s="138">
        <f>IF(N275="základní",J275,0)</f>
        <v>0</v>
      </c>
      <c r="BF275" s="138">
        <f>IF(N275="snížená",J275,0)</f>
        <v>0</v>
      </c>
      <c r="BG275" s="138">
        <f>IF(N275="zákl. přenesená",J275,0)</f>
        <v>0</v>
      </c>
      <c r="BH275" s="138">
        <f>IF(N275="sníž. přenesená",J275,0)</f>
        <v>0</v>
      </c>
      <c r="BI275" s="138">
        <f>IF(N275="nulová",J275,0)</f>
        <v>0</v>
      </c>
      <c r="BJ275" s="17" t="s">
        <v>78</v>
      </c>
      <c r="BK275" s="138">
        <f>ROUND(I275*H275,2)</f>
        <v>0</v>
      </c>
      <c r="BL275" s="17" t="s">
        <v>149</v>
      </c>
      <c r="BM275" s="137" t="s">
        <v>360</v>
      </c>
    </row>
    <row r="276" spans="2:65" s="13" customFormat="1" ht="11.25">
      <c r="B276" s="154"/>
      <c r="D276" s="140" t="s">
        <v>151</v>
      </c>
      <c r="E276" s="155" t="s">
        <v>19</v>
      </c>
      <c r="F276" s="156" t="s">
        <v>361</v>
      </c>
      <c r="H276" s="155" t="s">
        <v>19</v>
      </c>
      <c r="I276" s="157"/>
      <c r="L276" s="154"/>
      <c r="M276" s="158"/>
      <c r="T276" s="159"/>
      <c r="AT276" s="155" t="s">
        <v>151</v>
      </c>
      <c r="AU276" s="155" t="s">
        <v>78</v>
      </c>
      <c r="AV276" s="13" t="s">
        <v>78</v>
      </c>
      <c r="AW276" s="13" t="s">
        <v>31</v>
      </c>
      <c r="AX276" s="13" t="s">
        <v>70</v>
      </c>
      <c r="AY276" s="155" t="s">
        <v>142</v>
      </c>
    </row>
    <row r="277" spans="2:65" s="13" customFormat="1" ht="11.25">
      <c r="B277" s="154"/>
      <c r="D277" s="140" t="s">
        <v>151</v>
      </c>
      <c r="E277" s="155" t="s">
        <v>19</v>
      </c>
      <c r="F277" s="156" t="s">
        <v>262</v>
      </c>
      <c r="H277" s="155" t="s">
        <v>19</v>
      </c>
      <c r="I277" s="157"/>
      <c r="L277" s="154"/>
      <c r="M277" s="158"/>
      <c r="T277" s="159"/>
      <c r="AT277" s="155" t="s">
        <v>151</v>
      </c>
      <c r="AU277" s="155" t="s">
        <v>78</v>
      </c>
      <c r="AV277" s="13" t="s">
        <v>78</v>
      </c>
      <c r="AW277" s="13" t="s">
        <v>31</v>
      </c>
      <c r="AX277" s="13" t="s">
        <v>70</v>
      </c>
      <c r="AY277" s="155" t="s">
        <v>142</v>
      </c>
    </row>
    <row r="278" spans="2:65" s="11" customFormat="1" ht="11.25">
      <c r="B278" s="139"/>
      <c r="D278" s="140" t="s">
        <v>151</v>
      </c>
      <c r="E278" s="141" t="s">
        <v>19</v>
      </c>
      <c r="F278" s="142" t="s">
        <v>362</v>
      </c>
      <c r="H278" s="143">
        <v>8</v>
      </c>
      <c r="I278" s="144"/>
      <c r="L278" s="139"/>
      <c r="M278" s="145"/>
      <c r="T278" s="146"/>
      <c r="AT278" s="141" t="s">
        <v>151</v>
      </c>
      <c r="AU278" s="141" t="s">
        <v>78</v>
      </c>
      <c r="AV278" s="11" t="s">
        <v>80</v>
      </c>
      <c r="AW278" s="11" t="s">
        <v>31</v>
      </c>
      <c r="AX278" s="11" t="s">
        <v>70</v>
      </c>
      <c r="AY278" s="141" t="s">
        <v>142</v>
      </c>
    </row>
    <row r="279" spans="2:65" s="13" customFormat="1" ht="11.25">
      <c r="B279" s="154"/>
      <c r="D279" s="140" t="s">
        <v>151</v>
      </c>
      <c r="E279" s="155" t="s">
        <v>19</v>
      </c>
      <c r="F279" s="156" t="s">
        <v>267</v>
      </c>
      <c r="H279" s="155" t="s">
        <v>19</v>
      </c>
      <c r="I279" s="157"/>
      <c r="L279" s="154"/>
      <c r="M279" s="158"/>
      <c r="T279" s="159"/>
      <c r="AT279" s="155" t="s">
        <v>151</v>
      </c>
      <c r="AU279" s="155" t="s">
        <v>78</v>
      </c>
      <c r="AV279" s="13" t="s">
        <v>78</v>
      </c>
      <c r="AW279" s="13" t="s">
        <v>31</v>
      </c>
      <c r="AX279" s="13" t="s">
        <v>70</v>
      </c>
      <c r="AY279" s="155" t="s">
        <v>142</v>
      </c>
    </row>
    <row r="280" spans="2:65" s="11" customFormat="1" ht="11.25">
      <c r="B280" s="139"/>
      <c r="D280" s="140" t="s">
        <v>151</v>
      </c>
      <c r="E280" s="141" t="s">
        <v>19</v>
      </c>
      <c r="F280" s="142" t="s">
        <v>363</v>
      </c>
      <c r="H280" s="143">
        <v>10</v>
      </c>
      <c r="I280" s="144"/>
      <c r="L280" s="139"/>
      <c r="M280" s="145"/>
      <c r="T280" s="146"/>
      <c r="AT280" s="141" t="s">
        <v>151</v>
      </c>
      <c r="AU280" s="141" t="s">
        <v>78</v>
      </c>
      <c r="AV280" s="11" t="s">
        <v>80</v>
      </c>
      <c r="AW280" s="11" t="s">
        <v>31</v>
      </c>
      <c r="AX280" s="11" t="s">
        <v>70</v>
      </c>
      <c r="AY280" s="141" t="s">
        <v>142</v>
      </c>
    </row>
    <row r="281" spans="2:65" s="12" customFormat="1" ht="11.25">
      <c r="B281" s="147"/>
      <c r="D281" s="140" t="s">
        <v>151</v>
      </c>
      <c r="E281" s="148" t="s">
        <v>19</v>
      </c>
      <c r="F281" s="149" t="s">
        <v>154</v>
      </c>
      <c r="H281" s="150">
        <v>18</v>
      </c>
      <c r="I281" s="151"/>
      <c r="L281" s="147"/>
      <c r="M281" s="152"/>
      <c r="T281" s="153"/>
      <c r="AT281" s="148" t="s">
        <v>151</v>
      </c>
      <c r="AU281" s="148" t="s">
        <v>78</v>
      </c>
      <c r="AV281" s="12" t="s">
        <v>149</v>
      </c>
      <c r="AW281" s="12" t="s">
        <v>31</v>
      </c>
      <c r="AX281" s="12" t="s">
        <v>78</v>
      </c>
      <c r="AY281" s="148" t="s">
        <v>142</v>
      </c>
    </row>
    <row r="282" spans="2:65" s="1" customFormat="1" ht="76.349999999999994" customHeight="1">
      <c r="B282" s="32"/>
      <c r="C282" s="160" t="s">
        <v>364</v>
      </c>
      <c r="D282" s="160" t="s">
        <v>316</v>
      </c>
      <c r="E282" s="161" t="s">
        <v>365</v>
      </c>
      <c r="F282" s="162" t="s">
        <v>366</v>
      </c>
      <c r="G282" s="163" t="s">
        <v>298</v>
      </c>
      <c r="H282" s="164">
        <v>2472</v>
      </c>
      <c r="I282" s="165"/>
      <c r="J282" s="166">
        <f>ROUND(I282*H282,2)</f>
        <v>0</v>
      </c>
      <c r="K282" s="162" t="s">
        <v>147</v>
      </c>
      <c r="L282" s="32"/>
      <c r="M282" s="167" t="s">
        <v>19</v>
      </c>
      <c r="N282" s="168" t="s">
        <v>41</v>
      </c>
      <c r="P282" s="135">
        <f>O282*H282</f>
        <v>0</v>
      </c>
      <c r="Q282" s="135">
        <v>0</v>
      </c>
      <c r="R282" s="135">
        <f>Q282*H282</f>
        <v>0</v>
      </c>
      <c r="S282" s="135">
        <v>0</v>
      </c>
      <c r="T282" s="136">
        <f>S282*H282</f>
        <v>0</v>
      </c>
      <c r="AR282" s="137" t="s">
        <v>149</v>
      </c>
      <c r="AT282" s="137" t="s">
        <v>316</v>
      </c>
      <c r="AU282" s="137" t="s">
        <v>78</v>
      </c>
      <c r="AY282" s="17" t="s">
        <v>142</v>
      </c>
      <c r="BE282" s="138">
        <f>IF(N282="základní",J282,0)</f>
        <v>0</v>
      </c>
      <c r="BF282" s="138">
        <f>IF(N282="snížená",J282,0)</f>
        <v>0</v>
      </c>
      <c r="BG282" s="138">
        <f>IF(N282="zákl. přenesená",J282,0)</f>
        <v>0</v>
      </c>
      <c r="BH282" s="138">
        <f>IF(N282="sníž. přenesená",J282,0)</f>
        <v>0</v>
      </c>
      <c r="BI282" s="138">
        <f>IF(N282="nulová",J282,0)</f>
        <v>0</v>
      </c>
      <c r="BJ282" s="17" t="s">
        <v>78</v>
      </c>
      <c r="BK282" s="138">
        <f>ROUND(I282*H282,2)</f>
        <v>0</v>
      </c>
      <c r="BL282" s="17" t="s">
        <v>149</v>
      </c>
      <c r="BM282" s="137" t="s">
        <v>367</v>
      </c>
    </row>
    <row r="283" spans="2:65" s="11" customFormat="1" ht="11.25">
      <c r="B283" s="139"/>
      <c r="D283" s="140" t="s">
        <v>151</v>
      </c>
      <c r="E283" s="141" t="s">
        <v>19</v>
      </c>
      <c r="F283" s="142" t="s">
        <v>368</v>
      </c>
      <c r="H283" s="143">
        <v>2482</v>
      </c>
      <c r="I283" s="144"/>
      <c r="L283" s="139"/>
      <c r="M283" s="145"/>
      <c r="T283" s="146"/>
      <c r="AT283" s="141" t="s">
        <v>151</v>
      </c>
      <c r="AU283" s="141" t="s">
        <v>78</v>
      </c>
      <c r="AV283" s="11" t="s">
        <v>80</v>
      </c>
      <c r="AW283" s="11" t="s">
        <v>31</v>
      </c>
      <c r="AX283" s="11" t="s">
        <v>70</v>
      </c>
      <c r="AY283" s="141" t="s">
        <v>142</v>
      </c>
    </row>
    <row r="284" spans="2:65" s="13" customFormat="1" ht="11.25">
      <c r="B284" s="154"/>
      <c r="D284" s="140" t="s">
        <v>151</v>
      </c>
      <c r="E284" s="155" t="s">
        <v>19</v>
      </c>
      <c r="F284" s="156" t="s">
        <v>262</v>
      </c>
      <c r="H284" s="155" t="s">
        <v>19</v>
      </c>
      <c r="I284" s="157"/>
      <c r="L284" s="154"/>
      <c r="M284" s="158"/>
      <c r="T284" s="159"/>
      <c r="AT284" s="155" t="s">
        <v>151</v>
      </c>
      <c r="AU284" s="155" t="s">
        <v>78</v>
      </c>
      <c r="AV284" s="13" t="s">
        <v>78</v>
      </c>
      <c r="AW284" s="13" t="s">
        <v>31</v>
      </c>
      <c r="AX284" s="13" t="s">
        <v>70</v>
      </c>
      <c r="AY284" s="155" t="s">
        <v>142</v>
      </c>
    </row>
    <row r="285" spans="2:65" s="11" customFormat="1" ht="11.25">
      <c r="B285" s="139"/>
      <c r="D285" s="140" t="s">
        <v>151</v>
      </c>
      <c r="E285" s="141" t="s">
        <v>19</v>
      </c>
      <c r="F285" s="142" t="s">
        <v>369</v>
      </c>
      <c r="H285" s="143">
        <v>-10</v>
      </c>
      <c r="I285" s="144"/>
      <c r="L285" s="139"/>
      <c r="M285" s="145"/>
      <c r="T285" s="146"/>
      <c r="AT285" s="141" t="s">
        <v>151</v>
      </c>
      <c r="AU285" s="141" t="s">
        <v>78</v>
      </c>
      <c r="AV285" s="11" t="s">
        <v>80</v>
      </c>
      <c r="AW285" s="11" t="s">
        <v>31</v>
      </c>
      <c r="AX285" s="11" t="s">
        <v>70</v>
      </c>
      <c r="AY285" s="141" t="s">
        <v>142</v>
      </c>
    </row>
    <row r="286" spans="2:65" s="12" customFormat="1" ht="11.25">
      <c r="B286" s="147"/>
      <c r="D286" s="140" t="s">
        <v>151</v>
      </c>
      <c r="E286" s="148" t="s">
        <v>19</v>
      </c>
      <c r="F286" s="149" t="s">
        <v>154</v>
      </c>
      <c r="H286" s="150">
        <v>2472</v>
      </c>
      <c r="I286" s="151"/>
      <c r="L286" s="147"/>
      <c r="M286" s="152"/>
      <c r="T286" s="153"/>
      <c r="AT286" s="148" t="s">
        <v>151</v>
      </c>
      <c r="AU286" s="148" t="s">
        <v>78</v>
      </c>
      <c r="AV286" s="12" t="s">
        <v>149</v>
      </c>
      <c r="AW286" s="12" t="s">
        <v>31</v>
      </c>
      <c r="AX286" s="12" t="s">
        <v>78</v>
      </c>
      <c r="AY286" s="148" t="s">
        <v>142</v>
      </c>
    </row>
    <row r="287" spans="2:65" s="1" customFormat="1" ht="180.75" customHeight="1">
      <c r="B287" s="32"/>
      <c r="C287" s="160" t="s">
        <v>370</v>
      </c>
      <c r="D287" s="160" t="s">
        <v>316</v>
      </c>
      <c r="E287" s="161" t="s">
        <v>371</v>
      </c>
      <c r="F287" s="162" t="s">
        <v>372</v>
      </c>
      <c r="G287" s="163" t="s">
        <v>146</v>
      </c>
      <c r="H287" s="164">
        <v>12</v>
      </c>
      <c r="I287" s="165"/>
      <c r="J287" s="166">
        <f>ROUND(I287*H287,2)</f>
        <v>0</v>
      </c>
      <c r="K287" s="162" t="s">
        <v>147</v>
      </c>
      <c r="L287" s="32"/>
      <c r="M287" s="167" t="s">
        <v>19</v>
      </c>
      <c r="N287" s="168" t="s">
        <v>41</v>
      </c>
      <c r="P287" s="135">
        <f>O287*H287</f>
        <v>0</v>
      </c>
      <c r="Q287" s="135">
        <v>0</v>
      </c>
      <c r="R287" s="135">
        <f>Q287*H287</f>
        <v>0</v>
      </c>
      <c r="S287" s="135">
        <v>0</v>
      </c>
      <c r="T287" s="136">
        <f>S287*H287</f>
        <v>0</v>
      </c>
      <c r="AR287" s="137" t="s">
        <v>149</v>
      </c>
      <c r="AT287" s="137" t="s">
        <v>316</v>
      </c>
      <c r="AU287" s="137" t="s">
        <v>78</v>
      </c>
      <c r="AY287" s="17" t="s">
        <v>142</v>
      </c>
      <c r="BE287" s="138">
        <f>IF(N287="základní",J287,0)</f>
        <v>0</v>
      </c>
      <c r="BF287" s="138">
        <f>IF(N287="snížená",J287,0)</f>
        <v>0</v>
      </c>
      <c r="BG287" s="138">
        <f>IF(N287="zákl. přenesená",J287,0)</f>
        <v>0</v>
      </c>
      <c r="BH287" s="138">
        <f>IF(N287="sníž. přenesená",J287,0)</f>
        <v>0</v>
      </c>
      <c r="BI287" s="138">
        <f>IF(N287="nulová",J287,0)</f>
        <v>0</v>
      </c>
      <c r="BJ287" s="17" t="s">
        <v>78</v>
      </c>
      <c r="BK287" s="138">
        <f>ROUND(I287*H287,2)</f>
        <v>0</v>
      </c>
      <c r="BL287" s="17" t="s">
        <v>149</v>
      </c>
      <c r="BM287" s="137" t="s">
        <v>373</v>
      </c>
    </row>
    <row r="288" spans="2:65" s="1" customFormat="1" ht="19.5">
      <c r="B288" s="32"/>
      <c r="D288" s="140" t="s">
        <v>314</v>
      </c>
      <c r="F288" s="169" t="s">
        <v>374</v>
      </c>
      <c r="I288" s="170"/>
      <c r="L288" s="32"/>
      <c r="M288" s="171"/>
      <c r="T288" s="53"/>
      <c r="AT288" s="17" t="s">
        <v>314</v>
      </c>
      <c r="AU288" s="17" t="s">
        <v>78</v>
      </c>
    </row>
    <row r="289" spans="2:65" s="13" customFormat="1" ht="11.25">
      <c r="B289" s="154"/>
      <c r="D289" s="140" t="s">
        <v>151</v>
      </c>
      <c r="E289" s="155" t="s">
        <v>19</v>
      </c>
      <c r="F289" s="156" t="s">
        <v>262</v>
      </c>
      <c r="H289" s="155" t="s">
        <v>19</v>
      </c>
      <c r="I289" s="157"/>
      <c r="L289" s="154"/>
      <c r="M289" s="158"/>
      <c r="T289" s="159"/>
      <c r="AT289" s="155" t="s">
        <v>151</v>
      </c>
      <c r="AU289" s="155" t="s">
        <v>78</v>
      </c>
      <c r="AV289" s="13" t="s">
        <v>78</v>
      </c>
      <c r="AW289" s="13" t="s">
        <v>31</v>
      </c>
      <c r="AX289" s="13" t="s">
        <v>70</v>
      </c>
      <c r="AY289" s="155" t="s">
        <v>142</v>
      </c>
    </row>
    <row r="290" spans="2:65" s="11" customFormat="1" ht="11.25">
      <c r="B290" s="139"/>
      <c r="D290" s="140" t="s">
        <v>151</v>
      </c>
      <c r="E290" s="141" t="s">
        <v>19</v>
      </c>
      <c r="F290" s="142" t="s">
        <v>8</v>
      </c>
      <c r="H290" s="143">
        <v>12</v>
      </c>
      <c r="I290" s="144"/>
      <c r="L290" s="139"/>
      <c r="M290" s="145"/>
      <c r="T290" s="146"/>
      <c r="AT290" s="141" t="s">
        <v>151</v>
      </c>
      <c r="AU290" s="141" t="s">
        <v>78</v>
      </c>
      <c r="AV290" s="11" t="s">
        <v>80</v>
      </c>
      <c r="AW290" s="11" t="s">
        <v>31</v>
      </c>
      <c r="AX290" s="11" t="s">
        <v>70</v>
      </c>
      <c r="AY290" s="141" t="s">
        <v>142</v>
      </c>
    </row>
    <row r="291" spans="2:65" s="12" customFormat="1" ht="11.25">
      <c r="B291" s="147"/>
      <c r="D291" s="140" t="s">
        <v>151</v>
      </c>
      <c r="E291" s="148" t="s">
        <v>19</v>
      </c>
      <c r="F291" s="149" t="s">
        <v>154</v>
      </c>
      <c r="H291" s="150">
        <v>12</v>
      </c>
      <c r="I291" s="151"/>
      <c r="L291" s="147"/>
      <c r="M291" s="152"/>
      <c r="T291" s="153"/>
      <c r="AT291" s="148" t="s">
        <v>151</v>
      </c>
      <c r="AU291" s="148" t="s">
        <v>78</v>
      </c>
      <c r="AV291" s="12" t="s">
        <v>149</v>
      </c>
      <c r="AW291" s="12" t="s">
        <v>31</v>
      </c>
      <c r="AX291" s="12" t="s">
        <v>78</v>
      </c>
      <c r="AY291" s="148" t="s">
        <v>142</v>
      </c>
    </row>
    <row r="292" spans="2:65" s="1" customFormat="1" ht="101.25" customHeight="1">
      <c r="B292" s="32"/>
      <c r="C292" s="160" t="s">
        <v>375</v>
      </c>
      <c r="D292" s="160" t="s">
        <v>316</v>
      </c>
      <c r="E292" s="161" t="s">
        <v>376</v>
      </c>
      <c r="F292" s="162" t="s">
        <v>377</v>
      </c>
      <c r="G292" s="163" t="s">
        <v>164</v>
      </c>
      <c r="H292" s="164">
        <v>14.4</v>
      </c>
      <c r="I292" s="165"/>
      <c r="J292" s="166">
        <f>ROUND(I292*H292,2)</f>
        <v>0</v>
      </c>
      <c r="K292" s="162" t="s">
        <v>147</v>
      </c>
      <c r="L292" s="32"/>
      <c r="M292" s="167" t="s">
        <v>19</v>
      </c>
      <c r="N292" s="168" t="s">
        <v>41</v>
      </c>
      <c r="P292" s="135">
        <f>O292*H292</f>
        <v>0</v>
      </c>
      <c r="Q292" s="135">
        <v>0</v>
      </c>
      <c r="R292" s="135">
        <f>Q292*H292</f>
        <v>0</v>
      </c>
      <c r="S292" s="135">
        <v>0</v>
      </c>
      <c r="T292" s="136">
        <f>S292*H292</f>
        <v>0</v>
      </c>
      <c r="AR292" s="137" t="s">
        <v>149</v>
      </c>
      <c r="AT292" s="137" t="s">
        <v>316</v>
      </c>
      <c r="AU292" s="137" t="s">
        <v>78</v>
      </c>
      <c r="AY292" s="17" t="s">
        <v>142</v>
      </c>
      <c r="BE292" s="138">
        <f>IF(N292="základní",J292,0)</f>
        <v>0</v>
      </c>
      <c r="BF292" s="138">
        <f>IF(N292="snížená",J292,0)</f>
        <v>0</v>
      </c>
      <c r="BG292" s="138">
        <f>IF(N292="zákl. přenesená",J292,0)</f>
        <v>0</v>
      </c>
      <c r="BH292" s="138">
        <f>IF(N292="sníž. přenesená",J292,0)</f>
        <v>0</v>
      </c>
      <c r="BI292" s="138">
        <f>IF(N292="nulová",J292,0)</f>
        <v>0</v>
      </c>
      <c r="BJ292" s="17" t="s">
        <v>78</v>
      </c>
      <c r="BK292" s="138">
        <f>ROUND(I292*H292,2)</f>
        <v>0</v>
      </c>
      <c r="BL292" s="17" t="s">
        <v>149</v>
      </c>
      <c r="BM292" s="137" t="s">
        <v>378</v>
      </c>
    </row>
    <row r="293" spans="2:65" s="1" customFormat="1" ht="19.5">
      <c r="B293" s="32"/>
      <c r="D293" s="140" t="s">
        <v>314</v>
      </c>
      <c r="F293" s="169" t="s">
        <v>379</v>
      </c>
      <c r="I293" s="170"/>
      <c r="L293" s="32"/>
      <c r="M293" s="171"/>
      <c r="T293" s="53"/>
      <c r="AT293" s="17" t="s">
        <v>314</v>
      </c>
      <c r="AU293" s="17" t="s">
        <v>78</v>
      </c>
    </row>
    <row r="294" spans="2:65" s="13" customFormat="1" ht="11.25">
      <c r="B294" s="154"/>
      <c r="D294" s="140" t="s">
        <v>151</v>
      </c>
      <c r="E294" s="155" t="s">
        <v>19</v>
      </c>
      <c r="F294" s="156" t="s">
        <v>171</v>
      </c>
      <c r="H294" s="155" t="s">
        <v>19</v>
      </c>
      <c r="I294" s="157"/>
      <c r="L294" s="154"/>
      <c r="M294" s="158"/>
      <c r="T294" s="159"/>
      <c r="AT294" s="155" t="s">
        <v>151</v>
      </c>
      <c r="AU294" s="155" t="s">
        <v>78</v>
      </c>
      <c r="AV294" s="13" t="s">
        <v>78</v>
      </c>
      <c r="AW294" s="13" t="s">
        <v>31</v>
      </c>
      <c r="AX294" s="13" t="s">
        <v>70</v>
      </c>
      <c r="AY294" s="155" t="s">
        <v>142</v>
      </c>
    </row>
    <row r="295" spans="2:65" s="11" customFormat="1" ht="11.25">
      <c r="B295" s="139"/>
      <c r="D295" s="140" t="s">
        <v>151</v>
      </c>
      <c r="E295" s="141" t="s">
        <v>19</v>
      </c>
      <c r="F295" s="142" t="s">
        <v>380</v>
      </c>
      <c r="H295" s="143">
        <v>14.4</v>
      </c>
      <c r="I295" s="144"/>
      <c r="L295" s="139"/>
      <c r="M295" s="145"/>
      <c r="T295" s="146"/>
      <c r="AT295" s="141" t="s">
        <v>151</v>
      </c>
      <c r="AU295" s="141" t="s">
        <v>78</v>
      </c>
      <c r="AV295" s="11" t="s">
        <v>80</v>
      </c>
      <c r="AW295" s="11" t="s">
        <v>31</v>
      </c>
      <c r="AX295" s="11" t="s">
        <v>70</v>
      </c>
      <c r="AY295" s="141" t="s">
        <v>142</v>
      </c>
    </row>
    <row r="296" spans="2:65" s="12" customFormat="1" ht="11.25">
      <c r="B296" s="147"/>
      <c r="D296" s="140" t="s">
        <v>151</v>
      </c>
      <c r="E296" s="148" t="s">
        <v>19</v>
      </c>
      <c r="F296" s="149" t="s">
        <v>154</v>
      </c>
      <c r="H296" s="150">
        <v>14.4</v>
      </c>
      <c r="I296" s="151"/>
      <c r="L296" s="147"/>
      <c r="M296" s="152"/>
      <c r="T296" s="153"/>
      <c r="AT296" s="148" t="s">
        <v>151</v>
      </c>
      <c r="AU296" s="148" t="s">
        <v>78</v>
      </c>
      <c r="AV296" s="12" t="s">
        <v>149</v>
      </c>
      <c r="AW296" s="12" t="s">
        <v>31</v>
      </c>
      <c r="AX296" s="12" t="s">
        <v>78</v>
      </c>
      <c r="AY296" s="148" t="s">
        <v>142</v>
      </c>
    </row>
    <row r="297" spans="2:65" s="1" customFormat="1" ht="128.65" customHeight="1">
      <c r="B297" s="32"/>
      <c r="C297" s="160" t="s">
        <v>381</v>
      </c>
      <c r="D297" s="160" t="s">
        <v>316</v>
      </c>
      <c r="E297" s="161" t="s">
        <v>382</v>
      </c>
      <c r="F297" s="162" t="s">
        <v>383</v>
      </c>
      <c r="G297" s="163" t="s">
        <v>164</v>
      </c>
      <c r="H297" s="164">
        <v>4864</v>
      </c>
      <c r="I297" s="165"/>
      <c r="J297" s="166">
        <f>ROUND(I297*H297,2)</f>
        <v>0</v>
      </c>
      <c r="K297" s="162" t="s">
        <v>147</v>
      </c>
      <c r="L297" s="32"/>
      <c r="M297" s="167" t="s">
        <v>19</v>
      </c>
      <c r="N297" s="168" t="s">
        <v>41</v>
      </c>
      <c r="P297" s="135">
        <f>O297*H297</f>
        <v>0</v>
      </c>
      <c r="Q297" s="135">
        <v>0</v>
      </c>
      <c r="R297" s="135">
        <f>Q297*H297</f>
        <v>0</v>
      </c>
      <c r="S297" s="135">
        <v>0</v>
      </c>
      <c r="T297" s="136">
        <f>S297*H297</f>
        <v>0</v>
      </c>
      <c r="AR297" s="137" t="s">
        <v>149</v>
      </c>
      <c r="AT297" s="137" t="s">
        <v>316</v>
      </c>
      <c r="AU297" s="137" t="s">
        <v>78</v>
      </c>
      <c r="AY297" s="17" t="s">
        <v>142</v>
      </c>
      <c r="BE297" s="138">
        <f>IF(N297="základní",J297,0)</f>
        <v>0</v>
      </c>
      <c r="BF297" s="138">
        <f>IF(N297="snížená",J297,0)</f>
        <v>0</v>
      </c>
      <c r="BG297" s="138">
        <f>IF(N297="zákl. přenesená",J297,0)</f>
        <v>0</v>
      </c>
      <c r="BH297" s="138">
        <f>IF(N297="sníž. přenesená",J297,0)</f>
        <v>0</v>
      </c>
      <c r="BI297" s="138">
        <f>IF(N297="nulová",J297,0)</f>
        <v>0</v>
      </c>
      <c r="BJ297" s="17" t="s">
        <v>78</v>
      </c>
      <c r="BK297" s="138">
        <f>ROUND(I297*H297,2)</f>
        <v>0</v>
      </c>
      <c r="BL297" s="17" t="s">
        <v>149</v>
      </c>
      <c r="BM297" s="137" t="s">
        <v>384</v>
      </c>
    </row>
    <row r="298" spans="2:65" s="1" customFormat="1" ht="19.5">
      <c r="B298" s="32"/>
      <c r="D298" s="140" t="s">
        <v>314</v>
      </c>
      <c r="F298" s="169" t="s">
        <v>379</v>
      </c>
      <c r="I298" s="170"/>
      <c r="L298" s="32"/>
      <c r="M298" s="171"/>
      <c r="T298" s="53"/>
      <c r="AT298" s="17" t="s">
        <v>314</v>
      </c>
      <c r="AU298" s="17" t="s">
        <v>78</v>
      </c>
    </row>
    <row r="299" spans="2:65" s="13" customFormat="1" ht="11.25">
      <c r="B299" s="154"/>
      <c r="D299" s="140" t="s">
        <v>151</v>
      </c>
      <c r="E299" s="155" t="s">
        <v>19</v>
      </c>
      <c r="F299" s="156" t="s">
        <v>385</v>
      </c>
      <c r="H299" s="155" t="s">
        <v>19</v>
      </c>
      <c r="I299" s="157"/>
      <c r="L299" s="154"/>
      <c r="M299" s="158"/>
      <c r="T299" s="159"/>
      <c r="AT299" s="155" t="s">
        <v>151</v>
      </c>
      <c r="AU299" s="155" t="s">
        <v>78</v>
      </c>
      <c r="AV299" s="13" t="s">
        <v>78</v>
      </c>
      <c r="AW299" s="13" t="s">
        <v>31</v>
      </c>
      <c r="AX299" s="13" t="s">
        <v>70</v>
      </c>
      <c r="AY299" s="155" t="s">
        <v>142</v>
      </c>
    </row>
    <row r="300" spans="2:65" s="11" customFormat="1" ht="11.25">
      <c r="B300" s="139"/>
      <c r="D300" s="140" t="s">
        <v>151</v>
      </c>
      <c r="E300" s="141" t="s">
        <v>19</v>
      </c>
      <c r="F300" s="142" t="s">
        <v>386</v>
      </c>
      <c r="H300" s="143">
        <v>2708</v>
      </c>
      <c r="I300" s="144"/>
      <c r="L300" s="139"/>
      <c r="M300" s="145"/>
      <c r="T300" s="146"/>
      <c r="AT300" s="141" t="s">
        <v>151</v>
      </c>
      <c r="AU300" s="141" t="s">
        <v>78</v>
      </c>
      <c r="AV300" s="11" t="s">
        <v>80</v>
      </c>
      <c r="AW300" s="11" t="s">
        <v>31</v>
      </c>
      <c r="AX300" s="11" t="s">
        <v>70</v>
      </c>
      <c r="AY300" s="141" t="s">
        <v>142</v>
      </c>
    </row>
    <row r="301" spans="2:65" s="11" customFormat="1" ht="11.25">
      <c r="B301" s="139"/>
      <c r="D301" s="140" t="s">
        <v>151</v>
      </c>
      <c r="E301" s="141" t="s">
        <v>19</v>
      </c>
      <c r="F301" s="142" t="s">
        <v>387</v>
      </c>
      <c r="H301" s="143">
        <v>1000</v>
      </c>
      <c r="I301" s="144"/>
      <c r="L301" s="139"/>
      <c r="M301" s="145"/>
      <c r="T301" s="146"/>
      <c r="AT301" s="141" t="s">
        <v>151</v>
      </c>
      <c r="AU301" s="141" t="s">
        <v>78</v>
      </c>
      <c r="AV301" s="11" t="s">
        <v>80</v>
      </c>
      <c r="AW301" s="11" t="s">
        <v>31</v>
      </c>
      <c r="AX301" s="11" t="s">
        <v>70</v>
      </c>
      <c r="AY301" s="141" t="s">
        <v>142</v>
      </c>
    </row>
    <row r="302" spans="2:65" s="11" customFormat="1" ht="11.25">
      <c r="B302" s="139"/>
      <c r="D302" s="140" t="s">
        <v>151</v>
      </c>
      <c r="E302" s="141" t="s">
        <v>19</v>
      </c>
      <c r="F302" s="142" t="s">
        <v>388</v>
      </c>
      <c r="H302" s="143">
        <v>1156</v>
      </c>
      <c r="I302" s="144"/>
      <c r="L302" s="139"/>
      <c r="M302" s="145"/>
      <c r="T302" s="146"/>
      <c r="AT302" s="141" t="s">
        <v>151</v>
      </c>
      <c r="AU302" s="141" t="s">
        <v>78</v>
      </c>
      <c r="AV302" s="11" t="s">
        <v>80</v>
      </c>
      <c r="AW302" s="11" t="s">
        <v>31</v>
      </c>
      <c r="AX302" s="11" t="s">
        <v>70</v>
      </c>
      <c r="AY302" s="141" t="s">
        <v>142</v>
      </c>
    </row>
    <row r="303" spans="2:65" s="12" customFormat="1" ht="11.25">
      <c r="B303" s="147"/>
      <c r="D303" s="140" t="s">
        <v>151</v>
      </c>
      <c r="E303" s="148" t="s">
        <v>19</v>
      </c>
      <c r="F303" s="149" t="s">
        <v>154</v>
      </c>
      <c r="H303" s="150">
        <v>4864</v>
      </c>
      <c r="I303" s="151"/>
      <c r="L303" s="147"/>
      <c r="M303" s="152"/>
      <c r="T303" s="153"/>
      <c r="AT303" s="148" t="s">
        <v>151</v>
      </c>
      <c r="AU303" s="148" t="s">
        <v>78</v>
      </c>
      <c r="AV303" s="12" t="s">
        <v>149</v>
      </c>
      <c r="AW303" s="12" t="s">
        <v>31</v>
      </c>
      <c r="AX303" s="12" t="s">
        <v>78</v>
      </c>
      <c r="AY303" s="148" t="s">
        <v>142</v>
      </c>
    </row>
    <row r="304" spans="2:65" s="1" customFormat="1" ht="114.95" customHeight="1">
      <c r="B304" s="32"/>
      <c r="C304" s="160" t="s">
        <v>389</v>
      </c>
      <c r="D304" s="160" t="s">
        <v>316</v>
      </c>
      <c r="E304" s="161" t="s">
        <v>390</v>
      </c>
      <c r="F304" s="162" t="s">
        <v>391</v>
      </c>
      <c r="G304" s="163" t="s">
        <v>164</v>
      </c>
      <c r="H304" s="164">
        <v>100</v>
      </c>
      <c r="I304" s="165"/>
      <c r="J304" s="166">
        <f>ROUND(I304*H304,2)</f>
        <v>0</v>
      </c>
      <c r="K304" s="162" t="s">
        <v>147</v>
      </c>
      <c r="L304" s="32"/>
      <c r="M304" s="167" t="s">
        <v>19</v>
      </c>
      <c r="N304" s="168" t="s">
        <v>41</v>
      </c>
      <c r="P304" s="135">
        <f>O304*H304</f>
        <v>0</v>
      </c>
      <c r="Q304" s="135">
        <v>0</v>
      </c>
      <c r="R304" s="135">
        <f>Q304*H304</f>
        <v>0</v>
      </c>
      <c r="S304" s="135">
        <v>0</v>
      </c>
      <c r="T304" s="136">
        <f>S304*H304</f>
        <v>0</v>
      </c>
      <c r="AR304" s="137" t="s">
        <v>149</v>
      </c>
      <c r="AT304" s="137" t="s">
        <v>316</v>
      </c>
      <c r="AU304" s="137" t="s">
        <v>78</v>
      </c>
      <c r="AY304" s="17" t="s">
        <v>142</v>
      </c>
      <c r="BE304" s="138">
        <f>IF(N304="základní",J304,0)</f>
        <v>0</v>
      </c>
      <c r="BF304" s="138">
        <f>IF(N304="snížená",J304,0)</f>
        <v>0</v>
      </c>
      <c r="BG304" s="138">
        <f>IF(N304="zákl. přenesená",J304,0)</f>
        <v>0</v>
      </c>
      <c r="BH304" s="138">
        <f>IF(N304="sníž. přenesená",J304,0)</f>
        <v>0</v>
      </c>
      <c r="BI304" s="138">
        <f>IF(N304="nulová",J304,0)</f>
        <v>0</v>
      </c>
      <c r="BJ304" s="17" t="s">
        <v>78</v>
      </c>
      <c r="BK304" s="138">
        <f>ROUND(I304*H304,2)</f>
        <v>0</v>
      </c>
      <c r="BL304" s="17" t="s">
        <v>149</v>
      </c>
      <c r="BM304" s="137" t="s">
        <v>392</v>
      </c>
    </row>
    <row r="305" spans="2:65" s="1" customFormat="1" ht="19.5">
      <c r="B305" s="32"/>
      <c r="D305" s="140" t="s">
        <v>314</v>
      </c>
      <c r="F305" s="169" t="s">
        <v>379</v>
      </c>
      <c r="I305" s="170"/>
      <c r="L305" s="32"/>
      <c r="M305" s="171"/>
      <c r="T305" s="53"/>
      <c r="AT305" s="17" t="s">
        <v>314</v>
      </c>
      <c r="AU305" s="17" t="s">
        <v>78</v>
      </c>
    </row>
    <row r="306" spans="2:65" s="13" customFormat="1" ht="11.25">
      <c r="B306" s="154"/>
      <c r="D306" s="140" t="s">
        <v>151</v>
      </c>
      <c r="E306" s="155" t="s">
        <v>19</v>
      </c>
      <c r="F306" s="156" t="s">
        <v>393</v>
      </c>
      <c r="H306" s="155" t="s">
        <v>19</v>
      </c>
      <c r="I306" s="157"/>
      <c r="L306" s="154"/>
      <c r="M306" s="158"/>
      <c r="T306" s="159"/>
      <c r="AT306" s="155" t="s">
        <v>151</v>
      </c>
      <c r="AU306" s="155" t="s">
        <v>78</v>
      </c>
      <c r="AV306" s="13" t="s">
        <v>78</v>
      </c>
      <c r="AW306" s="13" t="s">
        <v>31</v>
      </c>
      <c r="AX306" s="13" t="s">
        <v>70</v>
      </c>
      <c r="AY306" s="155" t="s">
        <v>142</v>
      </c>
    </row>
    <row r="307" spans="2:65" s="11" customFormat="1" ht="11.25">
      <c r="B307" s="139"/>
      <c r="D307" s="140" t="s">
        <v>151</v>
      </c>
      <c r="E307" s="141" t="s">
        <v>19</v>
      </c>
      <c r="F307" s="142" t="s">
        <v>394</v>
      </c>
      <c r="H307" s="143">
        <v>100</v>
      </c>
      <c r="I307" s="144"/>
      <c r="L307" s="139"/>
      <c r="M307" s="145"/>
      <c r="T307" s="146"/>
      <c r="AT307" s="141" t="s">
        <v>151</v>
      </c>
      <c r="AU307" s="141" t="s">
        <v>78</v>
      </c>
      <c r="AV307" s="11" t="s">
        <v>80</v>
      </c>
      <c r="AW307" s="11" t="s">
        <v>31</v>
      </c>
      <c r="AX307" s="11" t="s">
        <v>70</v>
      </c>
      <c r="AY307" s="141" t="s">
        <v>142</v>
      </c>
    </row>
    <row r="308" spans="2:65" s="12" customFormat="1" ht="11.25">
      <c r="B308" s="147"/>
      <c r="D308" s="140" t="s">
        <v>151</v>
      </c>
      <c r="E308" s="148" t="s">
        <v>19</v>
      </c>
      <c r="F308" s="149" t="s">
        <v>154</v>
      </c>
      <c r="H308" s="150">
        <v>100</v>
      </c>
      <c r="I308" s="151"/>
      <c r="L308" s="147"/>
      <c r="M308" s="152"/>
      <c r="T308" s="153"/>
      <c r="AT308" s="148" t="s">
        <v>151</v>
      </c>
      <c r="AU308" s="148" t="s">
        <v>78</v>
      </c>
      <c r="AV308" s="12" t="s">
        <v>149</v>
      </c>
      <c r="AW308" s="12" t="s">
        <v>31</v>
      </c>
      <c r="AX308" s="12" t="s">
        <v>78</v>
      </c>
      <c r="AY308" s="148" t="s">
        <v>142</v>
      </c>
    </row>
    <row r="309" spans="2:65" s="1" customFormat="1" ht="49.15" customHeight="1">
      <c r="B309" s="32"/>
      <c r="C309" s="160" t="s">
        <v>395</v>
      </c>
      <c r="D309" s="160" t="s">
        <v>316</v>
      </c>
      <c r="E309" s="161" t="s">
        <v>396</v>
      </c>
      <c r="F309" s="162" t="s">
        <v>397</v>
      </c>
      <c r="G309" s="163" t="s">
        <v>146</v>
      </c>
      <c r="H309" s="164">
        <v>4</v>
      </c>
      <c r="I309" s="165"/>
      <c r="J309" s="166">
        <f>ROUND(I309*H309,2)</f>
        <v>0</v>
      </c>
      <c r="K309" s="162" t="s">
        <v>147</v>
      </c>
      <c r="L309" s="32"/>
      <c r="M309" s="167" t="s">
        <v>19</v>
      </c>
      <c r="N309" s="168" t="s">
        <v>41</v>
      </c>
      <c r="P309" s="135">
        <f>O309*H309</f>
        <v>0</v>
      </c>
      <c r="Q309" s="135">
        <v>0</v>
      </c>
      <c r="R309" s="135">
        <f>Q309*H309</f>
        <v>0</v>
      </c>
      <c r="S309" s="135">
        <v>0</v>
      </c>
      <c r="T309" s="136">
        <f>S309*H309</f>
        <v>0</v>
      </c>
      <c r="AR309" s="137" t="s">
        <v>149</v>
      </c>
      <c r="AT309" s="137" t="s">
        <v>316</v>
      </c>
      <c r="AU309" s="137" t="s">
        <v>78</v>
      </c>
      <c r="AY309" s="17" t="s">
        <v>142</v>
      </c>
      <c r="BE309" s="138">
        <f>IF(N309="základní",J309,0)</f>
        <v>0</v>
      </c>
      <c r="BF309" s="138">
        <f>IF(N309="snížená",J309,0)</f>
        <v>0</v>
      </c>
      <c r="BG309" s="138">
        <f>IF(N309="zákl. přenesená",J309,0)</f>
        <v>0</v>
      </c>
      <c r="BH309" s="138">
        <f>IF(N309="sníž. přenesená",J309,0)</f>
        <v>0</v>
      </c>
      <c r="BI309" s="138">
        <f>IF(N309="nulová",J309,0)</f>
        <v>0</v>
      </c>
      <c r="BJ309" s="17" t="s">
        <v>78</v>
      </c>
      <c r="BK309" s="138">
        <f>ROUND(I309*H309,2)</f>
        <v>0</v>
      </c>
      <c r="BL309" s="17" t="s">
        <v>149</v>
      </c>
      <c r="BM309" s="137" t="s">
        <v>398</v>
      </c>
    </row>
    <row r="310" spans="2:65" s="1" customFormat="1" ht="19.5">
      <c r="B310" s="32"/>
      <c r="D310" s="140" t="s">
        <v>314</v>
      </c>
      <c r="F310" s="169" t="s">
        <v>399</v>
      </c>
      <c r="I310" s="170"/>
      <c r="L310" s="32"/>
      <c r="M310" s="171"/>
      <c r="T310" s="53"/>
      <c r="AT310" s="17" t="s">
        <v>314</v>
      </c>
      <c r="AU310" s="17" t="s">
        <v>78</v>
      </c>
    </row>
    <row r="311" spans="2:65" s="11" customFormat="1" ht="11.25">
      <c r="B311" s="139"/>
      <c r="D311" s="140" t="s">
        <v>151</v>
      </c>
      <c r="E311" s="141" t="s">
        <v>19</v>
      </c>
      <c r="F311" s="142" t="s">
        <v>149</v>
      </c>
      <c r="H311" s="143">
        <v>4</v>
      </c>
      <c r="I311" s="144"/>
      <c r="L311" s="139"/>
      <c r="M311" s="145"/>
      <c r="T311" s="146"/>
      <c r="AT311" s="141" t="s">
        <v>151</v>
      </c>
      <c r="AU311" s="141" t="s">
        <v>78</v>
      </c>
      <c r="AV311" s="11" t="s">
        <v>80</v>
      </c>
      <c r="AW311" s="11" t="s">
        <v>31</v>
      </c>
      <c r="AX311" s="11" t="s">
        <v>70</v>
      </c>
      <c r="AY311" s="141" t="s">
        <v>142</v>
      </c>
    </row>
    <row r="312" spans="2:65" s="12" customFormat="1" ht="11.25">
      <c r="B312" s="147"/>
      <c r="D312" s="140" t="s">
        <v>151</v>
      </c>
      <c r="E312" s="148" t="s">
        <v>19</v>
      </c>
      <c r="F312" s="149" t="s">
        <v>154</v>
      </c>
      <c r="H312" s="150">
        <v>4</v>
      </c>
      <c r="I312" s="151"/>
      <c r="L312" s="147"/>
      <c r="M312" s="152"/>
      <c r="T312" s="153"/>
      <c r="AT312" s="148" t="s">
        <v>151</v>
      </c>
      <c r="AU312" s="148" t="s">
        <v>78</v>
      </c>
      <c r="AV312" s="12" t="s">
        <v>149</v>
      </c>
      <c r="AW312" s="12" t="s">
        <v>31</v>
      </c>
      <c r="AX312" s="12" t="s">
        <v>78</v>
      </c>
      <c r="AY312" s="148" t="s">
        <v>142</v>
      </c>
    </row>
    <row r="313" spans="2:65" s="1" customFormat="1" ht="49.15" customHeight="1">
      <c r="B313" s="32"/>
      <c r="C313" s="160" t="s">
        <v>400</v>
      </c>
      <c r="D313" s="160" t="s">
        <v>316</v>
      </c>
      <c r="E313" s="161" t="s">
        <v>401</v>
      </c>
      <c r="F313" s="162" t="s">
        <v>402</v>
      </c>
      <c r="G313" s="163" t="s">
        <v>146</v>
      </c>
      <c r="H313" s="164">
        <v>100</v>
      </c>
      <c r="I313" s="165"/>
      <c r="J313" s="166">
        <f>ROUND(I313*H313,2)</f>
        <v>0</v>
      </c>
      <c r="K313" s="162" t="s">
        <v>147</v>
      </c>
      <c r="L313" s="32"/>
      <c r="M313" s="167" t="s">
        <v>19</v>
      </c>
      <c r="N313" s="168" t="s">
        <v>41</v>
      </c>
      <c r="P313" s="135">
        <f>O313*H313</f>
        <v>0</v>
      </c>
      <c r="Q313" s="135">
        <v>0</v>
      </c>
      <c r="R313" s="135">
        <f>Q313*H313</f>
        <v>0</v>
      </c>
      <c r="S313" s="135">
        <v>0</v>
      </c>
      <c r="T313" s="136">
        <f>S313*H313</f>
        <v>0</v>
      </c>
      <c r="AR313" s="137" t="s">
        <v>149</v>
      </c>
      <c r="AT313" s="137" t="s">
        <v>316</v>
      </c>
      <c r="AU313" s="137" t="s">
        <v>78</v>
      </c>
      <c r="AY313" s="17" t="s">
        <v>142</v>
      </c>
      <c r="BE313" s="138">
        <f>IF(N313="základní",J313,0)</f>
        <v>0</v>
      </c>
      <c r="BF313" s="138">
        <f>IF(N313="snížená",J313,0)</f>
        <v>0</v>
      </c>
      <c r="BG313" s="138">
        <f>IF(N313="zákl. přenesená",J313,0)</f>
        <v>0</v>
      </c>
      <c r="BH313" s="138">
        <f>IF(N313="sníž. přenesená",J313,0)</f>
        <v>0</v>
      </c>
      <c r="BI313" s="138">
        <f>IF(N313="nulová",J313,0)</f>
        <v>0</v>
      </c>
      <c r="BJ313" s="17" t="s">
        <v>78</v>
      </c>
      <c r="BK313" s="138">
        <f>ROUND(I313*H313,2)</f>
        <v>0</v>
      </c>
      <c r="BL313" s="17" t="s">
        <v>149</v>
      </c>
      <c r="BM313" s="137" t="s">
        <v>403</v>
      </c>
    </row>
    <row r="314" spans="2:65" s="1" customFormat="1" ht="19.5">
      <c r="B314" s="32"/>
      <c r="D314" s="140" t="s">
        <v>314</v>
      </c>
      <c r="F314" s="169" t="s">
        <v>399</v>
      </c>
      <c r="I314" s="170"/>
      <c r="L314" s="32"/>
      <c r="M314" s="171"/>
      <c r="T314" s="53"/>
      <c r="AT314" s="17" t="s">
        <v>314</v>
      </c>
      <c r="AU314" s="17" t="s">
        <v>78</v>
      </c>
    </row>
    <row r="315" spans="2:65" s="11" customFormat="1" ht="11.25">
      <c r="B315" s="139"/>
      <c r="D315" s="140" t="s">
        <v>151</v>
      </c>
      <c r="E315" s="141" t="s">
        <v>19</v>
      </c>
      <c r="F315" s="142" t="s">
        <v>404</v>
      </c>
      <c r="H315" s="143">
        <v>100</v>
      </c>
      <c r="I315" s="144"/>
      <c r="L315" s="139"/>
      <c r="M315" s="145"/>
      <c r="T315" s="146"/>
      <c r="AT315" s="141" t="s">
        <v>151</v>
      </c>
      <c r="AU315" s="141" t="s">
        <v>78</v>
      </c>
      <c r="AV315" s="11" t="s">
        <v>80</v>
      </c>
      <c r="AW315" s="11" t="s">
        <v>31</v>
      </c>
      <c r="AX315" s="11" t="s">
        <v>70</v>
      </c>
      <c r="AY315" s="141" t="s">
        <v>142</v>
      </c>
    </row>
    <row r="316" spans="2:65" s="12" customFormat="1" ht="11.25">
      <c r="B316" s="147"/>
      <c r="D316" s="140" t="s">
        <v>151</v>
      </c>
      <c r="E316" s="148" t="s">
        <v>19</v>
      </c>
      <c r="F316" s="149" t="s">
        <v>154</v>
      </c>
      <c r="H316" s="150">
        <v>100</v>
      </c>
      <c r="I316" s="151"/>
      <c r="L316" s="147"/>
      <c r="M316" s="152"/>
      <c r="T316" s="153"/>
      <c r="AT316" s="148" t="s">
        <v>151</v>
      </c>
      <c r="AU316" s="148" t="s">
        <v>78</v>
      </c>
      <c r="AV316" s="12" t="s">
        <v>149</v>
      </c>
      <c r="AW316" s="12" t="s">
        <v>31</v>
      </c>
      <c r="AX316" s="12" t="s">
        <v>78</v>
      </c>
      <c r="AY316" s="148" t="s">
        <v>142</v>
      </c>
    </row>
    <row r="317" spans="2:65" s="1" customFormat="1" ht="49.15" customHeight="1">
      <c r="B317" s="32"/>
      <c r="C317" s="160" t="s">
        <v>405</v>
      </c>
      <c r="D317" s="160" t="s">
        <v>316</v>
      </c>
      <c r="E317" s="161" t="s">
        <v>406</v>
      </c>
      <c r="F317" s="162" t="s">
        <v>407</v>
      </c>
      <c r="G317" s="163" t="s">
        <v>146</v>
      </c>
      <c r="H317" s="164">
        <v>6</v>
      </c>
      <c r="I317" s="165"/>
      <c r="J317" s="166">
        <f>ROUND(I317*H317,2)</f>
        <v>0</v>
      </c>
      <c r="K317" s="162" t="s">
        <v>147</v>
      </c>
      <c r="L317" s="32"/>
      <c r="M317" s="167" t="s">
        <v>19</v>
      </c>
      <c r="N317" s="168" t="s">
        <v>41</v>
      </c>
      <c r="P317" s="135">
        <f>O317*H317</f>
        <v>0</v>
      </c>
      <c r="Q317" s="135">
        <v>0</v>
      </c>
      <c r="R317" s="135">
        <f>Q317*H317</f>
        <v>0</v>
      </c>
      <c r="S317" s="135">
        <v>0</v>
      </c>
      <c r="T317" s="136">
        <f>S317*H317</f>
        <v>0</v>
      </c>
      <c r="AR317" s="137" t="s">
        <v>149</v>
      </c>
      <c r="AT317" s="137" t="s">
        <v>316</v>
      </c>
      <c r="AU317" s="137" t="s">
        <v>78</v>
      </c>
      <c r="AY317" s="17" t="s">
        <v>142</v>
      </c>
      <c r="BE317" s="138">
        <f>IF(N317="základní",J317,0)</f>
        <v>0</v>
      </c>
      <c r="BF317" s="138">
        <f>IF(N317="snížená",J317,0)</f>
        <v>0</v>
      </c>
      <c r="BG317" s="138">
        <f>IF(N317="zákl. přenesená",J317,0)</f>
        <v>0</v>
      </c>
      <c r="BH317" s="138">
        <f>IF(N317="sníž. přenesená",J317,0)</f>
        <v>0</v>
      </c>
      <c r="BI317" s="138">
        <f>IF(N317="nulová",J317,0)</f>
        <v>0</v>
      </c>
      <c r="BJ317" s="17" t="s">
        <v>78</v>
      </c>
      <c r="BK317" s="138">
        <f>ROUND(I317*H317,2)</f>
        <v>0</v>
      </c>
      <c r="BL317" s="17" t="s">
        <v>149</v>
      </c>
      <c r="BM317" s="137" t="s">
        <v>408</v>
      </c>
    </row>
    <row r="318" spans="2:65" s="1" customFormat="1" ht="19.5">
      <c r="B318" s="32"/>
      <c r="D318" s="140" t="s">
        <v>314</v>
      </c>
      <c r="F318" s="169" t="s">
        <v>399</v>
      </c>
      <c r="I318" s="170"/>
      <c r="L318" s="32"/>
      <c r="M318" s="171"/>
      <c r="T318" s="53"/>
      <c r="AT318" s="17" t="s">
        <v>314</v>
      </c>
      <c r="AU318" s="17" t="s">
        <v>78</v>
      </c>
    </row>
    <row r="319" spans="2:65" s="11" customFormat="1" ht="11.25">
      <c r="B319" s="139"/>
      <c r="D319" s="140" t="s">
        <v>151</v>
      </c>
      <c r="E319" s="141" t="s">
        <v>19</v>
      </c>
      <c r="F319" s="142" t="s">
        <v>409</v>
      </c>
      <c r="H319" s="143">
        <v>4.1669999999999998</v>
      </c>
      <c r="I319" s="144"/>
      <c r="L319" s="139"/>
      <c r="M319" s="145"/>
      <c r="T319" s="146"/>
      <c r="AT319" s="141" t="s">
        <v>151</v>
      </c>
      <c r="AU319" s="141" t="s">
        <v>78</v>
      </c>
      <c r="AV319" s="11" t="s">
        <v>80</v>
      </c>
      <c r="AW319" s="11" t="s">
        <v>31</v>
      </c>
      <c r="AX319" s="11" t="s">
        <v>70</v>
      </c>
      <c r="AY319" s="141" t="s">
        <v>142</v>
      </c>
    </row>
    <row r="320" spans="2:65" s="11" customFormat="1" ht="11.25">
      <c r="B320" s="139"/>
      <c r="D320" s="140" t="s">
        <v>151</v>
      </c>
      <c r="E320" s="141" t="s">
        <v>19</v>
      </c>
      <c r="F320" s="142" t="s">
        <v>410</v>
      </c>
      <c r="H320" s="143">
        <v>1.833</v>
      </c>
      <c r="I320" s="144"/>
      <c r="L320" s="139"/>
      <c r="M320" s="145"/>
      <c r="T320" s="146"/>
      <c r="AT320" s="141" t="s">
        <v>151</v>
      </c>
      <c r="AU320" s="141" t="s">
        <v>78</v>
      </c>
      <c r="AV320" s="11" t="s">
        <v>80</v>
      </c>
      <c r="AW320" s="11" t="s">
        <v>31</v>
      </c>
      <c r="AX320" s="11" t="s">
        <v>70</v>
      </c>
      <c r="AY320" s="141" t="s">
        <v>142</v>
      </c>
    </row>
    <row r="321" spans="2:65" s="12" customFormat="1" ht="11.25">
      <c r="B321" s="147"/>
      <c r="D321" s="140" t="s">
        <v>151</v>
      </c>
      <c r="E321" s="148" t="s">
        <v>19</v>
      </c>
      <c r="F321" s="149" t="s">
        <v>154</v>
      </c>
      <c r="H321" s="150">
        <v>6</v>
      </c>
      <c r="I321" s="151"/>
      <c r="L321" s="147"/>
      <c r="M321" s="152"/>
      <c r="T321" s="153"/>
      <c r="AT321" s="148" t="s">
        <v>151</v>
      </c>
      <c r="AU321" s="148" t="s">
        <v>78</v>
      </c>
      <c r="AV321" s="12" t="s">
        <v>149</v>
      </c>
      <c r="AW321" s="12" t="s">
        <v>31</v>
      </c>
      <c r="AX321" s="12" t="s">
        <v>78</v>
      </c>
      <c r="AY321" s="148" t="s">
        <v>142</v>
      </c>
    </row>
    <row r="322" spans="2:65" s="1" customFormat="1" ht="49.15" customHeight="1">
      <c r="B322" s="32"/>
      <c r="C322" s="160" t="s">
        <v>411</v>
      </c>
      <c r="D322" s="160" t="s">
        <v>316</v>
      </c>
      <c r="E322" s="161" t="s">
        <v>412</v>
      </c>
      <c r="F322" s="162" t="s">
        <v>413</v>
      </c>
      <c r="G322" s="163" t="s">
        <v>146</v>
      </c>
      <c r="H322" s="164">
        <v>210</v>
      </c>
      <c r="I322" s="165"/>
      <c r="J322" s="166">
        <f>ROUND(I322*H322,2)</f>
        <v>0</v>
      </c>
      <c r="K322" s="162" t="s">
        <v>147</v>
      </c>
      <c r="L322" s="32"/>
      <c r="M322" s="167" t="s">
        <v>19</v>
      </c>
      <c r="N322" s="168" t="s">
        <v>41</v>
      </c>
      <c r="P322" s="135">
        <f>O322*H322</f>
        <v>0</v>
      </c>
      <c r="Q322" s="135">
        <v>0</v>
      </c>
      <c r="R322" s="135">
        <f>Q322*H322</f>
        <v>0</v>
      </c>
      <c r="S322" s="135">
        <v>0</v>
      </c>
      <c r="T322" s="136">
        <f>S322*H322</f>
        <v>0</v>
      </c>
      <c r="AR322" s="137" t="s">
        <v>149</v>
      </c>
      <c r="AT322" s="137" t="s">
        <v>316</v>
      </c>
      <c r="AU322" s="137" t="s">
        <v>78</v>
      </c>
      <c r="AY322" s="17" t="s">
        <v>142</v>
      </c>
      <c r="BE322" s="138">
        <f>IF(N322="základní",J322,0)</f>
        <v>0</v>
      </c>
      <c r="BF322" s="138">
        <f>IF(N322="snížená",J322,0)</f>
        <v>0</v>
      </c>
      <c r="BG322" s="138">
        <f>IF(N322="zákl. přenesená",J322,0)</f>
        <v>0</v>
      </c>
      <c r="BH322" s="138">
        <f>IF(N322="sníž. přenesená",J322,0)</f>
        <v>0</v>
      </c>
      <c r="BI322" s="138">
        <f>IF(N322="nulová",J322,0)</f>
        <v>0</v>
      </c>
      <c r="BJ322" s="17" t="s">
        <v>78</v>
      </c>
      <c r="BK322" s="138">
        <f>ROUND(I322*H322,2)</f>
        <v>0</v>
      </c>
      <c r="BL322" s="17" t="s">
        <v>149</v>
      </c>
      <c r="BM322" s="137" t="s">
        <v>414</v>
      </c>
    </row>
    <row r="323" spans="2:65" s="1" customFormat="1" ht="19.5">
      <c r="B323" s="32"/>
      <c r="D323" s="140" t="s">
        <v>314</v>
      </c>
      <c r="F323" s="169" t="s">
        <v>399</v>
      </c>
      <c r="I323" s="170"/>
      <c r="L323" s="32"/>
      <c r="M323" s="171"/>
      <c r="T323" s="53"/>
      <c r="AT323" s="17" t="s">
        <v>314</v>
      </c>
      <c r="AU323" s="17" t="s">
        <v>78</v>
      </c>
    </row>
    <row r="324" spans="2:65" s="11" customFormat="1" ht="11.25">
      <c r="B324" s="139"/>
      <c r="D324" s="140" t="s">
        <v>151</v>
      </c>
      <c r="E324" s="141" t="s">
        <v>19</v>
      </c>
      <c r="F324" s="142" t="s">
        <v>415</v>
      </c>
      <c r="H324" s="143">
        <v>202.667</v>
      </c>
      <c r="I324" s="144"/>
      <c r="L324" s="139"/>
      <c r="M324" s="145"/>
      <c r="T324" s="146"/>
      <c r="AT324" s="141" t="s">
        <v>151</v>
      </c>
      <c r="AU324" s="141" t="s">
        <v>78</v>
      </c>
      <c r="AV324" s="11" t="s">
        <v>80</v>
      </c>
      <c r="AW324" s="11" t="s">
        <v>31</v>
      </c>
      <c r="AX324" s="11" t="s">
        <v>70</v>
      </c>
      <c r="AY324" s="141" t="s">
        <v>142</v>
      </c>
    </row>
    <row r="325" spans="2:65" s="11" customFormat="1" ht="11.25">
      <c r="B325" s="139"/>
      <c r="D325" s="140" t="s">
        <v>151</v>
      </c>
      <c r="E325" s="141" t="s">
        <v>19</v>
      </c>
      <c r="F325" s="142" t="s">
        <v>416</v>
      </c>
      <c r="H325" s="143">
        <v>7.3330000000000002</v>
      </c>
      <c r="I325" s="144"/>
      <c r="L325" s="139"/>
      <c r="M325" s="145"/>
      <c r="T325" s="146"/>
      <c r="AT325" s="141" t="s">
        <v>151</v>
      </c>
      <c r="AU325" s="141" t="s">
        <v>78</v>
      </c>
      <c r="AV325" s="11" t="s">
        <v>80</v>
      </c>
      <c r="AW325" s="11" t="s">
        <v>31</v>
      </c>
      <c r="AX325" s="11" t="s">
        <v>70</v>
      </c>
      <c r="AY325" s="141" t="s">
        <v>142</v>
      </c>
    </row>
    <row r="326" spans="2:65" s="12" customFormat="1" ht="11.25">
      <c r="B326" s="147"/>
      <c r="D326" s="140" t="s">
        <v>151</v>
      </c>
      <c r="E326" s="148" t="s">
        <v>19</v>
      </c>
      <c r="F326" s="149" t="s">
        <v>154</v>
      </c>
      <c r="H326" s="150">
        <v>210</v>
      </c>
      <c r="I326" s="151"/>
      <c r="L326" s="147"/>
      <c r="M326" s="152"/>
      <c r="T326" s="153"/>
      <c r="AT326" s="148" t="s">
        <v>151</v>
      </c>
      <c r="AU326" s="148" t="s">
        <v>78</v>
      </c>
      <c r="AV326" s="12" t="s">
        <v>149</v>
      </c>
      <c r="AW326" s="12" t="s">
        <v>31</v>
      </c>
      <c r="AX326" s="12" t="s">
        <v>78</v>
      </c>
      <c r="AY326" s="148" t="s">
        <v>142</v>
      </c>
    </row>
    <row r="327" spans="2:65" s="1" customFormat="1" ht="55.5" customHeight="1">
      <c r="B327" s="32"/>
      <c r="C327" s="160" t="s">
        <v>417</v>
      </c>
      <c r="D327" s="160" t="s">
        <v>316</v>
      </c>
      <c r="E327" s="161" t="s">
        <v>418</v>
      </c>
      <c r="F327" s="162" t="s">
        <v>419</v>
      </c>
      <c r="G327" s="163" t="s">
        <v>146</v>
      </c>
      <c r="H327" s="164">
        <v>16356</v>
      </c>
      <c r="I327" s="165"/>
      <c r="J327" s="166">
        <f>ROUND(I327*H327,2)</f>
        <v>0</v>
      </c>
      <c r="K327" s="162" t="s">
        <v>147</v>
      </c>
      <c r="L327" s="32"/>
      <c r="M327" s="167" t="s">
        <v>19</v>
      </c>
      <c r="N327" s="168" t="s">
        <v>41</v>
      </c>
      <c r="P327" s="135">
        <f>O327*H327</f>
        <v>0</v>
      </c>
      <c r="Q327" s="135">
        <v>0</v>
      </c>
      <c r="R327" s="135">
        <f>Q327*H327</f>
        <v>0</v>
      </c>
      <c r="S327" s="135">
        <v>0</v>
      </c>
      <c r="T327" s="136">
        <f>S327*H327</f>
        <v>0</v>
      </c>
      <c r="AR327" s="137" t="s">
        <v>149</v>
      </c>
      <c r="AT327" s="137" t="s">
        <v>316</v>
      </c>
      <c r="AU327" s="137" t="s">
        <v>78</v>
      </c>
      <c r="AY327" s="17" t="s">
        <v>142</v>
      </c>
      <c r="BE327" s="138">
        <f>IF(N327="základní",J327,0)</f>
        <v>0</v>
      </c>
      <c r="BF327" s="138">
        <f>IF(N327="snížená",J327,0)</f>
        <v>0</v>
      </c>
      <c r="BG327" s="138">
        <f>IF(N327="zákl. přenesená",J327,0)</f>
        <v>0</v>
      </c>
      <c r="BH327" s="138">
        <f>IF(N327="sníž. přenesená",J327,0)</f>
        <v>0</v>
      </c>
      <c r="BI327" s="138">
        <f>IF(N327="nulová",J327,0)</f>
        <v>0</v>
      </c>
      <c r="BJ327" s="17" t="s">
        <v>78</v>
      </c>
      <c r="BK327" s="138">
        <f>ROUND(I327*H327,2)</f>
        <v>0</v>
      </c>
      <c r="BL327" s="17" t="s">
        <v>149</v>
      </c>
      <c r="BM327" s="137" t="s">
        <v>420</v>
      </c>
    </row>
    <row r="328" spans="2:65" s="1" customFormat="1" ht="19.5">
      <c r="B328" s="32"/>
      <c r="D328" s="140" t="s">
        <v>314</v>
      </c>
      <c r="F328" s="169" t="s">
        <v>421</v>
      </c>
      <c r="I328" s="170"/>
      <c r="L328" s="32"/>
      <c r="M328" s="171"/>
      <c r="T328" s="53"/>
      <c r="AT328" s="17" t="s">
        <v>314</v>
      </c>
      <c r="AU328" s="17" t="s">
        <v>78</v>
      </c>
    </row>
    <row r="329" spans="2:65" s="11" customFormat="1" ht="11.25">
      <c r="B329" s="139"/>
      <c r="D329" s="140" t="s">
        <v>151</v>
      </c>
      <c r="E329" s="141" t="s">
        <v>19</v>
      </c>
      <c r="F329" s="142" t="s">
        <v>199</v>
      </c>
      <c r="H329" s="143">
        <v>16356</v>
      </c>
      <c r="I329" s="144"/>
      <c r="L329" s="139"/>
      <c r="M329" s="145"/>
      <c r="T329" s="146"/>
      <c r="AT329" s="141" t="s">
        <v>151</v>
      </c>
      <c r="AU329" s="141" t="s">
        <v>78</v>
      </c>
      <c r="AV329" s="11" t="s">
        <v>80</v>
      </c>
      <c r="AW329" s="11" t="s">
        <v>31</v>
      </c>
      <c r="AX329" s="11" t="s">
        <v>70</v>
      </c>
      <c r="AY329" s="141" t="s">
        <v>142</v>
      </c>
    </row>
    <row r="330" spans="2:65" s="12" customFormat="1" ht="11.25">
      <c r="B330" s="147"/>
      <c r="D330" s="140" t="s">
        <v>151</v>
      </c>
      <c r="E330" s="148" t="s">
        <v>19</v>
      </c>
      <c r="F330" s="149" t="s">
        <v>154</v>
      </c>
      <c r="H330" s="150">
        <v>16356</v>
      </c>
      <c r="I330" s="151"/>
      <c r="L330" s="147"/>
      <c r="M330" s="152"/>
      <c r="T330" s="153"/>
      <c r="AT330" s="148" t="s">
        <v>151</v>
      </c>
      <c r="AU330" s="148" t="s">
        <v>78</v>
      </c>
      <c r="AV330" s="12" t="s">
        <v>149</v>
      </c>
      <c r="AW330" s="12" t="s">
        <v>31</v>
      </c>
      <c r="AX330" s="12" t="s">
        <v>78</v>
      </c>
      <c r="AY330" s="148" t="s">
        <v>142</v>
      </c>
    </row>
    <row r="331" spans="2:65" s="1" customFormat="1" ht="180.75" customHeight="1">
      <c r="B331" s="32"/>
      <c r="C331" s="160" t="s">
        <v>422</v>
      </c>
      <c r="D331" s="160" t="s">
        <v>316</v>
      </c>
      <c r="E331" s="161" t="s">
        <v>423</v>
      </c>
      <c r="F331" s="162" t="s">
        <v>424</v>
      </c>
      <c r="G331" s="163" t="s">
        <v>353</v>
      </c>
      <c r="H331" s="164">
        <v>2.4820000000000002</v>
      </c>
      <c r="I331" s="165"/>
      <c r="J331" s="166">
        <f>ROUND(I331*H331,2)</f>
        <v>0</v>
      </c>
      <c r="K331" s="162" t="s">
        <v>147</v>
      </c>
      <c r="L331" s="32"/>
      <c r="M331" s="167" t="s">
        <v>19</v>
      </c>
      <c r="N331" s="168" t="s">
        <v>41</v>
      </c>
      <c r="P331" s="135">
        <f>O331*H331</f>
        <v>0</v>
      </c>
      <c r="Q331" s="135">
        <v>0</v>
      </c>
      <c r="R331" s="135">
        <f>Q331*H331</f>
        <v>0</v>
      </c>
      <c r="S331" s="135">
        <v>0</v>
      </c>
      <c r="T331" s="136">
        <f>S331*H331</f>
        <v>0</v>
      </c>
      <c r="AR331" s="137" t="s">
        <v>149</v>
      </c>
      <c r="AT331" s="137" t="s">
        <v>316</v>
      </c>
      <c r="AU331" s="137" t="s">
        <v>78</v>
      </c>
      <c r="AY331" s="17" t="s">
        <v>142</v>
      </c>
      <c r="BE331" s="138">
        <f>IF(N331="základní",J331,0)</f>
        <v>0</v>
      </c>
      <c r="BF331" s="138">
        <f>IF(N331="snížená",J331,0)</f>
        <v>0</v>
      </c>
      <c r="BG331" s="138">
        <f>IF(N331="zákl. přenesená",J331,0)</f>
        <v>0</v>
      </c>
      <c r="BH331" s="138">
        <f>IF(N331="sníž. přenesená",J331,0)</f>
        <v>0</v>
      </c>
      <c r="BI331" s="138">
        <f>IF(N331="nulová",J331,0)</f>
        <v>0</v>
      </c>
      <c r="BJ331" s="17" t="s">
        <v>78</v>
      </c>
      <c r="BK331" s="138">
        <f>ROUND(I331*H331,2)</f>
        <v>0</v>
      </c>
      <c r="BL331" s="17" t="s">
        <v>149</v>
      </c>
      <c r="BM331" s="137" t="s">
        <v>425</v>
      </c>
    </row>
    <row r="332" spans="2:65" s="1" customFormat="1" ht="19.5">
      <c r="B332" s="32"/>
      <c r="D332" s="140" t="s">
        <v>314</v>
      </c>
      <c r="F332" s="169" t="s">
        <v>426</v>
      </c>
      <c r="I332" s="170"/>
      <c r="L332" s="32"/>
      <c r="M332" s="171"/>
      <c r="T332" s="53"/>
      <c r="AT332" s="17" t="s">
        <v>314</v>
      </c>
      <c r="AU332" s="17" t="s">
        <v>78</v>
      </c>
    </row>
    <row r="333" spans="2:65" s="13" customFormat="1" ht="11.25">
      <c r="B333" s="154"/>
      <c r="D333" s="140" t="s">
        <v>151</v>
      </c>
      <c r="E333" s="155" t="s">
        <v>19</v>
      </c>
      <c r="F333" s="156" t="s">
        <v>353</v>
      </c>
      <c r="H333" s="155" t="s">
        <v>19</v>
      </c>
      <c r="I333" s="157"/>
      <c r="L333" s="154"/>
      <c r="M333" s="158"/>
      <c r="T333" s="159"/>
      <c r="AT333" s="155" t="s">
        <v>151</v>
      </c>
      <c r="AU333" s="155" t="s">
        <v>78</v>
      </c>
      <c r="AV333" s="13" t="s">
        <v>78</v>
      </c>
      <c r="AW333" s="13" t="s">
        <v>31</v>
      </c>
      <c r="AX333" s="13" t="s">
        <v>70</v>
      </c>
      <c r="AY333" s="155" t="s">
        <v>142</v>
      </c>
    </row>
    <row r="334" spans="2:65" s="11" customFormat="1" ht="11.25">
      <c r="B334" s="139"/>
      <c r="D334" s="140" t="s">
        <v>151</v>
      </c>
      <c r="E334" s="141" t="s">
        <v>19</v>
      </c>
      <c r="F334" s="142" t="s">
        <v>355</v>
      </c>
      <c r="H334" s="143">
        <v>2.4820000000000002</v>
      </c>
      <c r="I334" s="144"/>
      <c r="L334" s="139"/>
      <c r="M334" s="145"/>
      <c r="T334" s="146"/>
      <c r="AT334" s="141" t="s">
        <v>151</v>
      </c>
      <c r="AU334" s="141" t="s">
        <v>78</v>
      </c>
      <c r="AV334" s="11" t="s">
        <v>80</v>
      </c>
      <c r="AW334" s="11" t="s">
        <v>31</v>
      </c>
      <c r="AX334" s="11" t="s">
        <v>70</v>
      </c>
      <c r="AY334" s="141" t="s">
        <v>142</v>
      </c>
    </row>
    <row r="335" spans="2:65" s="12" customFormat="1" ht="11.25">
      <c r="B335" s="147"/>
      <c r="D335" s="140" t="s">
        <v>151</v>
      </c>
      <c r="E335" s="148" t="s">
        <v>19</v>
      </c>
      <c r="F335" s="149" t="s">
        <v>154</v>
      </c>
      <c r="H335" s="150">
        <v>2.4820000000000002</v>
      </c>
      <c r="I335" s="151"/>
      <c r="L335" s="147"/>
      <c r="M335" s="152"/>
      <c r="T335" s="153"/>
      <c r="AT335" s="148" t="s">
        <v>151</v>
      </c>
      <c r="AU335" s="148" t="s">
        <v>78</v>
      </c>
      <c r="AV335" s="12" t="s">
        <v>149</v>
      </c>
      <c r="AW335" s="12" t="s">
        <v>31</v>
      </c>
      <c r="AX335" s="12" t="s">
        <v>78</v>
      </c>
      <c r="AY335" s="148" t="s">
        <v>142</v>
      </c>
    </row>
    <row r="336" spans="2:65" s="1" customFormat="1" ht="55.5" customHeight="1">
      <c r="B336" s="32"/>
      <c r="C336" s="160" t="s">
        <v>427</v>
      </c>
      <c r="D336" s="160" t="s">
        <v>316</v>
      </c>
      <c r="E336" s="161" t="s">
        <v>428</v>
      </c>
      <c r="F336" s="162" t="s">
        <v>429</v>
      </c>
      <c r="G336" s="163" t="s">
        <v>353</v>
      </c>
      <c r="H336" s="164">
        <v>2.4820000000000002</v>
      </c>
      <c r="I336" s="165"/>
      <c r="J336" s="166">
        <f>ROUND(I336*H336,2)</f>
        <v>0</v>
      </c>
      <c r="K336" s="162" t="s">
        <v>147</v>
      </c>
      <c r="L336" s="32"/>
      <c r="M336" s="167" t="s">
        <v>19</v>
      </c>
      <c r="N336" s="168" t="s">
        <v>41</v>
      </c>
      <c r="P336" s="135">
        <f>O336*H336</f>
        <v>0</v>
      </c>
      <c r="Q336" s="135">
        <v>0</v>
      </c>
      <c r="R336" s="135">
        <f>Q336*H336</f>
        <v>0</v>
      </c>
      <c r="S336" s="135">
        <v>0</v>
      </c>
      <c r="T336" s="136">
        <f>S336*H336</f>
        <v>0</v>
      </c>
      <c r="AR336" s="137" t="s">
        <v>149</v>
      </c>
      <c r="AT336" s="137" t="s">
        <v>316</v>
      </c>
      <c r="AU336" s="137" t="s">
        <v>78</v>
      </c>
      <c r="AY336" s="17" t="s">
        <v>142</v>
      </c>
      <c r="BE336" s="138">
        <f>IF(N336="základní",J336,0)</f>
        <v>0</v>
      </c>
      <c r="BF336" s="138">
        <f>IF(N336="snížená",J336,0)</f>
        <v>0</v>
      </c>
      <c r="BG336" s="138">
        <f>IF(N336="zákl. přenesená",J336,0)</f>
        <v>0</v>
      </c>
      <c r="BH336" s="138">
        <f>IF(N336="sníž. přenesená",J336,0)</f>
        <v>0</v>
      </c>
      <c r="BI336" s="138">
        <f>IF(N336="nulová",J336,0)</f>
        <v>0</v>
      </c>
      <c r="BJ336" s="17" t="s">
        <v>78</v>
      </c>
      <c r="BK336" s="138">
        <f>ROUND(I336*H336,2)</f>
        <v>0</v>
      </c>
      <c r="BL336" s="17" t="s">
        <v>149</v>
      </c>
      <c r="BM336" s="137" t="s">
        <v>430</v>
      </c>
    </row>
    <row r="337" spans="2:65" s="1" customFormat="1" ht="19.5">
      <c r="B337" s="32"/>
      <c r="D337" s="140" t="s">
        <v>314</v>
      </c>
      <c r="F337" s="169" t="s">
        <v>431</v>
      </c>
      <c r="I337" s="170"/>
      <c r="L337" s="32"/>
      <c r="M337" s="171"/>
      <c r="T337" s="53"/>
      <c r="AT337" s="17" t="s">
        <v>314</v>
      </c>
      <c r="AU337" s="17" t="s">
        <v>78</v>
      </c>
    </row>
    <row r="338" spans="2:65" s="13" customFormat="1" ht="11.25">
      <c r="B338" s="154"/>
      <c r="D338" s="140" t="s">
        <v>151</v>
      </c>
      <c r="E338" s="155" t="s">
        <v>19</v>
      </c>
      <c r="F338" s="156" t="s">
        <v>353</v>
      </c>
      <c r="H338" s="155" t="s">
        <v>19</v>
      </c>
      <c r="I338" s="157"/>
      <c r="L338" s="154"/>
      <c r="M338" s="158"/>
      <c r="T338" s="159"/>
      <c r="AT338" s="155" t="s">
        <v>151</v>
      </c>
      <c r="AU338" s="155" t="s">
        <v>78</v>
      </c>
      <c r="AV338" s="13" t="s">
        <v>78</v>
      </c>
      <c r="AW338" s="13" t="s">
        <v>31</v>
      </c>
      <c r="AX338" s="13" t="s">
        <v>70</v>
      </c>
      <c r="AY338" s="155" t="s">
        <v>142</v>
      </c>
    </row>
    <row r="339" spans="2:65" s="11" customFormat="1" ht="11.25">
      <c r="B339" s="139"/>
      <c r="D339" s="140" t="s">
        <v>151</v>
      </c>
      <c r="E339" s="141" t="s">
        <v>19</v>
      </c>
      <c r="F339" s="142" t="s">
        <v>355</v>
      </c>
      <c r="H339" s="143">
        <v>2.4820000000000002</v>
      </c>
      <c r="I339" s="144"/>
      <c r="L339" s="139"/>
      <c r="M339" s="145"/>
      <c r="T339" s="146"/>
      <c r="AT339" s="141" t="s">
        <v>151</v>
      </c>
      <c r="AU339" s="141" t="s">
        <v>78</v>
      </c>
      <c r="AV339" s="11" t="s">
        <v>80</v>
      </c>
      <c r="AW339" s="11" t="s">
        <v>31</v>
      </c>
      <c r="AX339" s="11" t="s">
        <v>70</v>
      </c>
      <c r="AY339" s="141" t="s">
        <v>142</v>
      </c>
    </row>
    <row r="340" spans="2:65" s="12" customFormat="1" ht="11.25">
      <c r="B340" s="147"/>
      <c r="D340" s="140" t="s">
        <v>151</v>
      </c>
      <c r="E340" s="148" t="s">
        <v>19</v>
      </c>
      <c r="F340" s="149" t="s">
        <v>154</v>
      </c>
      <c r="H340" s="150">
        <v>2.4820000000000002</v>
      </c>
      <c r="I340" s="151"/>
      <c r="L340" s="147"/>
      <c r="M340" s="152"/>
      <c r="T340" s="153"/>
      <c r="AT340" s="148" t="s">
        <v>151</v>
      </c>
      <c r="AU340" s="148" t="s">
        <v>78</v>
      </c>
      <c r="AV340" s="12" t="s">
        <v>149</v>
      </c>
      <c r="AW340" s="12" t="s">
        <v>31</v>
      </c>
      <c r="AX340" s="12" t="s">
        <v>78</v>
      </c>
      <c r="AY340" s="148" t="s">
        <v>142</v>
      </c>
    </row>
    <row r="341" spans="2:65" s="1" customFormat="1" ht="142.15" customHeight="1">
      <c r="B341" s="32"/>
      <c r="C341" s="160" t="s">
        <v>432</v>
      </c>
      <c r="D341" s="160" t="s">
        <v>316</v>
      </c>
      <c r="E341" s="161" t="s">
        <v>433</v>
      </c>
      <c r="F341" s="162" t="s">
        <v>434</v>
      </c>
      <c r="G341" s="163" t="s">
        <v>435</v>
      </c>
      <c r="H341" s="164">
        <v>36</v>
      </c>
      <c r="I341" s="165"/>
      <c r="J341" s="166">
        <f>ROUND(I341*H341,2)</f>
        <v>0</v>
      </c>
      <c r="K341" s="162" t="s">
        <v>147</v>
      </c>
      <c r="L341" s="32"/>
      <c r="M341" s="167" t="s">
        <v>19</v>
      </c>
      <c r="N341" s="168" t="s">
        <v>41</v>
      </c>
      <c r="P341" s="135">
        <f>O341*H341</f>
        <v>0</v>
      </c>
      <c r="Q341" s="135">
        <v>0</v>
      </c>
      <c r="R341" s="135">
        <f>Q341*H341</f>
        <v>0</v>
      </c>
      <c r="S341" s="135">
        <v>0</v>
      </c>
      <c r="T341" s="136">
        <f>S341*H341</f>
        <v>0</v>
      </c>
      <c r="AR341" s="137" t="s">
        <v>149</v>
      </c>
      <c r="AT341" s="137" t="s">
        <v>316</v>
      </c>
      <c r="AU341" s="137" t="s">
        <v>78</v>
      </c>
      <c r="AY341" s="17" t="s">
        <v>142</v>
      </c>
      <c r="BE341" s="138">
        <f>IF(N341="základní",J341,0)</f>
        <v>0</v>
      </c>
      <c r="BF341" s="138">
        <f>IF(N341="snížená",J341,0)</f>
        <v>0</v>
      </c>
      <c r="BG341" s="138">
        <f>IF(N341="zákl. přenesená",J341,0)</f>
        <v>0</v>
      </c>
      <c r="BH341" s="138">
        <f>IF(N341="sníž. přenesená",J341,0)</f>
        <v>0</v>
      </c>
      <c r="BI341" s="138">
        <f>IF(N341="nulová",J341,0)</f>
        <v>0</v>
      </c>
      <c r="BJ341" s="17" t="s">
        <v>78</v>
      </c>
      <c r="BK341" s="138">
        <f>ROUND(I341*H341,2)</f>
        <v>0</v>
      </c>
      <c r="BL341" s="17" t="s">
        <v>149</v>
      </c>
      <c r="BM341" s="137" t="s">
        <v>436</v>
      </c>
    </row>
    <row r="342" spans="2:65" s="11" customFormat="1" ht="11.25">
      <c r="B342" s="139"/>
      <c r="D342" s="140" t="s">
        <v>151</v>
      </c>
      <c r="E342" s="141" t="s">
        <v>19</v>
      </c>
      <c r="F342" s="142" t="s">
        <v>152</v>
      </c>
      <c r="H342" s="143">
        <v>40.533000000000001</v>
      </c>
      <c r="I342" s="144"/>
      <c r="L342" s="139"/>
      <c r="M342" s="145"/>
      <c r="T342" s="146"/>
      <c r="AT342" s="141" t="s">
        <v>151</v>
      </c>
      <c r="AU342" s="141" t="s">
        <v>78</v>
      </c>
      <c r="AV342" s="11" t="s">
        <v>80</v>
      </c>
      <c r="AW342" s="11" t="s">
        <v>31</v>
      </c>
      <c r="AX342" s="11" t="s">
        <v>70</v>
      </c>
      <c r="AY342" s="141" t="s">
        <v>142</v>
      </c>
    </row>
    <row r="343" spans="2:65" s="11" customFormat="1" ht="11.25">
      <c r="B343" s="139"/>
      <c r="D343" s="140" t="s">
        <v>151</v>
      </c>
      <c r="E343" s="141" t="s">
        <v>19</v>
      </c>
      <c r="F343" s="142" t="s">
        <v>437</v>
      </c>
      <c r="H343" s="143">
        <v>3.4670000000000001</v>
      </c>
      <c r="I343" s="144"/>
      <c r="L343" s="139"/>
      <c r="M343" s="145"/>
      <c r="T343" s="146"/>
      <c r="AT343" s="141" t="s">
        <v>151</v>
      </c>
      <c r="AU343" s="141" t="s">
        <v>78</v>
      </c>
      <c r="AV343" s="11" t="s">
        <v>80</v>
      </c>
      <c r="AW343" s="11" t="s">
        <v>31</v>
      </c>
      <c r="AX343" s="11" t="s">
        <v>70</v>
      </c>
      <c r="AY343" s="141" t="s">
        <v>142</v>
      </c>
    </row>
    <row r="344" spans="2:65" s="13" customFormat="1" ht="11.25">
      <c r="B344" s="154"/>
      <c r="D344" s="140" t="s">
        <v>151</v>
      </c>
      <c r="E344" s="155" t="s">
        <v>19</v>
      </c>
      <c r="F344" s="156" t="s">
        <v>438</v>
      </c>
      <c r="H344" s="155" t="s">
        <v>19</v>
      </c>
      <c r="I344" s="157"/>
      <c r="L344" s="154"/>
      <c r="M344" s="158"/>
      <c r="T344" s="159"/>
      <c r="AT344" s="155" t="s">
        <v>151</v>
      </c>
      <c r="AU344" s="155" t="s">
        <v>78</v>
      </c>
      <c r="AV344" s="13" t="s">
        <v>78</v>
      </c>
      <c r="AW344" s="13" t="s">
        <v>31</v>
      </c>
      <c r="AX344" s="13" t="s">
        <v>70</v>
      </c>
      <c r="AY344" s="155" t="s">
        <v>142</v>
      </c>
    </row>
    <row r="345" spans="2:65" s="11" customFormat="1" ht="11.25">
      <c r="B345" s="139"/>
      <c r="D345" s="140" t="s">
        <v>151</v>
      </c>
      <c r="E345" s="141" t="s">
        <v>19</v>
      </c>
      <c r="F345" s="142" t="s">
        <v>439</v>
      </c>
      <c r="H345" s="143">
        <v>-8</v>
      </c>
      <c r="I345" s="144"/>
      <c r="L345" s="139"/>
      <c r="M345" s="145"/>
      <c r="T345" s="146"/>
      <c r="AT345" s="141" t="s">
        <v>151</v>
      </c>
      <c r="AU345" s="141" t="s">
        <v>78</v>
      </c>
      <c r="AV345" s="11" t="s">
        <v>80</v>
      </c>
      <c r="AW345" s="11" t="s">
        <v>31</v>
      </c>
      <c r="AX345" s="11" t="s">
        <v>70</v>
      </c>
      <c r="AY345" s="141" t="s">
        <v>142</v>
      </c>
    </row>
    <row r="346" spans="2:65" s="12" customFormat="1" ht="11.25">
      <c r="B346" s="147"/>
      <c r="D346" s="140" t="s">
        <v>151</v>
      </c>
      <c r="E346" s="148" t="s">
        <v>19</v>
      </c>
      <c r="F346" s="149" t="s">
        <v>154</v>
      </c>
      <c r="H346" s="150">
        <v>36</v>
      </c>
      <c r="I346" s="151"/>
      <c r="L346" s="147"/>
      <c r="M346" s="152"/>
      <c r="T346" s="153"/>
      <c r="AT346" s="148" t="s">
        <v>151</v>
      </c>
      <c r="AU346" s="148" t="s">
        <v>78</v>
      </c>
      <c r="AV346" s="12" t="s">
        <v>149</v>
      </c>
      <c r="AW346" s="12" t="s">
        <v>31</v>
      </c>
      <c r="AX346" s="12" t="s">
        <v>78</v>
      </c>
      <c r="AY346" s="148" t="s">
        <v>142</v>
      </c>
    </row>
    <row r="347" spans="2:65" s="1" customFormat="1" ht="114.95" customHeight="1">
      <c r="B347" s="32"/>
      <c r="C347" s="160" t="s">
        <v>440</v>
      </c>
      <c r="D347" s="160" t="s">
        <v>316</v>
      </c>
      <c r="E347" s="161" t="s">
        <v>441</v>
      </c>
      <c r="F347" s="162" t="s">
        <v>442</v>
      </c>
      <c r="G347" s="163" t="s">
        <v>435</v>
      </c>
      <c r="H347" s="164">
        <v>4</v>
      </c>
      <c r="I347" s="165"/>
      <c r="J347" s="166">
        <f>ROUND(I347*H347,2)</f>
        <v>0</v>
      </c>
      <c r="K347" s="162" t="s">
        <v>147</v>
      </c>
      <c r="L347" s="32"/>
      <c r="M347" s="167" t="s">
        <v>19</v>
      </c>
      <c r="N347" s="168" t="s">
        <v>41</v>
      </c>
      <c r="P347" s="135">
        <f>O347*H347</f>
        <v>0</v>
      </c>
      <c r="Q347" s="135">
        <v>0</v>
      </c>
      <c r="R347" s="135">
        <f>Q347*H347</f>
        <v>0</v>
      </c>
      <c r="S347" s="135">
        <v>0</v>
      </c>
      <c r="T347" s="136">
        <f>S347*H347</f>
        <v>0</v>
      </c>
      <c r="AR347" s="137" t="s">
        <v>149</v>
      </c>
      <c r="AT347" s="137" t="s">
        <v>316</v>
      </c>
      <c r="AU347" s="137" t="s">
        <v>78</v>
      </c>
      <c r="AY347" s="17" t="s">
        <v>142</v>
      </c>
      <c r="BE347" s="138">
        <f>IF(N347="základní",J347,0)</f>
        <v>0</v>
      </c>
      <c r="BF347" s="138">
        <f>IF(N347="snížená",J347,0)</f>
        <v>0</v>
      </c>
      <c r="BG347" s="138">
        <f>IF(N347="zákl. přenesená",J347,0)</f>
        <v>0</v>
      </c>
      <c r="BH347" s="138">
        <f>IF(N347="sníž. přenesená",J347,0)</f>
        <v>0</v>
      </c>
      <c r="BI347" s="138">
        <f>IF(N347="nulová",J347,0)</f>
        <v>0</v>
      </c>
      <c r="BJ347" s="17" t="s">
        <v>78</v>
      </c>
      <c r="BK347" s="138">
        <f>ROUND(I347*H347,2)</f>
        <v>0</v>
      </c>
      <c r="BL347" s="17" t="s">
        <v>149</v>
      </c>
      <c r="BM347" s="137" t="s">
        <v>443</v>
      </c>
    </row>
    <row r="348" spans="2:65" s="11" customFormat="1" ht="11.25">
      <c r="B348" s="139"/>
      <c r="D348" s="140" t="s">
        <v>151</v>
      </c>
      <c r="E348" s="141" t="s">
        <v>19</v>
      </c>
      <c r="F348" s="142" t="s">
        <v>149</v>
      </c>
      <c r="H348" s="143">
        <v>4</v>
      </c>
      <c r="I348" s="144"/>
      <c r="L348" s="139"/>
      <c r="M348" s="145"/>
      <c r="T348" s="146"/>
      <c r="AT348" s="141" t="s">
        <v>151</v>
      </c>
      <c r="AU348" s="141" t="s">
        <v>78</v>
      </c>
      <c r="AV348" s="11" t="s">
        <v>80</v>
      </c>
      <c r="AW348" s="11" t="s">
        <v>31</v>
      </c>
      <c r="AX348" s="11" t="s">
        <v>70</v>
      </c>
      <c r="AY348" s="141" t="s">
        <v>142</v>
      </c>
    </row>
    <row r="349" spans="2:65" s="12" customFormat="1" ht="11.25">
      <c r="B349" s="147"/>
      <c r="D349" s="140" t="s">
        <v>151</v>
      </c>
      <c r="E349" s="148" t="s">
        <v>19</v>
      </c>
      <c r="F349" s="149" t="s">
        <v>154</v>
      </c>
      <c r="H349" s="150">
        <v>4</v>
      </c>
      <c r="I349" s="151"/>
      <c r="L349" s="147"/>
      <c r="M349" s="152"/>
      <c r="T349" s="153"/>
      <c r="AT349" s="148" t="s">
        <v>151</v>
      </c>
      <c r="AU349" s="148" t="s">
        <v>78</v>
      </c>
      <c r="AV349" s="12" t="s">
        <v>149</v>
      </c>
      <c r="AW349" s="12" t="s">
        <v>31</v>
      </c>
      <c r="AX349" s="12" t="s">
        <v>78</v>
      </c>
      <c r="AY349" s="148" t="s">
        <v>142</v>
      </c>
    </row>
    <row r="350" spans="2:65" s="1" customFormat="1" ht="114.95" customHeight="1">
      <c r="B350" s="32"/>
      <c r="C350" s="160" t="s">
        <v>444</v>
      </c>
      <c r="D350" s="160" t="s">
        <v>316</v>
      </c>
      <c r="E350" s="161" t="s">
        <v>445</v>
      </c>
      <c r="F350" s="162" t="s">
        <v>446</v>
      </c>
      <c r="G350" s="163" t="s">
        <v>435</v>
      </c>
      <c r="H350" s="164">
        <v>16</v>
      </c>
      <c r="I350" s="165"/>
      <c r="J350" s="166">
        <f>ROUND(I350*H350,2)</f>
        <v>0</v>
      </c>
      <c r="K350" s="162" t="s">
        <v>147</v>
      </c>
      <c r="L350" s="32"/>
      <c r="M350" s="167" t="s">
        <v>19</v>
      </c>
      <c r="N350" s="168" t="s">
        <v>41</v>
      </c>
      <c r="P350" s="135">
        <f>O350*H350</f>
        <v>0</v>
      </c>
      <c r="Q350" s="135">
        <v>0</v>
      </c>
      <c r="R350" s="135">
        <f>Q350*H350</f>
        <v>0</v>
      </c>
      <c r="S350" s="135">
        <v>0</v>
      </c>
      <c r="T350" s="136">
        <f>S350*H350</f>
        <v>0</v>
      </c>
      <c r="AR350" s="137" t="s">
        <v>149</v>
      </c>
      <c r="AT350" s="137" t="s">
        <v>316</v>
      </c>
      <c r="AU350" s="137" t="s">
        <v>78</v>
      </c>
      <c r="AY350" s="17" t="s">
        <v>142</v>
      </c>
      <c r="BE350" s="138">
        <f>IF(N350="základní",J350,0)</f>
        <v>0</v>
      </c>
      <c r="BF350" s="138">
        <f>IF(N350="snížená",J350,0)</f>
        <v>0</v>
      </c>
      <c r="BG350" s="138">
        <f>IF(N350="zákl. přenesená",J350,0)</f>
        <v>0</v>
      </c>
      <c r="BH350" s="138">
        <f>IF(N350="sníž. přenesená",J350,0)</f>
        <v>0</v>
      </c>
      <c r="BI350" s="138">
        <f>IF(N350="nulová",J350,0)</f>
        <v>0</v>
      </c>
      <c r="BJ350" s="17" t="s">
        <v>78</v>
      </c>
      <c r="BK350" s="138">
        <f>ROUND(I350*H350,2)</f>
        <v>0</v>
      </c>
      <c r="BL350" s="17" t="s">
        <v>149</v>
      </c>
      <c r="BM350" s="137" t="s">
        <v>447</v>
      </c>
    </row>
    <row r="351" spans="2:65" s="11" customFormat="1" ht="11.25">
      <c r="B351" s="139"/>
      <c r="D351" s="140" t="s">
        <v>151</v>
      </c>
      <c r="E351" s="141" t="s">
        <v>19</v>
      </c>
      <c r="F351" s="142" t="s">
        <v>148</v>
      </c>
      <c r="H351" s="143">
        <v>8</v>
      </c>
      <c r="I351" s="144"/>
      <c r="L351" s="139"/>
      <c r="M351" s="145"/>
      <c r="T351" s="146"/>
      <c r="AT351" s="141" t="s">
        <v>151</v>
      </c>
      <c r="AU351" s="141" t="s">
        <v>78</v>
      </c>
      <c r="AV351" s="11" t="s">
        <v>80</v>
      </c>
      <c r="AW351" s="11" t="s">
        <v>31</v>
      </c>
      <c r="AX351" s="11" t="s">
        <v>70</v>
      </c>
      <c r="AY351" s="141" t="s">
        <v>142</v>
      </c>
    </row>
    <row r="352" spans="2:65" s="13" customFormat="1" ht="11.25">
      <c r="B352" s="154"/>
      <c r="D352" s="140" t="s">
        <v>151</v>
      </c>
      <c r="E352" s="155" t="s">
        <v>19</v>
      </c>
      <c r="F352" s="156" t="s">
        <v>448</v>
      </c>
      <c r="H352" s="155" t="s">
        <v>19</v>
      </c>
      <c r="I352" s="157"/>
      <c r="L352" s="154"/>
      <c r="M352" s="158"/>
      <c r="T352" s="159"/>
      <c r="AT352" s="155" t="s">
        <v>151</v>
      </c>
      <c r="AU352" s="155" t="s">
        <v>78</v>
      </c>
      <c r="AV352" s="13" t="s">
        <v>78</v>
      </c>
      <c r="AW352" s="13" t="s">
        <v>31</v>
      </c>
      <c r="AX352" s="13" t="s">
        <v>70</v>
      </c>
      <c r="AY352" s="155" t="s">
        <v>142</v>
      </c>
    </row>
    <row r="353" spans="2:65" s="11" customFormat="1" ht="11.25">
      <c r="B353" s="139"/>
      <c r="D353" s="140" t="s">
        <v>151</v>
      </c>
      <c r="E353" s="141" t="s">
        <v>19</v>
      </c>
      <c r="F353" s="142" t="s">
        <v>449</v>
      </c>
      <c r="H353" s="143">
        <v>8</v>
      </c>
      <c r="I353" s="144"/>
      <c r="L353" s="139"/>
      <c r="M353" s="145"/>
      <c r="T353" s="146"/>
      <c r="AT353" s="141" t="s">
        <v>151</v>
      </c>
      <c r="AU353" s="141" t="s">
        <v>78</v>
      </c>
      <c r="AV353" s="11" t="s">
        <v>80</v>
      </c>
      <c r="AW353" s="11" t="s">
        <v>31</v>
      </c>
      <c r="AX353" s="11" t="s">
        <v>70</v>
      </c>
      <c r="AY353" s="141" t="s">
        <v>142</v>
      </c>
    </row>
    <row r="354" spans="2:65" s="12" customFormat="1" ht="11.25">
      <c r="B354" s="147"/>
      <c r="D354" s="140" t="s">
        <v>151</v>
      </c>
      <c r="E354" s="148" t="s">
        <v>19</v>
      </c>
      <c r="F354" s="149" t="s">
        <v>154</v>
      </c>
      <c r="H354" s="150">
        <v>16</v>
      </c>
      <c r="I354" s="151"/>
      <c r="L354" s="147"/>
      <c r="M354" s="152"/>
      <c r="T354" s="153"/>
      <c r="AT354" s="148" t="s">
        <v>151</v>
      </c>
      <c r="AU354" s="148" t="s">
        <v>78</v>
      </c>
      <c r="AV354" s="12" t="s">
        <v>149</v>
      </c>
      <c r="AW354" s="12" t="s">
        <v>31</v>
      </c>
      <c r="AX354" s="12" t="s">
        <v>78</v>
      </c>
      <c r="AY354" s="148" t="s">
        <v>142</v>
      </c>
    </row>
    <row r="355" spans="2:65" s="1" customFormat="1" ht="90" customHeight="1">
      <c r="B355" s="32"/>
      <c r="C355" s="160" t="s">
        <v>450</v>
      </c>
      <c r="D355" s="160" t="s">
        <v>316</v>
      </c>
      <c r="E355" s="161" t="s">
        <v>451</v>
      </c>
      <c r="F355" s="162" t="s">
        <v>452</v>
      </c>
      <c r="G355" s="163" t="s">
        <v>164</v>
      </c>
      <c r="H355" s="164">
        <v>4964</v>
      </c>
      <c r="I355" s="165"/>
      <c r="J355" s="166">
        <f>ROUND(I355*H355,2)</f>
        <v>0</v>
      </c>
      <c r="K355" s="162" t="s">
        <v>147</v>
      </c>
      <c r="L355" s="32"/>
      <c r="M355" s="167" t="s">
        <v>19</v>
      </c>
      <c r="N355" s="168" t="s">
        <v>41</v>
      </c>
      <c r="P355" s="135">
        <f>O355*H355</f>
        <v>0</v>
      </c>
      <c r="Q355" s="135">
        <v>0</v>
      </c>
      <c r="R355" s="135">
        <f>Q355*H355</f>
        <v>0</v>
      </c>
      <c r="S355" s="135">
        <v>0</v>
      </c>
      <c r="T355" s="136">
        <f>S355*H355</f>
        <v>0</v>
      </c>
      <c r="AR355" s="137" t="s">
        <v>149</v>
      </c>
      <c r="AT355" s="137" t="s">
        <v>316</v>
      </c>
      <c r="AU355" s="137" t="s">
        <v>78</v>
      </c>
      <c r="AY355" s="17" t="s">
        <v>142</v>
      </c>
      <c r="BE355" s="138">
        <f>IF(N355="základní",J355,0)</f>
        <v>0</v>
      </c>
      <c r="BF355" s="138">
        <f>IF(N355="snížená",J355,0)</f>
        <v>0</v>
      </c>
      <c r="BG355" s="138">
        <f>IF(N355="zákl. přenesená",J355,0)</f>
        <v>0</v>
      </c>
      <c r="BH355" s="138">
        <f>IF(N355="sníž. přenesená",J355,0)</f>
        <v>0</v>
      </c>
      <c r="BI355" s="138">
        <f>IF(N355="nulová",J355,0)</f>
        <v>0</v>
      </c>
      <c r="BJ355" s="17" t="s">
        <v>78</v>
      </c>
      <c r="BK355" s="138">
        <f>ROUND(I355*H355,2)</f>
        <v>0</v>
      </c>
      <c r="BL355" s="17" t="s">
        <v>149</v>
      </c>
      <c r="BM355" s="137" t="s">
        <v>453</v>
      </c>
    </row>
    <row r="356" spans="2:65" s="1" customFormat="1" ht="19.5">
      <c r="B356" s="32"/>
      <c r="D356" s="140" t="s">
        <v>314</v>
      </c>
      <c r="F356" s="169" t="s">
        <v>379</v>
      </c>
      <c r="I356" s="170"/>
      <c r="L356" s="32"/>
      <c r="M356" s="171"/>
      <c r="T356" s="53"/>
      <c r="AT356" s="17" t="s">
        <v>314</v>
      </c>
      <c r="AU356" s="17" t="s">
        <v>78</v>
      </c>
    </row>
    <row r="357" spans="2:65" s="11" customFormat="1" ht="11.25">
      <c r="B357" s="139"/>
      <c r="D357" s="140" t="s">
        <v>151</v>
      </c>
      <c r="E357" s="141" t="s">
        <v>19</v>
      </c>
      <c r="F357" s="142" t="s">
        <v>454</v>
      </c>
      <c r="H357" s="143">
        <v>4964</v>
      </c>
      <c r="I357" s="144"/>
      <c r="L357" s="139"/>
      <c r="M357" s="145"/>
      <c r="T357" s="146"/>
      <c r="AT357" s="141" t="s">
        <v>151</v>
      </c>
      <c r="AU357" s="141" t="s">
        <v>78</v>
      </c>
      <c r="AV357" s="11" t="s">
        <v>80</v>
      </c>
      <c r="AW357" s="11" t="s">
        <v>31</v>
      </c>
      <c r="AX357" s="11" t="s">
        <v>70</v>
      </c>
      <c r="AY357" s="141" t="s">
        <v>142</v>
      </c>
    </row>
    <row r="358" spans="2:65" s="12" customFormat="1" ht="11.25">
      <c r="B358" s="147"/>
      <c r="D358" s="140" t="s">
        <v>151</v>
      </c>
      <c r="E358" s="148" t="s">
        <v>19</v>
      </c>
      <c r="F358" s="149" t="s">
        <v>154</v>
      </c>
      <c r="H358" s="150">
        <v>4964</v>
      </c>
      <c r="I358" s="151"/>
      <c r="L358" s="147"/>
      <c r="M358" s="152"/>
      <c r="T358" s="153"/>
      <c r="AT358" s="148" t="s">
        <v>151</v>
      </c>
      <c r="AU358" s="148" t="s">
        <v>78</v>
      </c>
      <c r="AV358" s="12" t="s">
        <v>149</v>
      </c>
      <c r="AW358" s="12" t="s">
        <v>31</v>
      </c>
      <c r="AX358" s="12" t="s">
        <v>78</v>
      </c>
      <c r="AY358" s="148" t="s">
        <v>142</v>
      </c>
    </row>
    <row r="359" spans="2:65" s="1" customFormat="1" ht="90" customHeight="1">
      <c r="B359" s="32"/>
      <c r="C359" s="160" t="s">
        <v>455</v>
      </c>
      <c r="D359" s="160" t="s">
        <v>316</v>
      </c>
      <c r="E359" s="161" t="s">
        <v>456</v>
      </c>
      <c r="F359" s="162" t="s">
        <v>457</v>
      </c>
      <c r="G359" s="163" t="s">
        <v>164</v>
      </c>
      <c r="H359" s="164">
        <v>4964</v>
      </c>
      <c r="I359" s="165"/>
      <c r="J359" s="166">
        <f>ROUND(I359*H359,2)</f>
        <v>0</v>
      </c>
      <c r="K359" s="162" t="s">
        <v>147</v>
      </c>
      <c r="L359" s="32"/>
      <c r="M359" s="167" t="s">
        <v>19</v>
      </c>
      <c r="N359" s="168" t="s">
        <v>41</v>
      </c>
      <c r="P359" s="135">
        <f>O359*H359</f>
        <v>0</v>
      </c>
      <c r="Q359" s="135">
        <v>0</v>
      </c>
      <c r="R359" s="135">
        <f>Q359*H359</f>
        <v>0</v>
      </c>
      <c r="S359" s="135">
        <v>0</v>
      </c>
      <c r="T359" s="136">
        <f>S359*H359</f>
        <v>0</v>
      </c>
      <c r="AR359" s="137" t="s">
        <v>149</v>
      </c>
      <c r="AT359" s="137" t="s">
        <v>316</v>
      </c>
      <c r="AU359" s="137" t="s">
        <v>78</v>
      </c>
      <c r="AY359" s="17" t="s">
        <v>142</v>
      </c>
      <c r="BE359" s="138">
        <f>IF(N359="základní",J359,0)</f>
        <v>0</v>
      </c>
      <c r="BF359" s="138">
        <f>IF(N359="snížená",J359,0)</f>
        <v>0</v>
      </c>
      <c r="BG359" s="138">
        <f>IF(N359="zákl. přenesená",J359,0)</f>
        <v>0</v>
      </c>
      <c r="BH359" s="138">
        <f>IF(N359="sníž. přenesená",J359,0)</f>
        <v>0</v>
      </c>
      <c r="BI359" s="138">
        <f>IF(N359="nulová",J359,0)</f>
        <v>0</v>
      </c>
      <c r="BJ359" s="17" t="s">
        <v>78</v>
      </c>
      <c r="BK359" s="138">
        <f>ROUND(I359*H359,2)</f>
        <v>0</v>
      </c>
      <c r="BL359" s="17" t="s">
        <v>149</v>
      </c>
      <c r="BM359" s="137" t="s">
        <v>458</v>
      </c>
    </row>
    <row r="360" spans="2:65" s="1" customFormat="1" ht="19.5">
      <c r="B360" s="32"/>
      <c r="D360" s="140" t="s">
        <v>314</v>
      </c>
      <c r="F360" s="169" t="s">
        <v>379</v>
      </c>
      <c r="I360" s="170"/>
      <c r="L360" s="32"/>
      <c r="M360" s="171"/>
      <c r="T360" s="53"/>
      <c r="AT360" s="17" t="s">
        <v>314</v>
      </c>
      <c r="AU360" s="17" t="s">
        <v>78</v>
      </c>
    </row>
    <row r="361" spans="2:65" s="11" customFormat="1" ht="11.25">
      <c r="B361" s="139"/>
      <c r="D361" s="140" t="s">
        <v>151</v>
      </c>
      <c r="E361" s="141" t="s">
        <v>19</v>
      </c>
      <c r="F361" s="142" t="s">
        <v>454</v>
      </c>
      <c r="H361" s="143">
        <v>4964</v>
      </c>
      <c r="I361" s="144"/>
      <c r="L361" s="139"/>
      <c r="M361" s="145"/>
      <c r="T361" s="146"/>
      <c r="AT361" s="141" t="s">
        <v>151</v>
      </c>
      <c r="AU361" s="141" t="s">
        <v>78</v>
      </c>
      <c r="AV361" s="11" t="s">
        <v>80</v>
      </c>
      <c r="AW361" s="11" t="s">
        <v>31</v>
      </c>
      <c r="AX361" s="11" t="s">
        <v>70</v>
      </c>
      <c r="AY361" s="141" t="s">
        <v>142</v>
      </c>
    </row>
    <row r="362" spans="2:65" s="12" customFormat="1" ht="11.25">
      <c r="B362" s="147"/>
      <c r="D362" s="140" t="s">
        <v>151</v>
      </c>
      <c r="E362" s="148" t="s">
        <v>19</v>
      </c>
      <c r="F362" s="149" t="s">
        <v>154</v>
      </c>
      <c r="H362" s="150">
        <v>4964</v>
      </c>
      <c r="I362" s="151"/>
      <c r="L362" s="147"/>
      <c r="M362" s="152"/>
      <c r="T362" s="153"/>
      <c r="AT362" s="148" t="s">
        <v>151</v>
      </c>
      <c r="AU362" s="148" t="s">
        <v>78</v>
      </c>
      <c r="AV362" s="12" t="s">
        <v>149</v>
      </c>
      <c r="AW362" s="12" t="s">
        <v>31</v>
      </c>
      <c r="AX362" s="12" t="s">
        <v>78</v>
      </c>
      <c r="AY362" s="148" t="s">
        <v>142</v>
      </c>
    </row>
    <row r="363" spans="2:65" s="1" customFormat="1" ht="90" customHeight="1">
      <c r="B363" s="32"/>
      <c r="C363" s="160" t="s">
        <v>459</v>
      </c>
      <c r="D363" s="160" t="s">
        <v>316</v>
      </c>
      <c r="E363" s="161" t="s">
        <v>460</v>
      </c>
      <c r="F363" s="162" t="s">
        <v>461</v>
      </c>
      <c r="G363" s="163" t="s">
        <v>435</v>
      </c>
      <c r="H363" s="164">
        <v>8</v>
      </c>
      <c r="I363" s="165"/>
      <c r="J363" s="166">
        <f>ROUND(I363*H363,2)</f>
        <v>0</v>
      </c>
      <c r="K363" s="162" t="s">
        <v>147</v>
      </c>
      <c r="L363" s="32"/>
      <c r="M363" s="167" t="s">
        <v>19</v>
      </c>
      <c r="N363" s="168" t="s">
        <v>41</v>
      </c>
      <c r="P363" s="135">
        <f>O363*H363</f>
        <v>0</v>
      </c>
      <c r="Q363" s="135">
        <v>0</v>
      </c>
      <c r="R363" s="135">
        <f>Q363*H363</f>
        <v>0</v>
      </c>
      <c r="S363" s="135">
        <v>0</v>
      </c>
      <c r="T363" s="136">
        <f>S363*H363</f>
        <v>0</v>
      </c>
      <c r="AR363" s="137" t="s">
        <v>149</v>
      </c>
      <c r="AT363" s="137" t="s">
        <v>316</v>
      </c>
      <c r="AU363" s="137" t="s">
        <v>78</v>
      </c>
      <c r="AY363" s="17" t="s">
        <v>142</v>
      </c>
      <c r="BE363" s="138">
        <f>IF(N363="základní",J363,0)</f>
        <v>0</v>
      </c>
      <c r="BF363" s="138">
        <f>IF(N363="snížená",J363,0)</f>
        <v>0</v>
      </c>
      <c r="BG363" s="138">
        <f>IF(N363="zákl. přenesená",J363,0)</f>
        <v>0</v>
      </c>
      <c r="BH363" s="138">
        <f>IF(N363="sníž. přenesená",J363,0)</f>
        <v>0</v>
      </c>
      <c r="BI363" s="138">
        <f>IF(N363="nulová",J363,0)</f>
        <v>0</v>
      </c>
      <c r="BJ363" s="17" t="s">
        <v>78</v>
      </c>
      <c r="BK363" s="138">
        <f>ROUND(I363*H363,2)</f>
        <v>0</v>
      </c>
      <c r="BL363" s="17" t="s">
        <v>149</v>
      </c>
      <c r="BM363" s="137" t="s">
        <v>462</v>
      </c>
    </row>
    <row r="364" spans="2:65" s="11" customFormat="1" ht="11.25">
      <c r="B364" s="139"/>
      <c r="D364" s="140" t="s">
        <v>151</v>
      </c>
      <c r="E364" s="141" t="s">
        <v>19</v>
      </c>
      <c r="F364" s="142" t="s">
        <v>148</v>
      </c>
      <c r="H364" s="143">
        <v>8</v>
      </c>
      <c r="I364" s="144"/>
      <c r="L364" s="139"/>
      <c r="M364" s="145"/>
      <c r="T364" s="146"/>
      <c r="AT364" s="141" t="s">
        <v>151</v>
      </c>
      <c r="AU364" s="141" t="s">
        <v>78</v>
      </c>
      <c r="AV364" s="11" t="s">
        <v>80</v>
      </c>
      <c r="AW364" s="11" t="s">
        <v>31</v>
      </c>
      <c r="AX364" s="11" t="s">
        <v>70</v>
      </c>
      <c r="AY364" s="141" t="s">
        <v>142</v>
      </c>
    </row>
    <row r="365" spans="2:65" s="12" customFormat="1" ht="11.25">
      <c r="B365" s="147"/>
      <c r="D365" s="140" t="s">
        <v>151</v>
      </c>
      <c r="E365" s="148" t="s">
        <v>19</v>
      </c>
      <c r="F365" s="149" t="s">
        <v>154</v>
      </c>
      <c r="H365" s="150">
        <v>8</v>
      </c>
      <c r="I365" s="151"/>
      <c r="L365" s="147"/>
      <c r="M365" s="152"/>
      <c r="T365" s="153"/>
      <c r="AT365" s="148" t="s">
        <v>151</v>
      </c>
      <c r="AU365" s="148" t="s">
        <v>78</v>
      </c>
      <c r="AV365" s="12" t="s">
        <v>149</v>
      </c>
      <c r="AW365" s="12" t="s">
        <v>31</v>
      </c>
      <c r="AX365" s="12" t="s">
        <v>78</v>
      </c>
      <c r="AY365" s="148" t="s">
        <v>142</v>
      </c>
    </row>
    <row r="366" spans="2:65" s="1" customFormat="1" ht="55.5" customHeight="1">
      <c r="B366" s="32"/>
      <c r="C366" s="160" t="s">
        <v>463</v>
      </c>
      <c r="D366" s="160" t="s">
        <v>316</v>
      </c>
      <c r="E366" s="161" t="s">
        <v>464</v>
      </c>
      <c r="F366" s="162" t="s">
        <v>465</v>
      </c>
      <c r="G366" s="163" t="s">
        <v>146</v>
      </c>
      <c r="H366" s="164">
        <v>27</v>
      </c>
      <c r="I366" s="165"/>
      <c r="J366" s="166">
        <f>ROUND(I366*H366,2)</f>
        <v>0</v>
      </c>
      <c r="K366" s="162" t="s">
        <v>147</v>
      </c>
      <c r="L366" s="32"/>
      <c r="M366" s="167" t="s">
        <v>19</v>
      </c>
      <c r="N366" s="168" t="s">
        <v>41</v>
      </c>
      <c r="P366" s="135">
        <f>O366*H366</f>
        <v>0</v>
      </c>
      <c r="Q366" s="135">
        <v>0</v>
      </c>
      <c r="R366" s="135">
        <f>Q366*H366</f>
        <v>0</v>
      </c>
      <c r="S366" s="135">
        <v>0</v>
      </c>
      <c r="T366" s="136">
        <f>S366*H366</f>
        <v>0</v>
      </c>
      <c r="AR366" s="137" t="s">
        <v>149</v>
      </c>
      <c r="AT366" s="137" t="s">
        <v>316</v>
      </c>
      <c r="AU366" s="137" t="s">
        <v>78</v>
      </c>
      <c r="AY366" s="17" t="s">
        <v>142</v>
      </c>
      <c r="BE366" s="138">
        <f>IF(N366="základní",J366,0)</f>
        <v>0</v>
      </c>
      <c r="BF366" s="138">
        <f>IF(N366="snížená",J366,0)</f>
        <v>0</v>
      </c>
      <c r="BG366" s="138">
        <f>IF(N366="zákl. přenesená",J366,0)</f>
        <v>0</v>
      </c>
      <c r="BH366" s="138">
        <f>IF(N366="sníž. přenesená",J366,0)</f>
        <v>0</v>
      </c>
      <c r="BI366" s="138">
        <f>IF(N366="nulová",J366,0)</f>
        <v>0</v>
      </c>
      <c r="BJ366" s="17" t="s">
        <v>78</v>
      </c>
      <c r="BK366" s="138">
        <f>ROUND(I366*H366,2)</f>
        <v>0</v>
      </c>
      <c r="BL366" s="17" t="s">
        <v>149</v>
      </c>
      <c r="BM366" s="137" t="s">
        <v>466</v>
      </c>
    </row>
    <row r="367" spans="2:65" s="13" customFormat="1" ht="11.25">
      <c r="B367" s="154"/>
      <c r="D367" s="140" t="s">
        <v>151</v>
      </c>
      <c r="E367" s="155" t="s">
        <v>19</v>
      </c>
      <c r="F367" s="156" t="s">
        <v>467</v>
      </c>
      <c r="H367" s="155" t="s">
        <v>19</v>
      </c>
      <c r="I367" s="157"/>
      <c r="L367" s="154"/>
      <c r="M367" s="158"/>
      <c r="T367" s="159"/>
      <c r="AT367" s="155" t="s">
        <v>151</v>
      </c>
      <c r="AU367" s="155" t="s">
        <v>78</v>
      </c>
      <c r="AV367" s="13" t="s">
        <v>78</v>
      </c>
      <c r="AW367" s="13" t="s">
        <v>31</v>
      </c>
      <c r="AX367" s="13" t="s">
        <v>70</v>
      </c>
      <c r="AY367" s="155" t="s">
        <v>142</v>
      </c>
    </row>
    <row r="368" spans="2:65" s="11" customFormat="1" ht="11.25">
      <c r="B368" s="139"/>
      <c r="D368" s="140" t="s">
        <v>151</v>
      </c>
      <c r="E368" s="141" t="s">
        <v>19</v>
      </c>
      <c r="F368" s="142" t="s">
        <v>178</v>
      </c>
      <c r="H368" s="143">
        <v>27</v>
      </c>
      <c r="I368" s="144"/>
      <c r="L368" s="139"/>
      <c r="M368" s="145"/>
      <c r="T368" s="146"/>
      <c r="AT368" s="141" t="s">
        <v>151</v>
      </c>
      <c r="AU368" s="141" t="s">
        <v>78</v>
      </c>
      <c r="AV368" s="11" t="s">
        <v>80</v>
      </c>
      <c r="AW368" s="11" t="s">
        <v>31</v>
      </c>
      <c r="AX368" s="11" t="s">
        <v>70</v>
      </c>
      <c r="AY368" s="141" t="s">
        <v>142</v>
      </c>
    </row>
    <row r="369" spans="2:65" s="12" customFormat="1" ht="11.25">
      <c r="B369" s="147"/>
      <c r="D369" s="140" t="s">
        <v>151</v>
      </c>
      <c r="E369" s="148" t="s">
        <v>19</v>
      </c>
      <c r="F369" s="149" t="s">
        <v>154</v>
      </c>
      <c r="H369" s="150">
        <v>27</v>
      </c>
      <c r="I369" s="151"/>
      <c r="L369" s="147"/>
      <c r="M369" s="152"/>
      <c r="T369" s="153"/>
      <c r="AT369" s="148" t="s">
        <v>151</v>
      </c>
      <c r="AU369" s="148" t="s">
        <v>78</v>
      </c>
      <c r="AV369" s="12" t="s">
        <v>149</v>
      </c>
      <c r="AW369" s="12" t="s">
        <v>31</v>
      </c>
      <c r="AX369" s="12" t="s">
        <v>78</v>
      </c>
      <c r="AY369" s="148" t="s">
        <v>142</v>
      </c>
    </row>
    <row r="370" spans="2:65" s="1" customFormat="1" ht="62.65" customHeight="1">
      <c r="B370" s="32"/>
      <c r="C370" s="160" t="s">
        <v>248</v>
      </c>
      <c r="D370" s="160" t="s">
        <v>316</v>
      </c>
      <c r="E370" s="161" t="s">
        <v>468</v>
      </c>
      <c r="F370" s="162" t="s">
        <v>469</v>
      </c>
      <c r="G370" s="163" t="s">
        <v>146</v>
      </c>
      <c r="H370" s="164">
        <v>27</v>
      </c>
      <c r="I370" s="165"/>
      <c r="J370" s="166">
        <f>ROUND(I370*H370,2)</f>
        <v>0</v>
      </c>
      <c r="K370" s="162" t="s">
        <v>147</v>
      </c>
      <c r="L370" s="32"/>
      <c r="M370" s="167" t="s">
        <v>19</v>
      </c>
      <c r="N370" s="168" t="s">
        <v>41</v>
      </c>
      <c r="P370" s="135">
        <f>O370*H370</f>
        <v>0</v>
      </c>
      <c r="Q370" s="135">
        <v>0</v>
      </c>
      <c r="R370" s="135">
        <f>Q370*H370</f>
        <v>0</v>
      </c>
      <c r="S370" s="135">
        <v>0</v>
      </c>
      <c r="T370" s="136">
        <f>S370*H370</f>
        <v>0</v>
      </c>
      <c r="AR370" s="137" t="s">
        <v>149</v>
      </c>
      <c r="AT370" s="137" t="s">
        <v>316</v>
      </c>
      <c r="AU370" s="137" t="s">
        <v>78</v>
      </c>
      <c r="AY370" s="17" t="s">
        <v>142</v>
      </c>
      <c r="BE370" s="138">
        <f>IF(N370="základní",J370,0)</f>
        <v>0</v>
      </c>
      <c r="BF370" s="138">
        <f>IF(N370="snížená",J370,0)</f>
        <v>0</v>
      </c>
      <c r="BG370" s="138">
        <f>IF(N370="zákl. přenesená",J370,0)</f>
        <v>0</v>
      </c>
      <c r="BH370" s="138">
        <f>IF(N370="sníž. přenesená",J370,0)</f>
        <v>0</v>
      </c>
      <c r="BI370" s="138">
        <f>IF(N370="nulová",J370,0)</f>
        <v>0</v>
      </c>
      <c r="BJ370" s="17" t="s">
        <v>78</v>
      </c>
      <c r="BK370" s="138">
        <f>ROUND(I370*H370,2)</f>
        <v>0</v>
      </c>
      <c r="BL370" s="17" t="s">
        <v>149</v>
      </c>
      <c r="BM370" s="137" t="s">
        <v>470</v>
      </c>
    </row>
    <row r="371" spans="2:65" s="13" customFormat="1" ht="11.25">
      <c r="B371" s="154"/>
      <c r="D371" s="140" t="s">
        <v>151</v>
      </c>
      <c r="E371" s="155" t="s">
        <v>19</v>
      </c>
      <c r="F371" s="156" t="s">
        <v>467</v>
      </c>
      <c r="H371" s="155" t="s">
        <v>19</v>
      </c>
      <c r="I371" s="157"/>
      <c r="L371" s="154"/>
      <c r="M371" s="158"/>
      <c r="T371" s="159"/>
      <c r="AT371" s="155" t="s">
        <v>151</v>
      </c>
      <c r="AU371" s="155" t="s">
        <v>78</v>
      </c>
      <c r="AV371" s="13" t="s">
        <v>78</v>
      </c>
      <c r="AW371" s="13" t="s">
        <v>31</v>
      </c>
      <c r="AX371" s="13" t="s">
        <v>70</v>
      </c>
      <c r="AY371" s="155" t="s">
        <v>142</v>
      </c>
    </row>
    <row r="372" spans="2:65" s="11" customFormat="1" ht="11.25">
      <c r="B372" s="139"/>
      <c r="D372" s="140" t="s">
        <v>151</v>
      </c>
      <c r="E372" s="141" t="s">
        <v>19</v>
      </c>
      <c r="F372" s="142" t="s">
        <v>178</v>
      </c>
      <c r="H372" s="143">
        <v>27</v>
      </c>
      <c r="I372" s="144"/>
      <c r="L372" s="139"/>
      <c r="M372" s="145"/>
      <c r="T372" s="146"/>
      <c r="AT372" s="141" t="s">
        <v>151</v>
      </c>
      <c r="AU372" s="141" t="s">
        <v>78</v>
      </c>
      <c r="AV372" s="11" t="s">
        <v>80</v>
      </c>
      <c r="AW372" s="11" t="s">
        <v>31</v>
      </c>
      <c r="AX372" s="11" t="s">
        <v>70</v>
      </c>
      <c r="AY372" s="141" t="s">
        <v>142</v>
      </c>
    </row>
    <row r="373" spans="2:65" s="12" customFormat="1" ht="11.25">
      <c r="B373" s="147"/>
      <c r="D373" s="140" t="s">
        <v>151</v>
      </c>
      <c r="E373" s="148" t="s">
        <v>19</v>
      </c>
      <c r="F373" s="149" t="s">
        <v>154</v>
      </c>
      <c r="H373" s="150">
        <v>27</v>
      </c>
      <c r="I373" s="151"/>
      <c r="L373" s="147"/>
      <c r="M373" s="152"/>
      <c r="T373" s="153"/>
      <c r="AT373" s="148" t="s">
        <v>151</v>
      </c>
      <c r="AU373" s="148" t="s">
        <v>78</v>
      </c>
      <c r="AV373" s="12" t="s">
        <v>149</v>
      </c>
      <c r="AW373" s="12" t="s">
        <v>31</v>
      </c>
      <c r="AX373" s="12" t="s">
        <v>78</v>
      </c>
      <c r="AY373" s="148" t="s">
        <v>142</v>
      </c>
    </row>
    <row r="374" spans="2:65" s="1" customFormat="1" ht="55.5" customHeight="1">
      <c r="B374" s="32"/>
      <c r="C374" s="160" t="s">
        <v>471</v>
      </c>
      <c r="D374" s="160" t="s">
        <v>316</v>
      </c>
      <c r="E374" s="161" t="s">
        <v>472</v>
      </c>
      <c r="F374" s="162" t="s">
        <v>473</v>
      </c>
      <c r="G374" s="163" t="s">
        <v>146</v>
      </c>
      <c r="H374" s="164">
        <v>7</v>
      </c>
      <c r="I374" s="165"/>
      <c r="J374" s="166">
        <f>ROUND(I374*H374,2)</f>
        <v>0</v>
      </c>
      <c r="K374" s="162" t="s">
        <v>147</v>
      </c>
      <c r="L374" s="32"/>
      <c r="M374" s="167" t="s">
        <v>19</v>
      </c>
      <c r="N374" s="168" t="s">
        <v>41</v>
      </c>
      <c r="P374" s="135">
        <f>O374*H374</f>
        <v>0</v>
      </c>
      <c r="Q374" s="135">
        <v>0</v>
      </c>
      <c r="R374" s="135">
        <f>Q374*H374</f>
        <v>0</v>
      </c>
      <c r="S374" s="135">
        <v>0</v>
      </c>
      <c r="T374" s="136">
        <f>S374*H374</f>
        <v>0</v>
      </c>
      <c r="AR374" s="137" t="s">
        <v>149</v>
      </c>
      <c r="AT374" s="137" t="s">
        <v>316</v>
      </c>
      <c r="AU374" s="137" t="s">
        <v>78</v>
      </c>
      <c r="AY374" s="17" t="s">
        <v>142</v>
      </c>
      <c r="BE374" s="138">
        <f>IF(N374="základní",J374,0)</f>
        <v>0</v>
      </c>
      <c r="BF374" s="138">
        <f>IF(N374="snížená",J374,0)</f>
        <v>0</v>
      </c>
      <c r="BG374" s="138">
        <f>IF(N374="zákl. přenesená",J374,0)</f>
        <v>0</v>
      </c>
      <c r="BH374" s="138">
        <f>IF(N374="sníž. přenesená",J374,0)</f>
        <v>0</v>
      </c>
      <c r="BI374" s="138">
        <f>IF(N374="nulová",J374,0)</f>
        <v>0</v>
      </c>
      <c r="BJ374" s="17" t="s">
        <v>78</v>
      </c>
      <c r="BK374" s="138">
        <f>ROUND(I374*H374,2)</f>
        <v>0</v>
      </c>
      <c r="BL374" s="17" t="s">
        <v>149</v>
      </c>
      <c r="BM374" s="137" t="s">
        <v>474</v>
      </c>
    </row>
    <row r="375" spans="2:65" s="11" customFormat="1" ht="11.25">
      <c r="B375" s="139"/>
      <c r="D375" s="140" t="s">
        <v>151</v>
      </c>
      <c r="E375" s="141" t="s">
        <v>19</v>
      </c>
      <c r="F375" s="142" t="s">
        <v>188</v>
      </c>
      <c r="H375" s="143">
        <v>7</v>
      </c>
      <c r="I375" s="144"/>
      <c r="L375" s="139"/>
      <c r="M375" s="145"/>
      <c r="T375" s="146"/>
      <c r="AT375" s="141" t="s">
        <v>151</v>
      </c>
      <c r="AU375" s="141" t="s">
        <v>78</v>
      </c>
      <c r="AV375" s="11" t="s">
        <v>80</v>
      </c>
      <c r="AW375" s="11" t="s">
        <v>31</v>
      </c>
      <c r="AX375" s="11" t="s">
        <v>70</v>
      </c>
      <c r="AY375" s="141" t="s">
        <v>142</v>
      </c>
    </row>
    <row r="376" spans="2:65" s="12" customFormat="1" ht="11.25">
      <c r="B376" s="147"/>
      <c r="D376" s="140" t="s">
        <v>151</v>
      </c>
      <c r="E376" s="148" t="s">
        <v>19</v>
      </c>
      <c r="F376" s="149" t="s">
        <v>154</v>
      </c>
      <c r="H376" s="150">
        <v>7</v>
      </c>
      <c r="I376" s="151"/>
      <c r="L376" s="147"/>
      <c r="M376" s="152"/>
      <c r="T376" s="153"/>
      <c r="AT376" s="148" t="s">
        <v>151</v>
      </c>
      <c r="AU376" s="148" t="s">
        <v>78</v>
      </c>
      <c r="AV376" s="12" t="s">
        <v>149</v>
      </c>
      <c r="AW376" s="12" t="s">
        <v>31</v>
      </c>
      <c r="AX376" s="12" t="s">
        <v>78</v>
      </c>
      <c r="AY376" s="148" t="s">
        <v>142</v>
      </c>
    </row>
    <row r="377" spans="2:65" s="1" customFormat="1" ht="62.65" customHeight="1">
      <c r="B377" s="32"/>
      <c r="C377" s="160" t="s">
        <v>475</v>
      </c>
      <c r="D377" s="160" t="s">
        <v>316</v>
      </c>
      <c r="E377" s="161" t="s">
        <v>476</v>
      </c>
      <c r="F377" s="162" t="s">
        <v>477</v>
      </c>
      <c r="G377" s="163" t="s">
        <v>146</v>
      </c>
      <c r="H377" s="164">
        <v>8</v>
      </c>
      <c r="I377" s="165"/>
      <c r="J377" s="166">
        <f>ROUND(I377*H377,2)</f>
        <v>0</v>
      </c>
      <c r="K377" s="162" t="s">
        <v>147</v>
      </c>
      <c r="L377" s="32"/>
      <c r="M377" s="167" t="s">
        <v>19</v>
      </c>
      <c r="N377" s="168" t="s">
        <v>41</v>
      </c>
      <c r="P377" s="135">
        <f>O377*H377</f>
        <v>0</v>
      </c>
      <c r="Q377" s="135">
        <v>0</v>
      </c>
      <c r="R377" s="135">
        <f>Q377*H377</f>
        <v>0</v>
      </c>
      <c r="S377" s="135">
        <v>0</v>
      </c>
      <c r="T377" s="136">
        <f>S377*H377</f>
        <v>0</v>
      </c>
      <c r="AR377" s="137" t="s">
        <v>149</v>
      </c>
      <c r="AT377" s="137" t="s">
        <v>316</v>
      </c>
      <c r="AU377" s="137" t="s">
        <v>78</v>
      </c>
      <c r="AY377" s="17" t="s">
        <v>142</v>
      </c>
      <c r="BE377" s="138">
        <f>IF(N377="základní",J377,0)</f>
        <v>0</v>
      </c>
      <c r="BF377" s="138">
        <f>IF(N377="snížená",J377,0)</f>
        <v>0</v>
      </c>
      <c r="BG377" s="138">
        <f>IF(N377="zákl. přenesená",J377,0)</f>
        <v>0</v>
      </c>
      <c r="BH377" s="138">
        <f>IF(N377="sníž. přenesená",J377,0)</f>
        <v>0</v>
      </c>
      <c r="BI377" s="138">
        <f>IF(N377="nulová",J377,0)</f>
        <v>0</v>
      </c>
      <c r="BJ377" s="17" t="s">
        <v>78</v>
      </c>
      <c r="BK377" s="138">
        <f>ROUND(I377*H377,2)</f>
        <v>0</v>
      </c>
      <c r="BL377" s="17" t="s">
        <v>149</v>
      </c>
      <c r="BM377" s="137" t="s">
        <v>478</v>
      </c>
    </row>
    <row r="378" spans="2:65" s="11" customFormat="1" ht="11.25">
      <c r="B378" s="139"/>
      <c r="D378" s="140" t="s">
        <v>151</v>
      </c>
      <c r="E378" s="141" t="s">
        <v>19</v>
      </c>
      <c r="F378" s="142" t="s">
        <v>148</v>
      </c>
      <c r="H378" s="143">
        <v>8</v>
      </c>
      <c r="I378" s="144"/>
      <c r="L378" s="139"/>
      <c r="M378" s="145"/>
      <c r="T378" s="146"/>
      <c r="AT378" s="141" t="s">
        <v>151</v>
      </c>
      <c r="AU378" s="141" t="s">
        <v>78</v>
      </c>
      <c r="AV378" s="11" t="s">
        <v>80</v>
      </c>
      <c r="AW378" s="11" t="s">
        <v>31</v>
      </c>
      <c r="AX378" s="11" t="s">
        <v>70</v>
      </c>
      <c r="AY378" s="141" t="s">
        <v>142</v>
      </c>
    </row>
    <row r="379" spans="2:65" s="12" customFormat="1" ht="11.25">
      <c r="B379" s="147"/>
      <c r="D379" s="140" t="s">
        <v>151</v>
      </c>
      <c r="E379" s="148" t="s">
        <v>19</v>
      </c>
      <c r="F379" s="149" t="s">
        <v>154</v>
      </c>
      <c r="H379" s="150">
        <v>8</v>
      </c>
      <c r="I379" s="151"/>
      <c r="L379" s="147"/>
      <c r="M379" s="152"/>
      <c r="T379" s="153"/>
      <c r="AT379" s="148" t="s">
        <v>151</v>
      </c>
      <c r="AU379" s="148" t="s">
        <v>78</v>
      </c>
      <c r="AV379" s="12" t="s">
        <v>149</v>
      </c>
      <c r="AW379" s="12" t="s">
        <v>31</v>
      </c>
      <c r="AX379" s="12" t="s">
        <v>78</v>
      </c>
      <c r="AY379" s="148" t="s">
        <v>142</v>
      </c>
    </row>
    <row r="380" spans="2:65" s="1" customFormat="1" ht="62.65" customHeight="1">
      <c r="B380" s="32"/>
      <c r="C380" s="160" t="s">
        <v>479</v>
      </c>
      <c r="D380" s="160" t="s">
        <v>316</v>
      </c>
      <c r="E380" s="161" t="s">
        <v>480</v>
      </c>
      <c r="F380" s="162" t="s">
        <v>481</v>
      </c>
      <c r="G380" s="163" t="s">
        <v>146</v>
      </c>
      <c r="H380" s="164">
        <v>5</v>
      </c>
      <c r="I380" s="165"/>
      <c r="J380" s="166">
        <f>ROUND(I380*H380,2)</f>
        <v>0</v>
      </c>
      <c r="K380" s="162" t="s">
        <v>147</v>
      </c>
      <c r="L380" s="32"/>
      <c r="M380" s="167" t="s">
        <v>19</v>
      </c>
      <c r="N380" s="168" t="s">
        <v>41</v>
      </c>
      <c r="P380" s="135">
        <f>O380*H380</f>
        <v>0</v>
      </c>
      <c r="Q380" s="135">
        <v>0</v>
      </c>
      <c r="R380" s="135">
        <f>Q380*H380</f>
        <v>0</v>
      </c>
      <c r="S380" s="135">
        <v>0</v>
      </c>
      <c r="T380" s="136">
        <f>S380*H380</f>
        <v>0</v>
      </c>
      <c r="AR380" s="137" t="s">
        <v>149</v>
      </c>
      <c r="AT380" s="137" t="s">
        <v>316</v>
      </c>
      <c r="AU380" s="137" t="s">
        <v>78</v>
      </c>
      <c r="AY380" s="17" t="s">
        <v>142</v>
      </c>
      <c r="BE380" s="138">
        <f>IF(N380="základní",J380,0)</f>
        <v>0</v>
      </c>
      <c r="BF380" s="138">
        <f>IF(N380="snížená",J380,0)</f>
        <v>0</v>
      </c>
      <c r="BG380" s="138">
        <f>IF(N380="zákl. přenesená",J380,0)</f>
        <v>0</v>
      </c>
      <c r="BH380" s="138">
        <f>IF(N380="sníž. přenesená",J380,0)</f>
        <v>0</v>
      </c>
      <c r="BI380" s="138">
        <f>IF(N380="nulová",J380,0)</f>
        <v>0</v>
      </c>
      <c r="BJ380" s="17" t="s">
        <v>78</v>
      </c>
      <c r="BK380" s="138">
        <f>ROUND(I380*H380,2)</f>
        <v>0</v>
      </c>
      <c r="BL380" s="17" t="s">
        <v>149</v>
      </c>
      <c r="BM380" s="137" t="s">
        <v>482</v>
      </c>
    </row>
    <row r="381" spans="2:65" s="11" customFormat="1" ht="11.25">
      <c r="B381" s="139"/>
      <c r="D381" s="140" t="s">
        <v>151</v>
      </c>
      <c r="E381" s="141" t="s">
        <v>19</v>
      </c>
      <c r="F381" s="142" t="s">
        <v>173</v>
      </c>
      <c r="H381" s="143">
        <v>5</v>
      </c>
      <c r="I381" s="144"/>
      <c r="L381" s="139"/>
      <c r="M381" s="145"/>
      <c r="T381" s="146"/>
      <c r="AT381" s="141" t="s">
        <v>151</v>
      </c>
      <c r="AU381" s="141" t="s">
        <v>78</v>
      </c>
      <c r="AV381" s="11" t="s">
        <v>80</v>
      </c>
      <c r="AW381" s="11" t="s">
        <v>31</v>
      </c>
      <c r="AX381" s="11" t="s">
        <v>70</v>
      </c>
      <c r="AY381" s="141" t="s">
        <v>142</v>
      </c>
    </row>
    <row r="382" spans="2:65" s="12" customFormat="1" ht="11.25">
      <c r="B382" s="147"/>
      <c r="D382" s="140" t="s">
        <v>151</v>
      </c>
      <c r="E382" s="148" t="s">
        <v>19</v>
      </c>
      <c r="F382" s="149" t="s">
        <v>154</v>
      </c>
      <c r="H382" s="150">
        <v>5</v>
      </c>
      <c r="I382" s="151"/>
      <c r="L382" s="147"/>
      <c r="M382" s="152"/>
      <c r="T382" s="153"/>
      <c r="AT382" s="148" t="s">
        <v>151</v>
      </c>
      <c r="AU382" s="148" t="s">
        <v>78</v>
      </c>
      <c r="AV382" s="12" t="s">
        <v>149</v>
      </c>
      <c r="AW382" s="12" t="s">
        <v>31</v>
      </c>
      <c r="AX382" s="12" t="s">
        <v>78</v>
      </c>
      <c r="AY382" s="148" t="s">
        <v>142</v>
      </c>
    </row>
    <row r="383" spans="2:65" s="1" customFormat="1" ht="62.65" customHeight="1">
      <c r="B383" s="32"/>
      <c r="C383" s="160" t="s">
        <v>483</v>
      </c>
      <c r="D383" s="160" t="s">
        <v>316</v>
      </c>
      <c r="E383" s="161" t="s">
        <v>484</v>
      </c>
      <c r="F383" s="162" t="s">
        <v>485</v>
      </c>
      <c r="G383" s="163" t="s">
        <v>146</v>
      </c>
      <c r="H383" s="164">
        <v>1</v>
      </c>
      <c r="I383" s="165"/>
      <c r="J383" s="166">
        <f>ROUND(I383*H383,2)</f>
        <v>0</v>
      </c>
      <c r="K383" s="162" t="s">
        <v>147</v>
      </c>
      <c r="L383" s="32"/>
      <c r="M383" s="167" t="s">
        <v>19</v>
      </c>
      <c r="N383" s="168" t="s">
        <v>41</v>
      </c>
      <c r="P383" s="135">
        <f>O383*H383</f>
        <v>0</v>
      </c>
      <c r="Q383" s="135">
        <v>0</v>
      </c>
      <c r="R383" s="135">
        <f>Q383*H383</f>
        <v>0</v>
      </c>
      <c r="S383" s="135">
        <v>0</v>
      </c>
      <c r="T383" s="136">
        <f>S383*H383</f>
        <v>0</v>
      </c>
      <c r="AR383" s="137" t="s">
        <v>149</v>
      </c>
      <c r="AT383" s="137" t="s">
        <v>316</v>
      </c>
      <c r="AU383" s="137" t="s">
        <v>78</v>
      </c>
      <c r="AY383" s="17" t="s">
        <v>142</v>
      </c>
      <c r="BE383" s="138">
        <f>IF(N383="základní",J383,0)</f>
        <v>0</v>
      </c>
      <c r="BF383" s="138">
        <f>IF(N383="snížená",J383,0)</f>
        <v>0</v>
      </c>
      <c r="BG383" s="138">
        <f>IF(N383="zákl. přenesená",J383,0)</f>
        <v>0</v>
      </c>
      <c r="BH383" s="138">
        <f>IF(N383="sníž. přenesená",J383,0)</f>
        <v>0</v>
      </c>
      <c r="BI383" s="138">
        <f>IF(N383="nulová",J383,0)</f>
        <v>0</v>
      </c>
      <c r="BJ383" s="17" t="s">
        <v>78</v>
      </c>
      <c r="BK383" s="138">
        <f>ROUND(I383*H383,2)</f>
        <v>0</v>
      </c>
      <c r="BL383" s="17" t="s">
        <v>149</v>
      </c>
      <c r="BM383" s="137" t="s">
        <v>486</v>
      </c>
    </row>
    <row r="384" spans="2:65" s="11" customFormat="1" ht="11.25">
      <c r="B384" s="139"/>
      <c r="D384" s="140" t="s">
        <v>151</v>
      </c>
      <c r="E384" s="141" t="s">
        <v>19</v>
      </c>
      <c r="F384" s="142" t="s">
        <v>78</v>
      </c>
      <c r="H384" s="143">
        <v>1</v>
      </c>
      <c r="I384" s="144"/>
      <c r="L384" s="139"/>
      <c r="M384" s="145"/>
      <c r="T384" s="146"/>
      <c r="AT384" s="141" t="s">
        <v>151</v>
      </c>
      <c r="AU384" s="141" t="s">
        <v>78</v>
      </c>
      <c r="AV384" s="11" t="s">
        <v>80</v>
      </c>
      <c r="AW384" s="11" t="s">
        <v>31</v>
      </c>
      <c r="AX384" s="11" t="s">
        <v>70</v>
      </c>
      <c r="AY384" s="141" t="s">
        <v>142</v>
      </c>
    </row>
    <row r="385" spans="2:65" s="12" customFormat="1" ht="11.25">
      <c r="B385" s="147"/>
      <c r="D385" s="140" t="s">
        <v>151</v>
      </c>
      <c r="E385" s="148" t="s">
        <v>19</v>
      </c>
      <c r="F385" s="149" t="s">
        <v>154</v>
      </c>
      <c r="H385" s="150">
        <v>1</v>
      </c>
      <c r="I385" s="151"/>
      <c r="L385" s="147"/>
      <c r="M385" s="152"/>
      <c r="T385" s="153"/>
      <c r="AT385" s="148" t="s">
        <v>151</v>
      </c>
      <c r="AU385" s="148" t="s">
        <v>78</v>
      </c>
      <c r="AV385" s="12" t="s">
        <v>149</v>
      </c>
      <c r="AW385" s="12" t="s">
        <v>31</v>
      </c>
      <c r="AX385" s="12" t="s">
        <v>78</v>
      </c>
      <c r="AY385" s="148" t="s">
        <v>142</v>
      </c>
    </row>
    <row r="386" spans="2:65" s="1" customFormat="1" ht="66.75" customHeight="1">
      <c r="B386" s="32"/>
      <c r="C386" s="160" t="s">
        <v>487</v>
      </c>
      <c r="D386" s="160" t="s">
        <v>316</v>
      </c>
      <c r="E386" s="161" t="s">
        <v>488</v>
      </c>
      <c r="F386" s="162" t="s">
        <v>489</v>
      </c>
      <c r="G386" s="163" t="s">
        <v>146</v>
      </c>
      <c r="H386" s="164">
        <v>7</v>
      </c>
      <c r="I386" s="165"/>
      <c r="J386" s="166">
        <f>ROUND(I386*H386,2)</f>
        <v>0</v>
      </c>
      <c r="K386" s="162" t="s">
        <v>147</v>
      </c>
      <c r="L386" s="32"/>
      <c r="M386" s="167" t="s">
        <v>19</v>
      </c>
      <c r="N386" s="168" t="s">
        <v>41</v>
      </c>
      <c r="P386" s="135">
        <f>O386*H386</f>
        <v>0</v>
      </c>
      <c r="Q386" s="135">
        <v>0</v>
      </c>
      <c r="R386" s="135">
        <f>Q386*H386</f>
        <v>0</v>
      </c>
      <c r="S386" s="135">
        <v>0</v>
      </c>
      <c r="T386" s="136">
        <f>S386*H386</f>
        <v>0</v>
      </c>
      <c r="AR386" s="137" t="s">
        <v>149</v>
      </c>
      <c r="AT386" s="137" t="s">
        <v>316</v>
      </c>
      <c r="AU386" s="137" t="s">
        <v>78</v>
      </c>
      <c r="AY386" s="17" t="s">
        <v>142</v>
      </c>
      <c r="BE386" s="138">
        <f>IF(N386="základní",J386,0)</f>
        <v>0</v>
      </c>
      <c r="BF386" s="138">
        <f>IF(N386="snížená",J386,0)</f>
        <v>0</v>
      </c>
      <c r="BG386" s="138">
        <f>IF(N386="zákl. přenesená",J386,0)</f>
        <v>0</v>
      </c>
      <c r="BH386" s="138">
        <f>IF(N386="sníž. přenesená",J386,0)</f>
        <v>0</v>
      </c>
      <c r="BI386" s="138">
        <f>IF(N386="nulová",J386,0)</f>
        <v>0</v>
      </c>
      <c r="BJ386" s="17" t="s">
        <v>78</v>
      </c>
      <c r="BK386" s="138">
        <f>ROUND(I386*H386,2)</f>
        <v>0</v>
      </c>
      <c r="BL386" s="17" t="s">
        <v>149</v>
      </c>
      <c r="BM386" s="137" t="s">
        <v>490</v>
      </c>
    </row>
    <row r="387" spans="2:65" s="11" customFormat="1" ht="11.25">
      <c r="B387" s="139"/>
      <c r="D387" s="140" t="s">
        <v>151</v>
      </c>
      <c r="E387" s="141" t="s">
        <v>19</v>
      </c>
      <c r="F387" s="142" t="s">
        <v>188</v>
      </c>
      <c r="H387" s="143">
        <v>7</v>
      </c>
      <c r="I387" s="144"/>
      <c r="L387" s="139"/>
      <c r="M387" s="145"/>
      <c r="T387" s="146"/>
      <c r="AT387" s="141" t="s">
        <v>151</v>
      </c>
      <c r="AU387" s="141" t="s">
        <v>78</v>
      </c>
      <c r="AV387" s="11" t="s">
        <v>80</v>
      </c>
      <c r="AW387" s="11" t="s">
        <v>31</v>
      </c>
      <c r="AX387" s="11" t="s">
        <v>70</v>
      </c>
      <c r="AY387" s="141" t="s">
        <v>142</v>
      </c>
    </row>
    <row r="388" spans="2:65" s="12" customFormat="1" ht="11.25">
      <c r="B388" s="147"/>
      <c r="D388" s="140" t="s">
        <v>151</v>
      </c>
      <c r="E388" s="148" t="s">
        <v>19</v>
      </c>
      <c r="F388" s="149" t="s">
        <v>154</v>
      </c>
      <c r="H388" s="150">
        <v>7</v>
      </c>
      <c r="I388" s="151"/>
      <c r="L388" s="147"/>
      <c r="M388" s="152"/>
      <c r="T388" s="153"/>
      <c r="AT388" s="148" t="s">
        <v>151</v>
      </c>
      <c r="AU388" s="148" t="s">
        <v>78</v>
      </c>
      <c r="AV388" s="12" t="s">
        <v>149</v>
      </c>
      <c r="AW388" s="12" t="s">
        <v>31</v>
      </c>
      <c r="AX388" s="12" t="s">
        <v>78</v>
      </c>
      <c r="AY388" s="148" t="s">
        <v>142</v>
      </c>
    </row>
    <row r="389" spans="2:65" s="1" customFormat="1" ht="66.75" customHeight="1">
      <c r="B389" s="32"/>
      <c r="C389" s="160" t="s">
        <v>491</v>
      </c>
      <c r="D389" s="160" t="s">
        <v>316</v>
      </c>
      <c r="E389" s="161" t="s">
        <v>492</v>
      </c>
      <c r="F389" s="162" t="s">
        <v>493</v>
      </c>
      <c r="G389" s="163" t="s">
        <v>146</v>
      </c>
      <c r="H389" s="164">
        <v>16</v>
      </c>
      <c r="I389" s="165"/>
      <c r="J389" s="166">
        <f>ROUND(I389*H389,2)</f>
        <v>0</v>
      </c>
      <c r="K389" s="162" t="s">
        <v>147</v>
      </c>
      <c r="L389" s="32"/>
      <c r="M389" s="167" t="s">
        <v>19</v>
      </c>
      <c r="N389" s="168" t="s">
        <v>41</v>
      </c>
      <c r="P389" s="135">
        <f>O389*H389</f>
        <v>0</v>
      </c>
      <c r="Q389" s="135">
        <v>0</v>
      </c>
      <c r="R389" s="135">
        <f>Q389*H389</f>
        <v>0</v>
      </c>
      <c r="S389" s="135">
        <v>0</v>
      </c>
      <c r="T389" s="136">
        <f>S389*H389</f>
        <v>0</v>
      </c>
      <c r="AR389" s="137" t="s">
        <v>149</v>
      </c>
      <c r="AT389" s="137" t="s">
        <v>316</v>
      </c>
      <c r="AU389" s="137" t="s">
        <v>78</v>
      </c>
      <c r="AY389" s="17" t="s">
        <v>142</v>
      </c>
      <c r="BE389" s="138">
        <f>IF(N389="základní",J389,0)</f>
        <v>0</v>
      </c>
      <c r="BF389" s="138">
        <f>IF(N389="snížená",J389,0)</f>
        <v>0</v>
      </c>
      <c r="BG389" s="138">
        <f>IF(N389="zákl. přenesená",J389,0)</f>
        <v>0</v>
      </c>
      <c r="BH389" s="138">
        <f>IF(N389="sníž. přenesená",J389,0)</f>
        <v>0</v>
      </c>
      <c r="BI389" s="138">
        <f>IF(N389="nulová",J389,0)</f>
        <v>0</v>
      </c>
      <c r="BJ389" s="17" t="s">
        <v>78</v>
      </c>
      <c r="BK389" s="138">
        <f>ROUND(I389*H389,2)</f>
        <v>0</v>
      </c>
      <c r="BL389" s="17" t="s">
        <v>149</v>
      </c>
      <c r="BM389" s="137" t="s">
        <v>494</v>
      </c>
    </row>
    <row r="390" spans="2:65" s="11" customFormat="1" ht="11.25">
      <c r="B390" s="139"/>
      <c r="D390" s="140" t="s">
        <v>151</v>
      </c>
      <c r="E390" s="141" t="s">
        <v>19</v>
      </c>
      <c r="F390" s="142" t="s">
        <v>217</v>
      </c>
      <c r="H390" s="143">
        <v>16</v>
      </c>
      <c r="I390" s="144"/>
      <c r="L390" s="139"/>
      <c r="M390" s="145"/>
      <c r="T390" s="146"/>
      <c r="AT390" s="141" t="s">
        <v>151</v>
      </c>
      <c r="AU390" s="141" t="s">
        <v>78</v>
      </c>
      <c r="AV390" s="11" t="s">
        <v>80</v>
      </c>
      <c r="AW390" s="11" t="s">
        <v>31</v>
      </c>
      <c r="AX390" s="11" t="s">
        <v>70</v>
      </c>
      <c r="AY390" s="141" t="s">
        <v>142</v>
      </c>
    </row>
    <row r="391" spans="2:65" s="12" customFormat="1" ht="11.25">
      <c r="B391" s="147"/>
      <c r="D391" s="140" t="s">
        <v>151</v>
      </c>
      <c r="E391" s="148" t="s">
        <v>19</v>
      </c>
      <c r="F391" s="149" t="s">
        <v>154</v>
      </c>
      <c r="H391" s="150">
        <v>16</v>
      </c>
      <c r="I391" s="151"/>
      <c r="L391" s="147"/>
      <c r="M391" s="152"/>
      <c r="T391" s="153"/>
      <c r="AT391" s="148" t="s">
        <v>151</v>
      </c>
      <c r="AU391" s="148" t="s">
        <v>78</v>
      </c>
      <c r="AV391" s="12" t="s">
        <v>149</v>
      </c>
      <c r="AW391" s="12" t="s">
        <v>31</v>
      </c>
      <c r="AX391" s="12" t="s">
        <v>78</v>
      </c>
      <c r="AY391" s="148" t="s">
        <v>142</v>
      </c>
    </row>
    <row r="392" spans="2:65" s="1" customFormat="1" ht="66.75" customHeight="1">
      <c r="B392" s="32"/>
      <c r="C392" s="160" t="s">
        <v>495</v>
      </c>
      <c r="D392" s="160" t="s">
        <v>316</v>
      </c>
      <c r="E392" s="161" t="s">
        <v>496</v>
      </c>
      <c r="F392" s="162" t="s">
        <v>497</v>
      </c>
      <c r="G392" s="163" t="s">
        <v>146</v>
      </c>
      <c r="H392" s="164">
        <v>24</v>
      </c>
      <c r="I392" s="165"/>
      <c r="J392" s="166">
        <f>ROUND(I392*H392,2)</f>
        <v>0</v>
      </c>
      <c r="K392" s="162" t="s">
        <v>147</v>
      </c>
      <c r="L392" s="32"/>
      <c r="M392" s="167" t="s">
        <v>19</v>
      </c>
      <c r="N392" s="168" t="s">
        <v>41</v>
      </c>
      <c r="P392" s="135">
        <f>O392*H392</f>
        <v>0</v>
      </c>
      <c r="Q392" s="135">
        <v>0</v>
      </c>
      <c r="R392" s="135">
        <f>Q392*H392</f>
        <v>0</v>
      </c>
      <c r="S392" s="135">
        <v>0</v>
      </c>
      <c r="T392" s="136">
        <f>S392*H392</f>
        <v>0</v>
      </c>
      <c r="AR392" s="137" t="s">
        <v>149</v>
      </c>
      <c r="AT392" s="137" t="s">
        <v>316</v>
      </c>
      <c r="AU392" s="137" t="s">
        <v>78</v>
      </c>
      <c r="AY392" s="17" t="s">
        <v>142</v>
      </c>
      <c r="BE392" s="138">
        <f>IF(N392="základní",J392,0)</f>
        <v>0</v>
      </c>
      <c r="BF392" s="138">
        <f>IF(N392="snížená",J392,0)</f>
        <v>0</v>
      </c>
      <c r="BG392" s="138">
        <f>IF(N392="zákl. přenesená",J392,0)</f>
        <v>0</v>
      </c>
      <c r="BH392" s="138">
        <f>IF(N392="sníž. přenesená",J392,0)</f>
        <v>0</v>
      </c>
      <c r="BI392" s="138">
        <f>IF(N392="nulová",J392,0)</f>
        <v>0</v>
      </c>
      <c r="BJ392" s="17" t="s">
        <v>78</v>
      </c>
      <c r="BK392" s="138">
        <f>ROUND(I392*H392,2)</f>
        <v>0</v>
      </c>
      <c r="BL392" s="17" t="s">
        <v>149</v>
      </c>
      <c r="BM392" s="137" t="s">
        <v>498</v>
      </c>
    </row>
    <row r="393" spans="2:65" s="11" customFormat="1" ht="11.25">
      <c r="B393" s="139"/>
      <c r="D393" s="140" t="s">
        <v>151</v>
      </c>
      <c r="E393" s="141" t="s">
        <v>19</v>
      </c>
      <c r="F393" s="142" t="s">
        <v>226</v>
      </c>
      <c r="H393" s="143">
        <v>24</v>
      </c>
      <c r="I393" s="144"/>
      <c r="L393" s="139"/>
      <c r="M393" s="145"/>
      <c r="T393" s="146"/>
      <c r="AT393" s="141" t="s">
        <v>151</v>
      </c>
      <c r="AU393" s="141" t="s">
        <v>78</v>
      </c>
      <c r="AV393" s="11" t="s">
        <v>80</v>
      </c>
      <c r="AW393" s="11" t="s">
        <v>31</v>
      </c>
      <c r="AX393" s="11" t="s">
        <v>70</v>
      </c>
      <c r="AY393" s="141" t="s">
        <v>142</v>
      </c>
    </row>
    <row r="394" spans="2:65" s="12" customFormat="1" ht="11.25">
      <c r="B394" s="147"/>
      <c r="D394" s="140" t="s">
        <v>151</v>
      </c>
      <c r="E394" s="148" t="s">
        <v>19</v>
      </c>
      <c r="F394" s="149" t="s">
        <v>154</v>
      </c>
      <c r="H394" s="150">
        <v>24</v>
      </c>
      <c r="I394" s="151"/>
      <c r="L394" s="147"/>
      <c r="M394" s="152"/>
      <c r="T394" s="153"/>
      <c r="AT394" s="148" t="s">
        <v>151</v>
      </c>
      <c r="AU394" s="148" t="s">
        <v>78</v>
      </c>
      <c r="AV394" s="12" t="s">
        <v>149</v>
      </c>
      <c r="AW394" s="12" t="s">
        <v>31</v>
      </c>
      <c r="AX394" s="12" t="s">
        <v>78</v>
      </c>
      <c r="AY394" s="148" t="s">
        <v>142</v>
      </c>
    </row>
    <row r="395" spans="2:65" s="1" customFormat="1" ht="66.75" customHeight="1">
      <c r="B395" s="32"/>
      <c r="C395" s="160" t="s">
        <v>499</v>
      </c>
      <c r="D395" s="160" t="s">
        <v>316</v>
      </c>
      <c r="E395" s="161" t="s">
        <v>500</v>
      </c>
      <c r="F395" s="162" t="s">
        <v>501</v>
      </c>
      <c r="G395" s="163" t="s">
        <v>146</v>
      </c>
      <c r="H395" s="164">
        <v>1</v>
      </c>
      <c r="I395" s="165"/>
      <c r="J395" s="166">
        <f>ROUND(I395*H395,2)</f>
        <v>0</v>
      </c>
      <c r="K395" s="162" t="s">
        <v>147</v>
      </c>
      <c r="L395" s="32"/>
      <c r="M395" s="167" t="s">
        <v>19</v>
      </c>
      <c r="N395" s="168" t="s">
        <v>41</v>
      </c>
      <c r="P395" s="135">
        <f>O395*H395</f>
        <v>0</v>
      </c>
      <c r="Q395" s="135">
        <v>0</v>
      </c>
      <c r="R395" s="135">
        <f>Q395*H395</f>
        <v>0</v>
      </c>
      <c r="S395" s="135">
        <v>0</v>
      </c>
      <c r="T395" s="136">
        <f>S395*H395</f>
        <v>0</v>
      </c>
      <c r="AR395" s="137" t="s">
        <v>149</v>
      </c>
      <c r="AT395" s="137" t="s">
        <v>316</v>
      </c>
      <c r="AU395" s="137" t="s">
        <v>78</v>
      </c>
      <c r="AY395" s="17" t="s">
        <v>142</v>
      </c>
      <c r="BE395" s="138">
        <f>IF(N395="základní",J395,0)</f>
        <v>0</v>
      </c>
      <c r="BF395" s="138">
        <f>IF(N395="snížená",J395,0)</f>
        <v>0</v>
      </c>
      <c r="BG395" s="138">
        <f>IF(N395="zákl. přenesená",J395,0)</f>
        <v>0</v>
      </c>
      <c r="BH395" s="138">
        <f>IF(N395="sníž. přenesená",J395,0)</f>
        <v>0</v>
      </c>
      <c r="BI395" s="138">
        <f>IF(N395="nulová",J395,0)</f>
        <v>0</v>
      </c>
      <c r="BJ395" s="17" t="s">
        <v>78</v>
      </c>
      <c r="BK395" s="138">
        <f>ROUND(I395*H395,2)</f>
        <v>0</v>
      </c>
      <c r="BL395" s="17" t="s">
        <v>149</v>
      </c>
      <c r="BM395" s="137" t="s">
        <v>502</v>
      </c>
    </row>
    <row r="396" spans="2:65" s="11" customFormat="1" ht="11.25">
      <c r="B396" s="139"/>
      <c r="D396" s="140" t="s">
        <v>151</v>
      </c>
      <c r="E396" s="141" t="s">
        <v>19</v>
      </c>
      <c r="F396" s="142" t="s">
        <v>78</v>
      </c>
      <c r="H396" s="143">
        <v>1</v>
      </c>
      <c r="I396" s="144"/>
      <c r="L396" s="139"/>
      <c r="M396" s="145"/>
      <c r="T396" s="146"/>
      <c r="AT396" s="141" t="s">
        <v>151</v>
      </c>
      <c r="AU396" s="141" t="s">
        <v>78</v>
      </c>
      <c r="AV396" s="11" t="s">
        <v>80</v>
      </c>
      <c r="AW396" s="11" t="s">
        <v>31</v>
      </c>
      <c r="AX396" s="11" t="s">
        <v>70</v>
      </c>
      <c r="AY396" s="141" t="s">
        <v>142</v>
      </c>
    </row>
    <row r="397" spans="2:65" s="12" customFormat="1" ht="11.25">
      <c r="B397" s="147"/>
      <c r="D397" s="140" t="s">
        <v>151</v>
      </c>
      <c r="E397" s="148" t="s">
        <v>19</v>
      </c>
      <c r="F397" s="149" t="s">
        <v>154</v>
      </c>
      <c r="H397" s="150">
        <v>1</v>
      </c>
      <c r="I397" s="151"/>
      <c r="L397" s="147"/>
      <c r="M397" s="152"/>
      <c r="T397" s="153"/>
      <c r="AT397" s="148" t="s">
        <v>151</v>
      </c>
      <c r="AU397" s="148" t="s">
        <v>78</v>
      </c>
      <c r="AV397" s="12" t="s">
        <v>149</v>
      </c>
      <c r="AW397" s="12" t="s">
        <v>31</v>
      </c>
      <c r="AX397" s="12" t="s">
        <v>78</v>
      </c>
      <c r="AY397" s="148" t="s">
        <v>142</v>
      </c>
    </row>
    <row r="398" spans="2:65" s="1" customFormat="1" ht="76.349999999999994" customHeight="1">
      <c r="B398" s="32"/>
      <c r="C398" s="160" t="s">
        <v>503</v>
      </c>
      <c r="D398" s="160" t="s">
        <v>316</v>
      </c>
      <c r="E398" s="161" t="s">
        <v>504</v>
      </c>
      <c r="F398" s="162" t="s">
        <v>505</v>
      </c>
      <c r="G398" s="163" t="s">
        <v>146</v>
      </c>
      <c r="H398" s="164">
        <v>6</v>
      </c>
      <c r="I398" s="165"/>
      <c r="J398" s="166">
        <f>ROUND(I398*H398,2)</f>
        <v>0</v>
      </c>
      <c r="K398" s="162" t="s">
        <v>147</v>
      </c>
      <c r="L398" s="32"/>
      <c r="M398" s="167" t="s">
        <v>19</v>
      </c>
      <c r="N398" s="168" t="s">
        <v>41</v>
      </c>
      <c r="P398" s="135">
        <f>O398*H398</f>
        <v>0</v>
      </c>
      <c r="Q398" s="135">
        <v>0</v>
      </c>
      <c r="R398" s="135">
        <f>Q398*H398</f>
        <v>0</v>
      </c>
      <c r="S398" s="135">
        <v>0</v>
      </c>
      <c r="T398" s="136">
        <f>S398*H398</f>
        <v>0</v>
      </c>
      <c r="AR398" s="137" t="s">
        <v>149</v>
      </c>
      <c r="AT398" s="137" t="s">
        <v>316</v>
      </c>
      <c r="AU398" s="137" t="s">
        <v>78</v>
      </c>
      <c r="AY398" s="17" t="s">
        <v>142</v>
      </c>
      <c r="BE398" s="138">
        <f>IF(N398="základní",J398,0)</f>
        <v>0</v>
      </c>
      <c r="BF398" s="138">
        <f>IF(N398="snížená",J398,0)</f>
        <v>0</v>
      </c>
      <c r="BG398" s="138">
        <f>IF(N398="zákl. přenesená",J398,0)</f>
        <v>0</v>
      </c>
      <c r="BH398" s="138">
        <f>IF(N398="sníž. přenesená",J398,0)</f>
        <v>0</v>
      </c>
      <c r="BI398" s="138">
        <f>IF(N398="nulová",J398,0)</f>
        <v>0</v>
      </c>
      <c r="BJ398" s="17" t="s">
        <v>78</v>
      </c>
      <c r="BK398" s="138">
        <f>ROUND(I398*H398,2)</f>
        <v>0</v>
      </c>
      <c r="BL398" s="17" t="s">
        <v>149</v>
      </c>
      <c r="BM398" s="137" t="s">
        <v>506</v>
      </c>
    </row>
    <row r="399" spans="2:65" s="1" customFormat="1" ht="19.5">
      <c r="B399" s="32"/>
      <c r="D399" s="140" t="s">
        <v>314</v>
      </c>
      <c r="F399" s="169" t="s">
        <v>507</v>
      </c>
      <c r="I399" s="170"/>
      <c r="L399" s="32"/>
      <c r="M399" s="171"/>
      <c r="T399" s="53"/>
      <c r="AT399" s="17" t="s">
        <v>314</v>
      </c>
      <c r="AU399" s="17" t="s">
        <v>78</v>
      </c>
    </row>
    <row r="400" spans="2:65" s="11" customFormat="1" ht="11.25">
      <c r="B400" s="139"/>
      <c r="D400" s="140" t="s">
        <v>151</v>
      </c>
      <c r="E400" s="141" t="s">
        <v>19</v>
      </c>
      <c r="F400" s="142" t="s">
        <v>179</v>
      </c>
      <c r="H400" s="143">
        <v>6</v>
      </c>
      <c r="I400" s="144"/>
      <c r="L400" s="139"/>
      <c r="M400" s="145"/>
      <c r="T400" s="146"/>
      <c r="AT400" s="141" t="s">
        <v>151</v>
      </c>
      <c r="AU400" s="141" t="s">
        <v>78</v>
      </c>
      <c r="AV400" s="11" t="s">
        <v>80</v>
      </c>
      <c r="AW400" s="11" t="s">
        <v>31</v>
      </c>
      <c r="AX400" s="11" t="s">
        <v>70</v>
      </c>
      <c r="AY400" s="141" t="s">
        <v>142</v>
      </c>
    </row>
    <row r="401" spans="2:65" s="12" customFormat="1" ht="11.25">
      <c r="B401" s="147"/>
      <c r="D401" s="140" t="s">
        <v>151</v>
      </c>
      <c r="E401" s="148" t="s">
        <v>19</v>
      </c>
      <c r="F401" s="149" t="s">
        <v>154</v>
      </c>
      <c r="H401" s="150">
        <v>6</v>
      </c>
      <c r="I401" s="151"/>
      <c r="L401" s="147"/>
      <c r="M401" s="152"/>
      <c r="T401" s="153"/>
      <c r="AT401" s="148" t="s">
        <v>151</v>
      </c>
      <c r="AU401" s="148" t="s">
        <v>78</v>
      </c>
      <c r="AV401" s="12" t="s">
        <v>149</v>
      </c>
      <c r="AW401" s="12" t="s">
        <v>31</v>
      </c>
      <c r="AX401" s="12" t="s">
        <v>78</v>
      </c>
      <c r="AY401" s="148" t="s">
        <v>142</v>
      </c>
    </row>
    <row r="402" spans="2:65" s="1" customFormat="1" ht="76.349999999999994" customHeight="1">
      <c r="B402" s="32"/>
      <c r="C402" s="160" t="s">
        <v>508</v>
      </c>
      <c r="D402" s="160" t="s">
        <v>316</v>
      </c>
      <c r="E402" s="161" t="s">
        <v>509</v>
      </c>
      <c r="F402" s="162" t="s">
        <v>510</v>
      </c>
      <c r="G402" s="163" t="s">
        <v>146</v>
      </c>
      <c r="H402" s="164">
        <v>6</v>
      </c>
      <c r="I402" s="165"/>
      <c r="J402" s="166">
        <f>ROUND(I402*H402,2)</f>
        <v>0</v>
      </c>
      <c r="K402" s="162" t="s">
        <v>147</v>
      </c>
      <c r="L402" s="32"/>
      <c r="M402" s="167" t="s">
        <v>19</v>
      </c>
      <c r="N402" s="168" t="s">
        <v>41</v>
      </c>
      <c r="P402" s="135">
        <f>O402*H402</f>
        <v>0</v>
      </c>
      <c r="Q402" s="135">
        <v>0</v>
      </c>
      <c r="R402" s="135">
        <f>Q402*H402</f>
        <v>0</v>
      </c>
      <c r="S402" s="135">
        <v>0</v>
      </c>
      <c r="T402" s="136">
        <f>S402*H402</f>
        <v>0</v>
      </c>
      <c r="AR402" s="137" t="s">
        <v>149</v>
      </c>
      <c r="AT402" s="137" t="s">
        <v>316</v>
      </c>
      <c r="AU402" s="137" t="s">
        <v>78</v>
      </c>
      <c r="AY402" s="17" t="s">
        <v>142</v>
      </c>
      <c r="BE402" s="138">
        <f>IF(N402="základní",J402,0)</f>
        <v>0</v>
      </c>
      <c r="BF402" s="138">
        <f>IF(N402="snížená",J402,0)</f>
        <v>0</v>
      </c>
      <c r="BG402" s="138">
        <f>IF(N402="zákl. přenesená",J402,0)</f>
        <v>0</v>
      </c>
      <c r="BH402" s="138">
        <f>IF(N402="sníž. přenesená",J402,0)</f>
        <v>0</v>
      </c>
      <c r="BI402" s="138">
        <f>IF(N402="nulová",J402,0)</f>
        <v>0</v>
      </c>
      <c r="BJ402" s="17" t="s">
        <v>78</v>
      </c>
      <c r="BK402" s="138">
        <f>ROUND(I402*H402,2)</f>
        <v>0</v>
      </c>
      <c r="BL402" s="17" t="s">
        <v>149</v>
      </c>
      <c r="BM402" s="137" t="s">
        <v>511</v>
      </c>
    </row>
    <row r="403" spans="2:65" s="1" customFormat="1" ht="19.5">
      <c r="B403" s="32"/>
      <c r="D403" s="140" t="s">
        <v>314</v>
      </c>
      <c r="F403" s="169" t="s">
        <v>507</v>
      </c>
      <c r="I403" s="170"/>
      <c r="L403" s="32"/>
      <c r="M403" s="171"/>
      <c r="T403" s="53"/>
      <c r="AT403" s="17" t="s">
        <v>314</v>
      </c>
      <c r="AU403" s="17" t="s">
        <v>78</v>
      </c>
    </row>
    <row r="404" spans="2:65" s="11" customFormat="1" ht="11.25">
      <c r="B404" s="139"/>
      <c r="D404" s="140" t="s">
        <v>151</v>
      </c>
      <c r="E404" s="141" t="s">
        <v>19</v>
      </c>
      <c r="F404" s="142" t="s">
        <v>179</v>
      </c>
      <c r="H404" s="143">
        <v>6</v>
      </c>
      <c r="I404" s="144"/>
      <c r="L404" s="139"/>
      <c r="M404" s="145"/>
      <c r="T404" s="146"/>
      <c r="AT404" s="141" t="s">
        <v>151</v>
      </c>
      <c r="AU404" s="141" t="s">
        <v>78</v>
      </c>
      <c r="AV404" s="11" t="s">
        <v>80</v>
      </c>
      <c r="AW404" s="11" t="s">
        <v>31</v>
      </c>
      <c r="AX404" s="11" t="s">
        <v>70</v>
      </c>
      <c r="AY404" s="141" t="s">
        <v>142</v>
      </c>
    </row>
    <row r="405" spans="2:65" s="12" customFormat="1" ht="11.25">
      <c r="B405" s="147"/>
      <c r="D405" s="140" t="s">
        <v>151</v>
      </c>
      <c r="E405" s="148" t="s">
        <v>19</v>
      </c>
      <c r="F405" s="149" t="s">
        <v>154</v>
      </c>
      <c r="H405" s="150">
        <v>6</v>
      </c>
      <c r="I405" s="151"/>
      <c r="L405" s="147"/>
      <c r="M405" s="152"/>
      <c r="T405" s="153"/>
      <c r="AT405" s="148" t="s">
        <v>151</v>
      </c>
      <c r="AU405" s="148" t="s">
        <v>78</v>
      </c>
      <c r="AV405" s="12" t="s">
        <v>149</v>
      </c>
      <c r="AW405" s="12" t="s">
        <v>31</v>
      </c>
      <c r="AX405" s="12" t="s">
        <v>78</v>
      </c>
      <c r="AY405" s="148" t="s">
        <v>142</v>
      </c>
    </row>
    <row r="406" spans="2:65" s="1" customFormat="1" ht="49.15" customHeight="1">
      <c r="B406" s="32"/>
      <c r="C406" s="160" t="s">
        <v>512</v>
      </c>
      <c r="D406" s="160" t="s">
        <v>316</v>
      </c>
      <c r="E406" s="161" t="s">
        <v>513</v>
      </c>
      <c r="F406" s="162" t="s">
        <v>514</v>
      </c>
      <c r="G406" s="163" t="s">
        <v>164</v>
      </c>
      <c r="H406" s="164">
        <v>9</v>
      </c>
      <c r="I406" s="165"/>
      <c r="J406" s="166">
        <f>ROUND(I406*H406,2)</f>
        <v>0</v>
      </c>
      <c r="K406" s="162" t="s">
        <v>147</v>
      </c>
      <c r="L406" s="32"/>
      <c r="M406" s="167" t="s">
        <v>19</v>
      </c>
      <c r="N406" s="168" t="s">
        <v>41</v>
      </c>
      <c r="P406" s="135">
        <f>O406*H406</f>
        <v>0</v>
      </c>
      <c r="Q406" s="135">
        <v>0</v>
      </c>
      <c r="R406" s="135">
        <f>Q406*H406</f>
        <v>0</v>
      </c>
      <c r="S406" s="135">
        <v>0</v>
      </c>
      <c r="T406" s="136">
        <f>S406*H406</f>
        <v>0</v>
      </c>
      <c r="AR406" s="137" t="s">
        <v>149</v>
      </c>
      <c r="AT406" s="137" t="s">
        <v>316</v>
      </c>
      <c r="AU406" s="137" t="s">
        <v>78</v>
      </c>
      <c r="AY406" s="17" t="s">
        <v>142</v>
      </c>
      <c r="BE406" s="138">
        <f>IF(N406="základní",J406,0)</f>
        <v>0</v>
      </c>
      <c r="BF406" s="138">
        <f>IF(N406="snížená",J406,0)</f>
        <v>0</v>
      </c>
      <c r="BG406" s="138">
        <f>IF(N406="zákl. přenesená",J406,0)</f>
        <v>0</v>
      </c>
      <c r="BH406" s="138">
        <f>IF(N406="sníž. přenesená",J406,0)</f>
        <v>0</v>
      </c>
      <c r="BI406" s="138">
        <f>IF(N406="nulová",J406,0)</f>
        <v>0</v>
      </c>
      <c r="BJ406" s="17" t="s">
        <v>78</v>
      </c>
      <c r="BK406" s="138">
        <f>ROUND(I406*H406,2)</f>
        <v>0</v>
      </c>
      <c r="BL406" s="17" t="s">
        <v>149</v>
      </c>
      <c r="BM406" s="137" t="s">
        <v>515</v>
      </c>
    </row>
    <row r="407" spans="2:65" s="13" customFormat="1" ht="11.25">
      <c r="B407" s="154"/>
      <c r="D407" s="140" t="s">
        <v>151</v>
      </c>
      <c r="E407" s="155" t="s">
        <v>19</v>
      </c>
      <c r="F407" s="156" t="s">
        <v>262</v>
      </c>
      <c r="H407" s="155" t="s">
        <v>19</v>
      </c>
      <c r="I407" s="157"/>
      <c r="L407" s="154"/>
      <c r="M407" s="158"/>
      <c r="T407" s="159"/>
      <c r="AT407" s="155" t="s">
        <v>151</v>
      </c>
      <c r="AU407" s="155" t="s">
        <v>78</v>
      </c>
      <c r="AV407" s="13" t="s">
        <v>78</v>
      </c>
      <c r="AW407" s="13" t="s">
        <v>31</v>
      </c>
      <c r="AX407" s="13" t="s">
        <v>70</v>
      </c>
      <c r="AY407" s="155" t="s">
        <v>142</v>
      </c>
    </row>
    <row r="408" spans="2:65" s="11" customFormat="1" ht="11.25">
      <c r="B408" s="139"/>
      <c r="D408" s="140" t="s">
        <v>151</v>
      </c>
      <c r="E408" s="141" t="s">
        <v>19</v>
      </c>
      <c r="F408" s="142" t="s">
        <v>516</v>
      </c>
      <c r="H408" s="143">
        <v>4.5</v>
      </c>
      <c r="I408" s="144"/>
      <c r="L408" s="139"/>
      <c r="M408" s="145"/>
      <c r="T408" s="146"/>
      <c r="AT408" s="141" t="s">
        <v>151</v>
      </c>
      <c r="AU408" s="141" t="s">
        <v>78</v>
      </c>
      <c r="AV408" s="11" t="s">
        <v>80</v>
      </c>
      <c r="AW408" s="11" t="s">
        <v>31</v>
      </c>
      <c r="AX408" s="11" t="s">
        <v>70</v>
      </c>
      <c r="AY408" s="141" t="s">
        <v>142</v>
      </c>
    </row>
    <row r="409" spans="2:65" s="13" customFormat="1" ht="11.25">
      <c r="B409" s="154"/>
      <c r="D409" s="140" t="s">
        <v>151</v>
      </c>
      <c r="E409" s="155" t="s">
        <v>19</v>
      </c>
      <c r="F409" s="156" t="s">
        <v>267</v>
      </c>
      <c r="H409" s="155" t="s">
        <v>19</v>
      </c>
      <c r="I409" s="157"/>
      <c r="L409" s="154"/>
      <c r="M409" s="158"/>
      <c r="T409" s="159"/>
      <c r="AT409" s="155" t="s">
        <v>151</v>
      </c>
      <c r="AU409" s="155" t="s">
        <v>78</v>
      </c>
      <c r="AV409" s="13" t="s">
        <v>78</v>
      </c>
      <c r="AW409" s="13" t="s">
        <v>31</v>
      </c>
      <c r="AX409" s="13" t="s">
        <v>70</v>
      </c>
      <c r="AY409" s="155" t="s">
        <v>142</v>
      </c>
    </row>
    <row r="410" spans="2:65" s="11" customFormat="1" ht="11.25">
      <c r="B410" s="139"/>
      <c r="D410" s="140" t="s">
        <v>151</v>
      </c>
      <c r="E410" s="141" t="s">
        <v>19</v>
      </c>
      <c r="F410" s="142" t="s">
        <v>516</v>
      </c>
      <c r="H410" s="143">
        <v>4.5</v>
      </c>
      <c r="I410" s="144"/>
      <c r="L410" s="139"/>
      <c r="M410" s="145"/>
      <c r="T410" s="146"/>
      <c r="AT410" s="141" t="s">
        <v>151</v>
      </c>
      <c r="AU410" s="141" t="s">
        <v>78</v>
      </c>
      <c r="AV410" s="11" t="s">
        <v>80</v>
      </c>
      <c r="AW410" s="11" t="s">
        <v>31</v>
      </c>
      <c r="AX410" s="11" t="s">
        <v>70</v>
      </c>
      <c r="AY410" s="141" t="s">
        <v>142</v>
      </c>
    </row>
    <row r="411" spans="2:65" s="12" customFormat="1" ht="11.25">
      <c r="B411" s="147"/>
      <c r="D411" s="140" t="s">
        <v>151</v>
      </c>
      <c r="E411" s="148" t="s">
        <v>19</v>
      </c>
      <c r="F411" s="149" t="s">
        <v>154</v>
      </c>
      <c r="H411" s="150">
        <v>9</v>
      </c>
      <c r="I411" s="151"/>
      <c r="L411" s="147"/>
      <c r="M411" s="152"/>
      <c r="T411" s="153"/>
      <c r="AT411" s="148" t="s">
        <v>151</v>
      </c>
      <c r="AU411" s="148" t="s">
        <v>78</v>
      </c>
      <c r="AV411" s="12" t="s">
        <v>149</v>
      </c>
      <c r="AW411" s="12" t="s">
        <v>31</v>
      </c>
      <c r="AX411" s="12" t="s">
        <v>78</v>
      </c>
      <c r="AY411" s="148" t="s">
        <v>142</v>
      </c>
    </row>
    <row r="412" spans="2:65" s="1" customFormat="1" ht="55.5" customHeight="1">
      <c r="B412" s="32"/>
      <c r="C412" s="160" t="s">
        <v>517</v>
      </c>
      <c r="D412" s="160" t="s">
        <v>316</v>
      </c>
      <c r="E412" s="161" t="s">
        <v>518</v>
      </c>
      <c r="F412" s="162" t="s">
        <v>519</v>
      </c>
      <c r="G412" s="163" t="s">
        <v>164</v>
      </c>
      <c r="H412" s="164">
        <v>12</v>
      </c>
      <c r="I412" s="165"/>
      <c r="J412" s="166">
        <f>ROUND(I412*H412,2)</f>
        <v>0</v>
      </c>
      <c r="K412" s="162" t="s">
        <v>147</v>
      </c>
      <c r="L412" s="32"/>
      <c r="M412" s="167" t="s">
        <v>19</v>
      </c>
      <c r="N412" s="168" t="s">
        <v>41</v>
      </c>
      <c r="P412" s="135">
        <f>O412*H412</f>
        <v>0</v>
      </c>
      <c r="Q412" s="135">
        <v>0</v>
      </c>
      <c r="R412" s="135">
        <f>Q412*H412</f>
        <v>0</v>
      </c>
      <c r="S412" s="135">
        <v>0</v>
      </c>
      <c r="T412" s="136">
        <f>S412*H412</f>
        <v>0</v>
      </c>
      <c r="AR412" s="137" t="s">
        <v>149</v>
      </c>
      <c r="AT412" s="137" t="s">
        <v>316</v>
      </c>
      <c r="AU412" s="137" t="s">
        <v>78</v>
      </c>
      <c r="AY412" s="17" t="s">
        <v>142</v>
      </c>
      <c r="BE412" s="138">
        <f>IF(N412="základní",J412,0)</f>
        <v>0</v>
      </c>
      <c r="BF412" s="138">
        <f>IF(N412="snížená",J412,0)</f>
        <v>0</v>
      </c>
      <c r="BG412" s="138">
        <f>IF(N412="zákl. přenesená",J412,0)</f>
        <v>0</v>
      </c>
      <c r="BH412" s="138">
        <f>IF(N412="sníž. přenesená",J412,0)</f>
        <v>0</v>
      </c>
      <c r="BI412" s="138">
        <f>IF(N412="nulová",J412,0)</f>
        <v>0</v>
      </c>
      <c r="BJ412" s="17" t="s">
        <v>78</v>
      </c>
      <c r="BK412" s="138">
        <f>ROUND(I412*H412,2)</f>
        <v>0</v>
      </c>
      <c r="BL412" s="17" t="s">
        <v>149</v>
      </c>
      <c r="BM412" s="137" t="s">
        <v>520</v>
      </c>
    </row>
    <row r="413" spans="2:65" s="13" customFormat="1" ht="11.25">
      <c r="B413" s="154"/>
      <c r="D413" s="140" t="s">
        <v>151</v>
      </c>
      <c r="E413" s="155" t="s">
        <v>19</v>
      </c>
      <c r="F413" s="156" t="s">
        <v>521</v>
      </c>
      <c r="H413" s="155" t="s">
        <v>19</v>
      </c>
      <c r="I413" s="157"/>
      <c r="L413" s="154"/>
      <c r="M413" s="158"/>
      <c r="T413" s="159"/>
      <c r="AT413" s="155" t="s">
        <v>151</v>
      </c>
      <c r="AU413" s="155" t="s">
        <v>78</v>
      </c>
      <c r="AV413" s="13" t="s">
        <v>78</v>
      </c>
      <c r="AW413" s="13" t="s">
        <v>31</v>
      </c>
      <c r="AX413" s="13" t="s">
        <v>70</v>
      </c>
      <c r="AY413" s="155" t="s">
        <v>142</v>
      </c>
    </row>
    <row r="414" spans="2:65" s="11" customFormat="1" ht="11.25">
      <c r="B414" s="139"/>
      <c r="D414" s="140" t="s">
        <v>151</v>
      </c>
      <c r="E414" s="141" t="s">
        <v>19</v>
      </c>
      <c r="F414" s="142" t="s">
        <v>179</v>
      </c>
      <c r="H414" s="143">
        <v>6</v>
      </c>
      <c r="I414" s="144"/>
      <c r="L414" s="139"/>
      <c r="M414" s="145"/>
      <c r="T414" s="146"/>
      <c r="AT414" s="141" t="s">
        <v>151</v>
      </c>
      <c r="AU414" s="141" t="s">
        <v>78</v>
      </c>
      <c r="AV414" s="11" t="s">
        <v>80</v>
      </c>
      <c r="AW414" s="11" t="s">
        <v>31</v>
      </c>
      <c r="AX414" s="11" t="s">
        <v>70</v>
      </c>
      <c r="AY414" s="141" t="s">
        <v>142</v>
      </c>
    </row>
    <row r="415" spans="2:65" s="13" customFormat="1" ht="11.25">
      <c r="B415" s="154"/>
      <c r="D415" s="140" t="s">
        <v>151</v>
      </c>
      <c r="E415" s="155" t="s">
        <v>19</v>
      </c>
      <c r="F415" s="156" t="s">
        <v>522</v>
      </c>
      <c r="H415" s="155" t="s">
        <v>19</v>
      </c>
      <c r="I415" s="157"/>
      <c r="L415" s="154"/>
      <c r="M415" s="158"/>
      <c r="T415" s="159"/>
      <c r="AT415" s="155" t="s">
        <v>151</v>
      </c>
      <c r="AU415" s="155" t="s">
        <v>78</v>
      </c>
      <c r="AV415" s="13" t="s">
        <v>78</v>
      </c>
      <c r="AW415" s="13" t="s">
        <v>31</v>
      </c>
      <c r="AX415" s="13" t="s">
        <v>70</v>
      </c>
      <c r="AY415" s="155" t="s">
        <v>142</v>
      </c>
    </row>
    <row r="416" spans="2:65" s="11" customFormat="1" ht="11.25">
      <c r="B416" s="139"/>
      <c r="D416" s="140" t="s">
        <v>151</v>
      </c>
      <c r="E416" s="141" t="s">
        <v>19</v>
      </c>
      <c r="F416" s="142" t="s">
        <v>179</v>
      </c>
      <c r="H416" s="143">
        <v>6</v>
      </c>
      <c r="I416" s="144"/>
      <c r="L416" s="139"/>
      <c r="M416" s="145"/>
      <c r="T416" s="146"/>
      <c r="AT416" s="141" t="s">
        <v>151</v>
      </c>
      <c r="AU416" s="141" t="s">
        <v>78</v>
      </c>
      <c r="AV416" s="11" t="s">
        <v>80</v>
      </c>
      <c r="AW416" s="11" t="s">
        <v>31</v>
      </c>
      <c r="AX416" s="11" t="s">
        <v>70</v>
      </c>
      <c r="AY416" s="141" t="s">
        <v>142</v>
      </c>
    </row>
    <row r="417" spans="2:65" s="12" customFormat="1" ht="11.25">
      <c r="B417" s="147"/>
      <c r="D417" s="140" t="s">
        <v>151</v>
      </c>
      <c r="E417" s="148" t="s">
        <v>19</v>
      </c>
      <c r="F417" s="149" t="s">
        <v>154</v>
      </c>
      <c r="H417" s="150">
        <v>12</v>
      </c>
      <c r="I417" s="151"/>
      <c r="L417" s="147"/>
      <c r="M417" s="152"/>
      <c r="T417" s="153"/>
      <c r="AT417" s="148" t="s">
        <v>151</v>
      </c>
      <c r="AU417" s="148" t="s">
        <v>78</v>
      </c>
      <c r="AV417" s="12" t="s">
        <v>149</v>
      </c>
      <c r="AW417" s="12" t="s">
        <v>31</v>
      </c>
      <c r="AX417" s="12" t="s">
        <v>78</v>
      </c>
      <c r="AY417" s="148" t="s">
        <v>142</v>
      </c>
    </row>
    <row r="418" spans="2:65" s="1" customFormat="1" ht="90" customHeight="1">
      <c r="B418" s="32"/>
      <c r="C418" s="160" t="s">
        <v>523</v>
      </c>
      <c r="D418" s="160" t="s">
        <v>316</v>
      </c>
      <c r="E418" s="161" t="s">
        <v>524</v>
      </c>
      <c r="F418" s="162" t="s">
        <v>525</v>
      </c>
      <c r="G418" s="163" t="s">
        <v>164</v>
      </c>
      <c r="H418" s="164">
        <v>4</v>
      </c>
      <c r="I418" s="165"/>
      <c r="J418" s="166">
        <f>ROUND(I418*H418,2)</f>
        <v>0</v>
      </c>
      <c r="K418" s="162" t="s">
        <v>147</v>
      </c>
      <c r="L418" s="32"/>
      <c r="M418" s="167" t="s">
        <v>19</v>
      </c>
      <c r="N418" s="168" t="s">
        <v>41</v>
      </c>
      <c r="P418" s="135">
        <f>O418*H418</f>
        <v>0</v>
      </c>
      <c r="Q418" s="135">
        <v>0</v>
      </c>
      <c r="R418" s="135">
        <f>Q418*H418</f>
        <v>0</v>
      </c>
      <c r="S418" s="135">
        <v>0</v>
      </c>
      <c r="T418" s="136">
        <f>S418*H418</f>
        <v>0</v>
      </c>
      <c r="AR418" s="137" t="s">
        <v>149</v>
      </c>
      <c r="AT418" s="137" t="s">
        <v>316</v>
      </c>
      <c r="AU418" s="137" t="s">
        <v>78</v>
      </c>
      <c r="AY418" s="17" t="s">
        <v>142</v>
      </c>
      <c r="BE418" s="138">
        <f>IF(N418="základní",J418,0)</f>
        <v>0</v>
      </c>
      <c r="BF418" s="138">
        <f>IF(N418="snížená",J418,0)</f>
        <v>0</v>
      </c>
      <c r="BG418" s="138">
        <f>IF(N418="zákl. přenesená",J418,0)</f>
        <v>0</v>
      </c>
      <c r="BH418" s="138">
        <f>IF(N418="sníž. přenesená",J418,0)</f>
        <v>0</v>
      </c>
      <c r="BI418" s="138">
        <f>IF(N418="nulová",J418,0)</f>
        <v>0</v>
      </c>
      <c r="BJ418" s="17" t="s">
        <v>78</v>
      </c>
      <c r="BK418" s="138">
        <f>ROUND(I418*H418,2)</f>
        <v>0</v>
      </c>
      <c r="BL418" s="17" t="s">
        <v>149</v>
      </c>
      <c r="BM418" s="137" t="s">
        <v>526</v>
      </c>
    </row>
    <row r="419" spans="2:65" s="13" customFormat="1" ht="11.25">
      <c r="B419" s="154"/>
      <c r="D419" s="140" t="s">
        <v>151</v>
      </c>
      <c r="E419" s="155" t="s">
        <v>19</v>
      </c>
      <c r="F419" s="156" t="s">
        <v>527</v>
      </c>
      <c r="H419" s="155" t="s">
        <v>19</v>
      </c>
      <c r="I419" s="157"/>
      <c r="L419" s="154"/>
      <c r="M419" s="158"/>
      <c r="T419" s="159"/>
      <c r="AT419" s="155" t="s">
        <v>151</v>
      </c>
      <c r="AU419" s="155" t="s">
        <v>78</v>
      </c>
      <c r="AV419" s="13" t="s">
        <v>78</v>
      </c>
      <c r="AW419" s="13" t="s">
        <v>31</v>
      </c>
      <c r="AX419" s="13" t="s">
        <v>70</v>
      </c>
      <c r="AY419" s="155" t="s">
        <v>142</v>
      </c>
    </row>
    <row r="420" spans="2:65" s="11" customFormat="1" ht="11.25">
      <c r="B420" s="139"/>
      <c r="D420" s="140" t="s">
        <v>151</v>
      </c>
      <c r="E420" s="141" t="s">
        <v>19</v>
      </c>
      <c r="F420" s="142" t="s">
        <v>149</v>
      </c>
      <c r="H420" s="143">
        <v>4</v>
      </c>
      <c r="I420" s="144"/>
      <c r="L420" s="139"/>
      <c r="M420" s="145"/>
      <c r="T420" s="146"/>
      <c r="AT420" s="141" t="s">
        <v>151</v>
      </c>
      <c r="AU420" s="141" t="s">
        <v>78</v>
      </c>
      <c r="AV420" s="11" t="s">
        <v>80</v>
      </c>
      <c r="AW420" s="11" t="s">
        <v>31</v>
      </c>
      <c r="AX420" s="11" t="s">
        <v>70</v>
      </c>
      <c r="AY420" s="141" t="s">
        <v>142</v>
      </c>
    </row>
    <row r="421" spans="2:65" s="12" customFormat="1" ht="11.25">
      <c r="B421" s="147"/>
      <c r="D421" s="140" t="s">
        <v>151</v>
      </c>
      <c r="E421" s="148" t="s">
        <v>19</v>
      </c>
      <c r="F421" s="149" t="s">
        <v>154</v>
      </c>
      <c r="H421" s="150">
        <v>4</v>
      </c>
      <c r="I421" s="151"/>
      <c r="L421" s="147"/>
      <c r="M421" s="152"/>
      <c r="T421" s="153"/>
      <c r="AT421" s="148" t="s">
        <v>151</v>
      </c>
      <c r="AU421" s="148" t="s">
        <v>78</v>
      </c>
      <c r="AV421" s="12" t="s">
        <v>149</v>
      </c>
      <c r="AW421" s="12" t="s">
        <v>31</v>
      </c>
      <c r="AX421" s="12" t="s">
        <v>78</v>
      </c>
      <c r="AY421" s="148" t="s">
        <v>142</v>
      </c>
    </row>
    <row r="422" spans="2:65" s="1" customFormat="1" ht="62.65" customHeight="1">
      <c r="B422" s="32"/>
      <c r="C422" s="160" t="s">
        <v>528</v>
      </c>
      <c r="D422" s="160" t="s">
        <v>316</v>
      </c>
      <c r="E422" s="161" t="s">
        <v>529</v>
      </c>
      <c r="F422" s="162" t="s">
        <v>530</v>
      </c>
      <c r="G422" s="163" t="s">
        <v>298</v>
      </c>
      <c r="H422" s="164">
        <v>19.2</v>
      </c>
      <c r="I422" s="165"/>
      <c r="J422" s="166">
        <f>ROUND(I422*H422,2)</f>
        <v>0</v>
      </c>
      <c r="K422" s="162" t="s">
        <v>147</v>
      </c>
      <c r="L422" s="32"/>
      <c r="M422" s="167" t="s">
        <v>19</v>
      </c>
      <c r="N422" s="168" t="s">
        <v>41</v>
      </c>
      <c r="P422" s="135">
        <f>O422*H422</f>
        <v>0</v>
      </c>
      <c r="Q422" s="135">
        <v>0</v>
      </c>
      <c r="R422" s="135">
        <f>Q422*H422</f>
        <v>0</v>
      </c>
      <c r="S422" s="135">
        <v>0</v>
      </c>
      <c r="T422" s="136">
        <f>S422*H422</f>
        <v>0</v>
      </c>
      <c r="AR422" s="137" t="s">
        <v>149</v>
      </c>
      <c r="AT422" s="137" t="s">
        <v>316</v>
      </c>
      <c r="AU422" s="137" t="s">
        <v>78</v>
      </c>
      <c r="AY422" s="17" t="s">
        <v>142</v>
      </c>
      <c r="BE422" s="138">
        <f>IF(N422="základní",J422,0)</f>
        <v>0</v>
      </c>
      <c r="BF422" s="138">
        <f>IF(N422="snížená",J422,0)</f>
        <v>0</v>
      </c>
      <c r="BG422" s="138">
        <f>IF(N422="zákl. přenesená",J422,0)</f>
        <v>0</v>
      </c>
      <c r="BH422" s="138">
        <f>IF(N422="sníž. přenesená",J422,0)</f>
        <v>0</v>
      </c>
      <c r="BI422" s="138">
        <f>IF(N422="nulová",J422,0)</f>
        <v>0</v>
      </c>
      <c r="BJ422" s="17" t="s">
        <v>78</v>
      </c>
      <c r="BK422" s="138">
        <f>ROUND(I422*H422,2)</f>
        <v>0</v>
      </c>
      <c r="BL422" s="17" t="s">
        <v>149</v>
      </c>
      <c r="BM422" s="137" t="s">
        <v>531</v>
      </c>
    </row>
    <row r="423" spans="2:65" s="13" customFormat="1" ht="11.25">
      <c r="B423" s="154"/>
      <c r="D423" s="140" t="s">
        <v>151</v>
      </c>
      <c r="E423" s="155" t="s">
        <v>19</v>
      </c>
      <c r="F423" s="156" t="s">
        <v>532</v>
      </c>
      <c r="H423" s="155" t="s">
        <v>19</v>
      </c>
      <c r="I423" s="157"/>
      <c r="L423" s="154"/>
      <c r="M423" s="158"/>
      <c r="T423" s="159"/>
      <c r="AT423" s="155" t="s">
        <v>151</v>
      </c>
      <c r="AU423" s="155" t="s">
        <v>78</v>
      </c>
      <c r="AV423" s="13" t="s">
        <v>78</v>
      </c>
      <c r="AW423" s="13" t="s">
        <v>31</v>
      </c>
      <c r="AX423" s="13" t="s">
        <v>70</v>
      </c>
      <c r="AY423" s="155" t="s">
        <v>142</v>
      </c>
    </row>
    <row r="424" spans="2:65" s="11" customFormat="1" ht="11.25">
      <c r="B424" s="139"/>
      <c r="D424" s="140" t="s">
        <v>151</v>
      </c>
      <c r="E424" s="141" t="s">
        <v>19</v>
      </c>
      <c r="F424" s="142" t="s">
        <v>533</v>
      </c>
      <c r="H424" s="143">
        <v>1.2</v>
      </c>
      <c r="I424" s="144"/>
      <c r="L424" s="139"/>
      <c r="M424" s="145"/>
      <c r="T424" s="146"/>
      <c r="AT424" s="141" t="s">
        <v>151</v>
      </c>
      <c r="AU424" s="141" t="s">
        <v>78</v>
      </c>
      <c r="AV424" s="11" t="s">
        <v>80</v>
      </c>
      <c r="AW424" s="11" t="s">
        <v>31</v>
      </c>
      <c r="AX424" s="11" t="s">
        <v>70</v>
      </c>
      <c r="AY424" s="141" t="s">
        <v>142</v>
      </c>
    </row>
    <row r="425" spans="2:65" s="13" customFormat="1" ht="11.25">
      <c r="B425" s="154"/>
      <c r="D425" s="140" t="s">
        <v>151</v>
      </c>
      <c r="E425" s="155" t="s">
        <v>19</v>
      </c>
      <c r="F425" s="156" t="s">
        <v>292</v>
      </c>
      <c r="H425" s="155" t="s">
        <v>19</v>
      </c>
      <c r="I425" s="157"/>
      <c r="L425" s="154"/>
      <c r="M425" s="158"/>
      <c r="T425" s="159"/>
      <c r="AT425" s="155" t="s">
        <v>151</v>
      </c>
      <c r="AU425" s="155" t="s">
        <v>78</v>
      </c>
      <c r="AV425" s="13" t="s">
        <v>78</v>
      </c>
      <c r="AW425" s="13" t="s">
        <v>31</v>
      </c>
      <c r="AX425" s="13" t="s">
        <v>70</v>
      </c>
      <c r="AY425" s="155" t="s">
        <v>142</v>
      </c>
    </row>
    <row r="426" spans="2:65" s="13" customFormat="1" ht="11.25">
      <c r="B426" s="154"/>
      <c r="D426" s="140" t="s">
        <v>151</v>
      </c>
      <c r="E426" s="155" t="s">
        <v>19</v>
      </c>
      <c r="F426" s="156" t="s">
        <v>262</v>
      </c>
      <c r="H426" s="155" t="s">
        <v>19</v>
      </c>
      <c r="I426" s="157"/>
      <c r="L426" s="154"/>
      <c r="M426" s="158"/>
      <c r="T426" s="159"/>
      <c r="AT426" s="155" t="s">
        <v>151</v>
      </c>
      <c r="AU426" s="155" t="s">
        <v>78</v>
      </c>
      <c r="AV426" s="13" t="s">
        <v>78</v>
      </c>
      <c r="AW426" s="13" t="s">
        <v>31</v>
      </c>
      <c r="AX426" s="13" t="s">
        <v>70</v>
      </c>
      <c r="AY426" s="155" t="s">
        <v>142</v>
      </c>
    </row>
    <row r="427" spans="2:65" s="11" customFormat="1" ht="11.25">
      <c r="B427" s="139"/>
      <c r="D427" s="140" t="s">
        <v>151</v>
      </c>
      <c r="E427" s="141" t="s">
        <v>19</v>
      </c>
      <c r="F427" s="142" t="s">
        <v>362</v>
      </c>
      <c r="H427" s="143">
        <v>8</v>
      </c>
      <c r="I427" s="144"/>
      <c r="L427" s="139"/>
      <c r="M427" s="145"/>
      <c r="T427" s="146"/>
      <c r="AT427" s="141" t="s">
        <v>151</v>
      </c>
      <c r="AU427" s="141" t="s">
        <v>78</v>
      </c>
      <c r="AV427" s="11" t="s">
        <v>80</v>
      </c>
      <c r="AW427" s="11" t="s">
        <v>31</v>
      </c>
      <c r="AX427" s="11" t="s">
        <v>70</v>
      </c>
      <c r="AY427" s="141" t="s">
        <v>142</v>
      </c>
    </row>
    <row r="428" spans="2:65" s="13" customFormat="1" ht="11.25">
      <c r="B428" s="154"/>
      <c r="D428" s="140" t="s">
        <v>151</v>
      </c>
      <c r="E428" s="155" t="s">
        <v>19</v>
      </c>
      <c r="F428" s="156" t="s">
        <v>267</v>
      </c>
      <c r="H428" s="155" t="s">
        <v>19</v>
      </c>
      <c r="I428" s="157"/>
      <c r="L428" s="154"/>
      <c r="M428" s="158"/>
      <c r="T428" s="159"/>
      <c r="AT428" s="155" t="s">
        <v>151</v>
      </c>
      <c r="AU428" s="155" t="s">
        <v>78</v>
      </c>
      <c r="AV428" s="13" t="s">
        <v>78</v>
      </c>
      <c r="AW428" s="13" t="s">
        <v>31</v>
      </c>
      <c r="AX428" s="13" t="s">
        <v>70</v>
      </c>
      <c r="AY428" s="155" t="s">
        <v>142</v>
      </c>
    </row>
    <row r="429" spans="2:65" s="11" customFormat="1" ht="11.25">
      <c r="B429" s="139"/>
      <c r="D429" s="140" t="s">
        <v>151</v>
      </c>
      <c r="E429" s="141" t="s">
        <v>19</v>
      </c>
      <c r="F429" s="142" t="s">
        <v>363</v>
      </c>
      <c r="H429" s="143">
        <v>10</v>
      </c>
      <c r="I429" s="144"/>
      <c r="L429" s="139"/>
      <c r="M429" s="145"/>
      <c r="T429" s="146"/>
      <c r="AT429" s="141" t="s">
        <v>151</v>
      </c>
      <c r="AU429" s="141" t="s">
        <v>78</v>
      </c>
      <c r="AV429" s="11" t="s">
        <v>80</v>
      </c>
      <c r="AW429" s="11" t="s">
        <v>31</v>
      </c>
      <c r="AX429" s="11" t="s">
        <v>70</v>
      </c>
      <c r="AY429" s="141" t="s">
        <v>142</v>
      </c>
    </row>
    <row r="430" spans="2:65" s="12" customFormat="1" ht="11.25">
      <c r="B430" s="147"/>
      <c r="D430" s="140" t="s">
        <v>151</v>
      </c>
      <c r="E430" s="148" t="s">
        <v>19</v>
      </c>
      <c r="F430" s="149" t="s">
        <v>154</v>
      </c>
      <c r="H430" s="150">
        <v>19.2</v>
      </c>
      <c r="I430" s="151"/>
      <c r="L430" s="147"/>
      <c r="M430" s="152"/>
      <c r="T430" s="153"/>
      <c r="AT430" s="148" t="s">
        <v>151</v>
      </c>
      <c r="AU430" s="148" t="s">
        <v>78</v>
      </c>
      <c r="AV430" s="12" t="s">
        <v>149</v>
      </c>
      <c r="AW430" s="12" t="s">
        <v>31</v>
      </c>
      <c r="AX430" s="12" t="s">
        <v>78</v>
      </c>
      <c r="AY430" s="148" t="s">
        <v>142</v>
      </c>
    </row>
    <row r="431" spans="2:65" s="1" customFormat="1" ht="62.65" customHeight="1">
      <c r="B431" s="32"/>
      <c r="C431" s="160" t="s">
        <v>534</v>
      </c>
      <c r="D431" s="160" t="s">
        <v>316</v>
      </c>
      <c r="E431" s="161" t="s">
        <v>535</v>
      </c>
      <c r="F431" s="162" t="s">
        <v>536</v>
      </c>
      <c r="G431" s="163" t="s">
        <v>146</v>
      </c>
      <c r="H431" s="164">
        <v>33</v>
      </c>
      <c r="I431" s="165"/>
      <c r="J431" s="166">
        <f>ROUND(I431*H431,2)</f>
        <v>0</v>
      </c>
      <c r="K431" s="162" t="s">
        <v>147</v>
      </c>
      <c r="L431" s="32"/>
      <c r="M431" s="167" t="s">
        <v>19</v>
      </c>
      <c r="N431" s="168" t="s">
        <v>41</v>
      </c>
      <c r="P431" s="135">
        <f>O431*H431</f>
        <v>0</v>
      </c>
      <c r="Q431" s="135">
        <v>0</v>
      </c>
      <c r="R431" s="135">
        <f>Q431*H431</f>
        <v>0</v>
      </c>
      <c r="S431" s="135">
        <v>0</v>
      </c>
      <c r="T431" s="136">
        <f>S431*H431</f>
        <v>0</v>
      </c>
      <c r="AR431" s="137" t="s">
        <v>149</v>
      </c>
      <c r="AT431" s="137" t="s">
        <v>316</v>
      </c>
      <c r="AU431" s="137" t="s">
        <v>78</v>
      </c>
      <c r="AY431" s="17" t="s">
        <v>142</v>
      </c>
      <c r="BE431" s="138">
        <f>IF(N431="základní",J431,0)</f>
        <v>0</v>
      </c>
      <c r="BF431" s="138">
        <f>IF(N431="snížená",J431,0)</f>
        <v>0</v>
      </c>
      <c r="BG431" s="138">
        <f>IF(N431="zákl. přenesená",J431,0)</f>
        <v>0</v>
      </c>
      <c r="BH431" s="138">
        <f>IF(N431="sníž. přenesená",J431,0)</f>
        <v>0</v>
      </c>
      <c r="BI431" s="138">
        <f>IF(N431="nulová",J431,0)</f>
        <v>0</v>
      </c>
      <c r="BJ431" s="17" t="s">
        <v>78</v>
      </c>
      <c r="BK431" s="138">
        <f>ROUND(I431*H431,2)</f>
        <v>0</v>
      </c>
      <c r="BL431" s="17" t="s">
        <v>149</v>
      </c>
      <c r="BM431" s="137" t="s">
        <v>537</v>
      </c>
    </row>
    <row r="432" spans="2:65" s="13" customFormat="1" ht="11.25">
      <c r="B432" s="154"/>
      <c r="D432" s="140" t="s">
        <v>151</v>
      </c>
      <c r="E432" s="155" t="s">
        <v>19</v>
      </c>
      <c r="F432" s="156" t="s">
        <v>312</v>
      </c>
      <c r="H432" s="155" t="s">
        <v>19</v>
      </c>
      <c r="I432" s="157"/>
      <c r="L432" s="154"/>
      <c r="M432" s="158"/>
      <c r="T432" s="159"/>
      <c r="AT432" s="155" t="s">
        <v>151</v>
      </c>
      <c r="AU432" s="155" t="s">
        <v>78</v>
      </c>
      <c r="AV432" s="13" t="s">
        <v>78</v>
      </c>
      <c r="AW432" s="13" t="s">
        <v>31</v>
      </c>
      <c r="AX432" s="13" t="s">
        <v>70</v>
      </c>
      <c r="AY432" s="155" t="s">
        <v>142</v>
      </c>
    </row>
    <row r="433" spans="2:65" s="11" customFormat="1" ht="11.25">
      <c r="B433" s="139"/>
      <c r="D433" s="140" t="s">
        <v>151</v>
      </c>
      <c r="E433" s="141" t="s">
        <v>19</v>
      </c>
      <c r="F433" s="142" t="s">
        <v>313</v>
      </c>
      <c r="H433" s="143">
        <v>33</v>
      </c>
      <c r="I433" s="144"/>
      <c r="L433" s="139"/>
      <c r="M433" s="145"/>
      <c r="T433" s="146"/>
      <c r="AT433" s="141" t="s">
        <v>151</v>
      </c>
      <c r="AU433" s="141" t="s">
        <v>78</v>
      </c>
      <c r="AV433" s="11" t="s">
        <v>80</v>
      </c>
      <c r="AW433" s="11" t="s">
        <v>31</v>
      </c>
      <c r="AX433" s="11" t="s">
        <v>70</v>
      </c>
      <c r="AY433" s="141" t="s">
        <v>142</v>
      </c>
    </row>
    <row r="434" spans="2:65" s="12" customFormat="1" ht="11.25">
      <c r="B434" s="147"/>
      <c r="D434" s="140" t="s">
        <v>151</v>
      </c>
      <c r="E434" s="148" t="s">
        <v>19</v>
      </c>
      <c r="F434" s="149" t="s">
        <v>154</v>
      </c>
      <c r="H434" s="150">
        <v>33</v>
      </c>
      <c r="I434" s="151"/>
      <c r="L434" s="147"/>
      <c r="M434" s="152"/>
      <c r="T434" s="153"/>
      <c r="AT434" s="148" t="s">
        <v>151</v>
      </c>
      <c r="AU434" s="148" t="s">
        <v>78</v>
      </c>
      <c r="AV434" s="12" t="s">
        <v>149</v>
      </c>
      <c r="AW434" s="12" t="s">
        <v>31</v>
      </c>
      <c r="AX434" s="12" t="s">
        <v>78</v>
      </c>
      <c r="AY434" s="148" t="s">
        <v>142</v>
      </c>
    </row>
    <row r="435" spans="2:65" s="10" customFormat="1" ht="25.9" customHeight="1">
      <c r="B435" s="115"/>
      <c r="D435" s="116" t="s">
        <v>69</v>
      </c>
      <c r="E435" s="117" t="s">
        <v>538</v>
      </c>
      <c r="F435" s="117" t="s">
        <v>539</v>
      </c>
      <c r="I435" s="118"/>
      <c r="J435" s="119">
        <f>BK435</f>
        <v>0</v>
      </c>
      <c r="L435" s="115"/>
      <c r="M435" s="120"/>
      <c r="P435" s="121">
        <f>SUM(P436:P449)</f>
        <v>0</v>
      </c>
      <c r="R435" s="121">
        <f>SUM(R436:R449)</f>
        <v>0</v>
      </c>
      <c r="T435" s="122">
        <f>SUM(T436:T449)</f>
        <v>0</v>
      </c>
      <c r="AR435" s="116" t="s">
        <v>149</v>
      </c>
      <c r="AT435" s="123" t="s">
        <v>69</v>
      </c>
      <c r="AU435" s="123" t="s">
        <v>70</v>
      </c>
      <c r="AY435" s="116" t="s">
        <v>142</v>
      </c>
      <c r="BK435" s="124">
        <f>SUM(BK436:BK449)</f>
        <v>0</v>
      </c>
    </row>
    <row r="436" spans="2:65" s="1" customFormat="1" ht="24.2" customHeight="1">
      <c r="B436" s="32"/>
      <c r="C436" s="160" t="s">
        <v>540</v>
      </c>
      <c r="D436" s="160" t="s">
        <v>316</v>
      </c>
      <c r="E436" s="161" t="s">
        <v>541</v>
      </c>
      <c r="F436" s="162" t="s">
        <v>542</v>
      </c>
      <c r="G436" s="163" t="s">
        <v>146</v>
      </c>
      <c r="H436" s="164">
        <v>5</v>
      </c>
      <c r="I436" s="165"/>
      <c r="J436" s="166">
        <f>ROUND(I436*H436,2)</f>
        <v>0</v>
      </c>
      <c r="K436" s="162" t="s">
        <v>147</v>
      </c>
      <c r="L436" s="32"/>
      <c r="M436" s="167" t="s">
        <v>19</v>
      </c>
      <c r="N436" s="168" t="s">
        <v>41</v>
      </c>
      <c r="P436" s="135">
        <f>O436*H436</f>
        <v>0</v>
      </c>
      <c r="Q436" s="135">
        <v>0</v>
      </c>
      <c r="R436" s="135">
        <f>Q436*H436</f>
        <v>0</v>
      </c>
      <c r="S436" s="135">
        <v>0</v>
      </c>
      <c r="T436" s="136">
        <f>S436*H436</f>
        <v>0</v>
      </c>
      <c r="AR436" s="137" t="s">
        <v>543</v>
      </c>
      <c r="AT436" s="137" t="s">
        <v>316</v>
      </c>
      <c r="AU436" s="137" t="s">
        <v>78</v>
      </c>
      <c r="AY436" s="17" t="s">
        <v>142</v>
      </c>
      <c r="BE436" s="138">
        <f>IF(N436="základní",J436,0)</f>
        <v>0</v>
      </c>
      <c r="BF436" s="138">
        <f>IF(N436="snížená",J436,0)</f>
        <v>0</v>
      </c>
      <c r="BG436" s="138">
        <f>IF(N436="zákl. přenesená",J436,0)</f>
        <v>0</v>
      </c>
      <c r="BH436" s="138">
        <f>IF(N436="sníž. přenesená",J436,0)</f>
        <v>0</v>
      </c>
      <c r="BI436" s="138">
        <f>IF(N436="nulová",J436,0)</f>
        <v>0</v>
      </c>
      <c r="BJ436" s="17" t="s">
        <v>78</v>
      </c>
      <c r="BK436" s="138">
        <f>ROUND(I436*H436,2)</f>
        <v>0</v>
      </c>
      <c r="BL436" s="17" t="s">
        <v>543</v>
      </c>
      <c r="BM436" s="137" t="s">
        <v>544</v>
      </c>
    </row>
    <row r="437" spans="2:65" s="11" customFormat="1" ht="11.25">
      <c r="B437" s="139"/>
      <c r="D437" s="140" t="s">
        <v>151</v>
      </c>
      <c r="E437" s="141" t="s">
        <v>19</v>
      </c>
      <c r="F437" s="142" t="s">
        <v>173</v>
      </c>
      <c r="H437" s="143">
        <v>5</v>
      </c>
      <c r="I437" s="144"/>
      <c r="L437" s="139"/>
      <c r="M437" s="145"/>
      <c r="T437" s="146"/>
      <c r="AT437" s="141" t="s">
        <v>151</v>
      </c>
      <c r="AU437" s="141" t="s">
        <v>78</v>
      </c>
      <c r="AV437" s="11" t="s">
        <v>80</v>
      </c>
      <c r="AW437" s="11" t="s">
        <v>31</v>
      </c>
      <c r="AX437" s="11" t="s">
        <v>70</v>
      </c>
      <c r="AY437" s="141" t="s">
        <v>142</v>
      </c>
    </row>
    <row r="438" spans="2:65" s="12" customFormat="1" ht="11.25">
      <c r="B438" s="147"/>
      <c r="D438" s="140" t="s">
        <v>151</v>
      </c>
      <c r="E438" s="148" t="s">
        <v>19</v>
      </c>
      <c r="F438" s="149" t="s">
        <v>154</v>
      </c>
      <c r="H438" s="150">
        <v>5</v>
      </c>
      <c r="I438" s="151"/>
      <c r="L438" s="147"/>
      <c r="M438" s="152"/>
      <c r="T438" s="153"/>
      <c r="AT438" s="148" t="s">
        <v>151</v>
      </c>
      <c r="AU438" s="148" t="s">
        <v>78</v>
      </c>
      <c r="AV438" s="12" t="s">
        <v>149</v>
      </c>
      <c r="AW438" s="12" t="s">
        <v>31</v>
      </c>
      <c r="AX438" s="12" t="s">
        <v>78</v>
      </c>
      <c r="AY438" s="148" t="s">
        <v>142</v>
      </c>
    </row>
    <row r="439" spans="2:65" s="1" customFormat="1" ht="55.5" customHeight="1">
      <c r="B439" s="32"/>
      <c r="C439" s="160" t="s">
        <v>545</v>
      </c>
      <c r="D439" s="160" t="s">
        <v>316</v>
      </c>
      <c r="E439" s="161" t="s">
        <v>546</v>
      </c>
      <c r="F439" s="162" t="s">
        <v>547</v>
      </c>
      <c r="G439" s="163" t="s">
        <v>146</v>
      </c>
      <c r="H439" s="164">
        <v>5</v>
      </c>
      <c r="I439" s="165"/>
      <c r="J439" s="166">
        <f>ROUND(I439*H439,2)</f>
        <v>0</v>
      </c>
      <c r="K439" s="162" t="s">
        <v>147</v>
      </c>
      <c r="L439" s="32"/>
      <c r="M439" s="167" t="s">
        <v>19</v>
      </c>
      <c r="N439" s="168" t="s">
        <v>41</v>
      </c>
      <c r="P439" s="135">
        <f>O439*H439</f>
        <v>0</v>
      </c>
      <c r="Q439" s="135">
        <v>0</v>
      </c>
      <c r="R439" s="135">
        <f>Q439*H439</f>
        <v>0</v>
      </c>
      <c r="S439" s="135">
        <v>0</v>
      </c>
      <c r="T439" s="136">
        <f>S439*H439</f>
        <v>0</v>
      </c>
      <c r="AR439" s="137" t="s">
        <v>543</v>
      </c>
      <c r="AT439" s="137" t="s">
        <v>316</v>
      </c>
      <c r="AU439" s="137" t="s">
        <v>78</v>
      </c>
      <c r="AY439" s="17" t="s">
        <v>142</v>
      </c>
      <c r="BE439" s="138">
        <f>IF(N439="základní",J439,0)</f>
        <v>0</v>
      </c>
      <c r="BF439" s="138">
        <f>IF(N439="snížená",J439,0)</f>
        <v>0</v>
      </c>
      <c r="BG439" s="138">
        <f>IF(N439="zákl. přenesená",J439,0)</f>
        <v>0</v>
      </c>
      <c r="BH439" s="138">
        <f>IF(N439="sníž. přenesená",J439,0)</f>
        <v>0</v>
      </c>
      <c r="BI439" s="138">
        <f>IF(N439="nulová",J439,0)</f>
        <v>0</v>
      </c>
      <c r="BJ439" s="17" t="s">
        <v>78</v>
      </c>
      <c r="BK439" s="138">
        <f>ROUND(I439*H439,2)</f>
        <v>0</v>
      </c>
      <c r="BL439" s="17" t="s">
        <v>543</v>
      </c>
      <c r="BM439" s="137" t="s">
        <v>548</v>
      </c>
    </row>
    <row r="440" spans="2:65" s="11" customFormat="1" ht="11.25">
      <c r="B440" s="139"/>
      <c r="D440" s="140" t="s">
        <v>151</v>
      </c>
      <c r="E440" s="141" t="s">
        <v>19</v>
      </c>
      <c r="F440" s="142" t="s">
        <v>173</v>
      </c>
      <c r="H440" s="143">
        <v>5</v>
      </c>
      <c r="I440" s="144"/>
      <c r="L440" s="139"/>
      <c r="M440" s="145"/>
      <c r="T440" s="146"/>
      <c r="AT440" s="141" t="s">
        <v>151</v>
      </c>
      <c r="AU440" s="141" t="s">
        <v>78</v>
      </c>
      <c r="AV440" s="11" t="s">
        <v>80</v>
      </c>
      <c r="AW440" s="11" t="s">
        <v>31</v>
      </c>
      <c r="AX440" s="11" t="s">
        <v>70</v>
      </c>
      <c r="AY440" s="141" t="s">
        <v>142</v>
      </c>
    </row>
    <row r="441" spans="2:65" s="12" customFormat="1" ht="11.25">
      <c r="B441" s="147"/>
      <c r="D441" s="140" t="s">
        <v>151</v>
      </c>
      <c r="E441" s="148" t="s">
        <v>19</v>
      </c>
      <c r="F441" s="149" t="s">
        <v>154</v>
      </c>
      <c r="H441" s="150">
        <v>5</v>
      </c>
      <c r="I441" s="151"/>
      <c r="L441" s="147"/>
      <c r="M441" s="152"/>
      <c r="T441" s="153"/>
      <c r="AT441" s="148" t="s">
        <v>151</v>
      </c>
      <c r="AU441" s="148" t="s">
        <v>78</v>
      </c>
      <c r="AV441" s="12" t="s">
        <v>149</v>
      </c>
      <c r="AW441" s="12" t="s">
        <v>31</v>
      </c>
      <c r="AX441" s="12" t="s">
        <v>78</v>
      </c>
      <c r="AY441" s="148" t="s">
        <v>142</v>
      </c>
    </row>
    <row r="442" spans="2:65" s="1" customFormat="1" ht="37.9" customHeight="1">
      <c r="B442" s="32"/>
      <c r="C442" s="160" t="s">
        <v>549</v>
      </c>
      <c r="D442" s="160" t="s">
        <v>316</v>
      </c>
      <c r="E442" s="161" t="s">
        <v>550</v>
      </c>
      <c r="F442" s="162" t="s">
        <v>551</v>
      </c>
      <c r="G442" s="163" t="s">
        <v>146</v>
      </c>
      <c r="H442" s="164">
        <v>3</v>
      </c>
      <c r="I442" s="165"/>
      <c r="J442" s="166">
        <f>ROUND(I442*H442,2)</f>
        <v>0</v>
      </c>
      <c r="K442" s="162" t="s">
        <v>147</v>
      </c>
      <c r="L442" s="32"/>
      <c r="M442" s="167" t="s">
        <v>19</v>
      </c>
      <c r="N442" s="168" t="s">
        <v>41</v>
      </c>
      <c r="P442" s="135">
        <f>O442*H442</f>
        <v>0</v>
      </c>
      <c r="Q442" s="135">
        <v>0</v>
      </c>
      <c r="R442" s="135">
        <f>Q442*H442</f>
        <v>0</v>
      </c>
      <c r="S442" s="135">
        <v>0</v>
      </c>
      <c r="T442" s="136">
        <f>S442*H442</f>
        <v>0</v>
      </c>
      <c r="AR442" s="137" t="s">
        <v>543</v>
      </c>
      <c r="AT442" s="137" t="s">
        <v>316</v>
      </c>
      <c r="AU442" s="137" t="s">
        <v>78</v>
      </c>
      <c r="AY442" s="17" t="s">
        <v>142</v>
      </c>
      <c r="BE442" s="138">
        <f>IF(N442="základní",J442,0)</f>
        <v>0</v>
      </c>
      <c r="BF442" s="138">
        <f>IF(N442="snížená",J442,0)</f>
        <v>0</v>
      </c>
      <c r="BG442" s="138">
        <f>IF(N442="zákl. přenesená",J442,0)</f>
        <v>0</v>
      </c>
      <c r="BH442" s="138">
        <f>IF(N442="sníž. přenesená",J442,0)</f>
        <v>0</v>
      </c>
      <c r="BI442" s="138">
        <f>IF(N442="nulová",J442,0)</f>
        <v>0</v>
      </c>
      <c r="BJ442" s="17" t="s">
        <v>78</v>
      </c>
      <c r="BK442" s="138">
        <f>ROUND(I442*H442,2)</f>
        <v>0</v>
      </c>
      <c r="BL442" s="17" t="s">
        <v>543</v>
      </c>
      <c r="BM442" s="137" t="s">
        <v>552</v>
      </c>
    </row>
    <row r="443" spans="2:65" s="13" customFormat="1" ht="11.25">
      <c r="B443" s="154"/>
      <c r="D443" s="140" t="s">
        <v>151</v>
      </c>
      <c r="E443" s="155" t="s">
        <v>19</v>
      </c>
      <c r="F443" s="156" t="s">
        <v>553</v>
      </c>
      <c r="H443" s="155" t="s">
        <v>19</v>
      </c>
      <c r="I443" s="157"/>
      <c r="L443" s="154"/>
      <c r="M443" s="158"/>
      <c r="T443" s="159"/>
      <c r="AT443" s="155" t="s">
        <v>151</v>
      </c>
      <c r="AU443" s="155" t="s">
        <v>78</v>
      </c>
      <c r="AV443" s="13" t="s">
        <v>78</v>
      </c>
      <c r="AW443" s="13" t="s">
        <v>31</v>
      </c>
      <c r="AX443" s="13" t="s">
        <v>70</v>
      </c>
      <c r="AY443" s="155" t="s">
        <v>142</v>
      </c>
    </row>
    <row r="444" spans="2:65" s="11" customFormat="1" ht="11.25">
      <c r="B444" s="139"/>
      <c r="D444" s="140" t="s">
        <v>151</v>
      </c>
      <c r="E444" s="141" t="s">
        <v>19</v>
      </c>
      <c r="F444" s="142" t="s">
        <v>554</v>
      </c>
      <c r="H444" s="143">
        <v>3</v>
      </c>
      <c r="I444" s="144"/>
      <c r="L444" s="139"/>
      <c r="M444" s="145"/>
      <c r="T444" s="146"/>
      <c r="AT444" s="141" t="s">
        <v>151</v>
      </c>
      <c r="AU444" s="141" t="s">
        <v>78</v>
      </c>
      <c r="AV444" s="11" t="s">
        <v>80</v>
      </c>
      <c r="AW444" s="11" t="s">
        <v>31</v>
      </c>
      <c r="AX444" s="11" t="s">
        <v>70</v>
      </c>
      <c r="AY444" s="141" t="s">
        <v>142</v>
      </c>
    </row>
    <row r="445" spans="2:65" s="12" customFormat="1" ht="11.25">
      <c r="B445" s="147"/>
      <c r="D445" s="140" t="s">
        <v>151</v>
      </c>
      <c r="E445" s="148" t="s">
        <v>19</v>
      </c>
      <c r="F445" s="149" t="s">
        <v>154</v>
      </c>
      <c r="H445" s="150">
        <v>3</v>
      </c>
      <c r="I445" s="151"/>
      <c r="L445" s="147"/>
      <c r="M445" s="152"/>
      <c r="T445" s="153"/>
      <c r="AT445" s="148" t="s">
        <v>151</v>
      </c>
      <c r="AU445" s="148" t="s">
        <v>78</v>
      </c>
      <c r="AV445" s="12" t="s">
        <v>149</v>
      </c>
      <c r="AW445" s="12" t="s">
        <v>31</v>
      </c>
      <c r="AX445" s="12" t="s">
        <v>78</v>
      </c>
      <c r="AY445" s="148" t="s">
        <v>142</v>
      </c>
    </row>
    <row r="446" spans="2:65" s="1" customFormat="1" ht="21.75" customHeight="1">
      <c r="B446" s="32"/>
      <c r="C446" s="160" t="s">
        <v>555</v>
      </c>
      <c r="D446" s="160" t="s">
        <v>316</v>
      </c>
      <c r="E446" s="161" t="s">
        <v>556</v>
      </c>
      <c r="F446" s="162" t="s">
        <v>557</v>
      </c>
      <c r="G446" s="163" t="s">
        <v>146</v>
      </c>
      <c r="H446" s="164">
        <v>3</v>
      </c>
      <c r="I446" s="165"/>
      <c r="J446" s="166">
        <f>ROUND(I446*H446,2)</f>
        <v>0</v>
      </c>
      <c r="K446" s="162" t="s">
        <v>147</v>
      </c>
      <c r="L446" s="32"/>
      <c r="M446" s="167" t="s">
        <v>19</v>
      </c>
      <c r="N446" s="168" t="s">
        <v>41</v>
      </c>
      <c r="P446" s="135">
        <f>O446*H446</f>
        <v>0</v>
      </c>
      <c r="Q446" s="135">
        <v>0</v>
      </c>
      <c r="R446" s="135">
        <f>Q446*H446</f>
        <v>0</v>
      </c>
      <c r="S446" s="135">
        <v>0</v>
      </c>
      <c r="T446" s="136">
        <f>S446*H446</f>
        <v>0</v>
      </c>
      <c r="AR446" s="137" t="s">
        <v>543</v>
      </c>
      <c r="AT446" s="137" t="s">
        <v>316</v>
      </c>
      <c r="AU446" s="137" t="s">
        <v>78</v>
      </c>
      <c r="AY446" s="17" t="s">
        <v>142</v>
      </c>
      <c r="BE446" s="138">
        <f>IF(N446="základní",J446,0)</f>
        <v>0</v>
      </c>
      <c r="BF446" s="138">
        <f>IF(N446="snížená",J446,0)</f>
        <v>0</v>
      </c>
      <c r="BG446" s="138">
        <f>IF(N446="zákl. přenesená",J446,0)</f>
        <v>0</v>
      </c>
      <c r="BH446" s="138">
        <f>IF(N446="sníž. přenesená",J446,0)</f>
        <v>0</v>
      </c>
      <c r="BI446" s="138">
        <f>IF(N446="nulová",J446,0)</f>
        <v>0</v>
      </c>
      <c r="BJ446" s="17" t="s">
        <v>78</v>
      </c>
      <c r="BK446" s="138">
        <f>ROUND(I446*H446,2)</f>
        <v>0</v>
      </c>
      <c r="BL446" s="17" t="s">
        <v>543</v>
      </c>
      <c r="BM446" s="137" t="s">
        <v>558</v>
      </c>
    </row>
    <row r="447" spans="2:65" s="13" customFormat="1" ht="11.25">
      <c r="B447" s="154"/>
      <c r="D447" s="140" t="s">
        <v>151</v>
      </c>
      <c r="E447" s="155" t="s">
        <v>19</v>
      </c>
      <c r="F447" s="156" t="s">
        <v>553</v>
      </c>
      <c r="H447" s="155" t="s">
        <v>19</v>
      </c>
      <c r="I447" s="157"/>
      <c r="L447" s="154"/>
      <c r="M447" s="158"/>
      <c r="T447" s="159"/>
      <c r="AT447" s="155" t="s">
        <v>151</v>
      </c>
      <c r="AU447" s="155" t="s">
        <v>78</v>
      </c>
      <c r="AV447" s="13" t="s">
        <v>78</v>
      </c>
      <c r="AW447" s="13" t="s">
        <v>31</v>
      </c>
      <c r="AX447" s="13" t="s">
        <v>70</v>
      </c>
      <c r="AY447" s="155" t="s">
        <v>142</v>
      </c>
    </row>
    <row r="448" spans="2:65" s="11" customFormat="1" ht="11.25">
      <c r="B448" s="139"/>
      <c r="D448" s="140" t="s">
        <v>151</v>
      </c>
      <c r="E448" s="141" t="s">
        <v>19</v>
      </c>
      <c r="F448" s="142" t="s">
        <v>554</v>
      </c>
      <c r="H448" s="143">
        <v>3</v>
      </c>
      <c r="I448" s="144"/>
      <c r="L448" s="139"/>
      <c r="M448" s="145"/>
      <c r="T448" s="146"/>
      <c r="AT448" s="141" t="s">
        <v>151</v>
      </c>
      <c r="AU448" s="141" t="s">
        <v>78</v>
      </c>
      <c r="AV448" s="11" t="s">
        <v>80</v>
      </c>
      <c r="AW448" s="11" t="s">
        <v>31</v>
      </c>
      <c r="AX448" s="11" t="s">
        <v>70</v>
      </c>
      <c r="AY448" s="141" t="s">
        <v>142</v>
      </c>
    </row>
    <row r="449" spans="2:65" s="12" customFormat="1" ht="11.25">
      <c r="B449" s="147"/>
      <c r="D449" s="140" t="s">
        <v>151</v>
      </c>
      <c r="E449" s="148" t="s">
        <v>19</v>
      </c>
      <c r="F449" s="149" t="s">
        <v>154</v>
      </c>
      <c r="H449" s="150">
        <v>3</v>
      </c>
      <c r="I449" s="151"/>
      <c r="L449" s="147"/>
      <c r="M449" s="152"/>
      <c r="T449" s="153"/>
      <c r="AT449" s="148" t="s">
        <v>151</v>
      </c>
      <c r="AU449" s="148" t="s">
        <v>78</v>
      </c>
      <c r="AV449" s="12" t="s">
        <v>149</v>
      </c>
      <c r="AW449" s="12" t="s">
        <v>31</v>
      </c>
      <c r="AX449" s="12" t="s">
        <v>78</v>
      </c>
      <c r="AY449" s="148" t="s">
        <v>142</v>
      </c>
    </row>
    <row r="450" spans="2:65" s="10" customFormat="1" ht="25.9" customHeight="1">
      <c r="B450" s="115"/>
      <c r="D450" s="116" t="s">
        <v>69</v>
      </c>
      <c r="E450" s="117" t="s">
        <v>559</v>
      </c>
      <c r="F450" s="117" t="s">
        <v>560</v>
      </c>
      <c r="I450" s="118"/>
      <c r="J450" s="119">
        <f>BK450</f>
        <v>0</v>
      </c>
      <c r="L450" s="115"/>
      <c r="M450" s="120"/>
      <c r="P450" s="121">
        <f>SUM(P451:P503)</f>
        <v>0</v>
      </c>
      <c r="R450" s="121">
        <f>SUM(R451:R503)</f>
        <v>0</v>
      </c>
      <c r="T450" s="122">
        <f>SUM(T451:T503)</f>
        <v>0</v>
      </c>
      <c r="AR450" s="116" t="s">
        <v>173</v>
      </c>
      <c r="AT450" s="123" t="s">
        <v>69</v>
      </c>
      <c r="AU450" s="123" t="s">
        <v>70</v>
      </c>
      <c r="AY450" s="116" t="s">
        <v>142</v>
      </c>
      <c r="BK450" s="124">
        <f>SUM(BK451:BK503)</f>
        <v>0</v>
      </c>
    </row>
    <row r="451" spans="2:65" s="1" customFormat="1" ht="101.25" customHeight="1">
      <c r="B451" s="32"/>
      <c r="C451" s="160" t="s">
        <v>561</v>
      </c>
      <c r="D451" s="160" t="s">
        <v>316</v>
      </c>
      <c r="E451" s="161" t="s">
        <v>562</v>
      </c>
      <c r="F451" s="162" t="s">
        <v>563</v>
      </c>
      <c r="G451" s="163" t="s">
        <v>290</v>
      </c>
      <c r="H451" s="164">
        <v>8135.165</v>
      </c>
      <c r="I451" s="165"/>
      <c r="J451" s="166">
        <f>ROUND(I451*H451,2)</f>
        <v>0</v>
      </c>
      <c r="K451" s="162" t="s">
        <v>147</v>
      </c>
      <c r="L451" s="32"/>
      <c r="M451" s="167" t="s">
        <v>19</v>
      </c>
      <c r="N451" s="168" t="s">
        <v>41</v>
      </c>
      <c r="P451" s="135">
        <f>O451*H451</f>
        <v>0</v>
      </c>
      <c r="Q451" s="135">
        <v>0</v>
      </c>
      <c r="R451" s="135">
        <f>Q451*H451</f>
        <v>0</v>
      </c>
      <c r="S451" s="135">
        <v>0</v>
      </c>
      <c r="T451" s="136">
        <f>S451*H451</f>
        <v>0</v>
      </c>
      <c r="AR451" s="137" t="s">
        <v>543</v>
      </c>
      <c r="AT451" s="137" t="s">
        <v>316</v>
      </c>
      <c r="AU451" s="137" t="s">
        <v>78</v>
      </c>
      <c r="AY451" s="17" t="s">
        <v>142</v>
      </c>
      <c r="BE451" s="138">
        <f>IF(N451="základní",J451,0)</f>
        <v>0</v>
      </c>
      <c r="BF451" s="138">
        <f>IF(N451="snížená",J451,0)</f>
        <v>0</v>
      </c>
      <c r="BG451" s="138">
        <f>IF(N451="zákl. přenesená",J451,0)</f>
        <v>0</v>
      </c>
      <c r="BH451" s="138">
        <f>IF(N451="sníž. přenesená",J451,0)</f>
        <v>0</v>
      </c>
      <c r="BI451" s="138">
        <f>IF(N451="nulová",J451,0)</f>
        <v>0</v>
      </c>
      <c r="BJ451" s="17" t="s">
        <v>78</v>
      </c>
      <c r="BK451" s="138">
        <f>ROUND(I451*H451,2)</f>
        <v>0</v>
      </c>
      <c r="BL451" s="17" t="s">
        <v>543</v>
      </c>
      <c r="BM451" s="137" t="s">
        <v>564</v>
      </c>
    </row>
    <row r="452" spans="2:65" s="13" customFormat="1" ht="11.25">
      <c r="B452" s="154"/>
      <c r="D452" s="140" t="s">
        <v>151</v>
      </c>
      <c r="E452" s="155" t="s">
        <v>19</v>
      </c>
      <c r="F452" s="156" t="s">
        <v>565</v>
      </c>
      <c r="H452" s="155" t="s">
        <v>19</v>
      </c>
      <c r="I452" s="157"/>
      <c r="L452" s="154"/>
      <c r="M452" s="158"/>
      <c r="T452" s="159"/>
      <c r="AT452" s="155" t="s">
        <v>151</v>
      </c>
      <c r="AU452" s="155" t="s">
        <v>78</v>
      </c>
      <c r="AV452" s="13" t="s">
        <v>78</v>
      </c>
      <c r="AW452" s="13" t="s">
        <v>31</v>
      </c>
      <c r="AX452" s="13" t="s">
        <v>70</v>
      </c>
      <c r="AY452" s="155" t="s">
        <v>142</v>
      </c>
    </row>
    <row r="453" spans="2:65" s="11" customFormat="1" ht="11.25">
      <c r="B453" s="139"/>
      <c r="D453" s="140" t="s">
        <v>151</v>
      </c>
      <c r="E453" s="141" t="s">
        <v>19</v>
      </c>
      <c r="F453" s="142" t="s">
        <v>566</v>
      </c>
      <c r="H453" s="143">
        <v>0.44700000000000001</v>
      </c>
      <c r="I453" s="144"/>
      <c r="L453" s="139"/>
      <c r="M453" s="145"/>
      <c r="T453" s="146"/>
      <c r="AT453" s="141" t="s">
        <v>151</v>
      </c>
      <c r="AU453" s="141" t="s">
        <v>78</v>
      </c>
      <c r="AV453" s="11" t="s">
        <v>80</v>
      </c>
      <c r="AW453" s="11" t="s">
        <v>31</v>
      </c>
      <c r="AX453" s="11" t="s">
        <v>70</v>
      </c>
      <c r="AY453" s="141" t="s">
        <v>142</v>
      </c>
    </row>
    <row r="454" spans="2:65" s="13" customFormat="1" ht="11.25">
      <c r="B454" s="154"/>
      <c r="D454" s="140" t="s">
        <v>151</v>
      </c>
      <c r="E454" s="155" t="s">
        <v>19</v>
      </c>
      <c r="F454" s="156" t="s">
        <v>567</v>
      </c>
      <c r="H454" s="155" t="s">
        <v>19</v>
      </c>
      <c r="I454" s="157"/>
      <c r="L454" s="154"/>
      <c r="M454" s="158"/>
      <c r="T454" s="159"/>
      <c r="AT454" s="155" t="s">
        <v>151</v>
      </c>
      <c r="AU454" s="155" t="s">
        <v>78</v>
      </c>
      <c r="AV454" s="13" t="s">
        <v>78</v>
      </c>
      <c r="AW454" s="13" t="s">
        <v>31</v>
      </c>
      <c r="AX454" s="13" t="s">
        <v>70</v>
      </c>
      <c r="AY454" s="155" t="s">
        <v>142</v>
      </c>
    </row>
    <row r="455" spans="2:65" s="11" customFormat="1" ht="11.25">
      <c r="B455" s="139"/>
      <c r="D455" s="140" t="s">
        <v>151</v>
      </c>
      <c r="E455" s="141" t="s">
        <v>19</v>
      </c>
      <c r="F455" s="142" t="s">
        <v>568</v>
      </c>
      <c r="H455" s="143">
        <v>36</v>
      </c>
      <c r="I455" s="144"/>
      <c r="L455" s="139"/>
      <c r="M455" s="145"/>
      <c r="T455" s="146"/>
      <c r="AT455" s="141" t="s">
        <v>151</v>
      </c>
      <c r="AU455" s="141" t="s">
        <v>78</v>
      </c>
      <c r="AV455" s="11" t="s">
        <v>80</v>
      </c>
      <c r="AW455" s="11" t="s">
        <v>31</v>
      </c>
      <c r="AX455" s="11" t="s">
        <v>70</v>
      </c>
      <c r="AY455" s="141" t="s">
        <v>142</v>
      </c>
    </row>
    <row r="456" spans="2:65" s="13" customFormat="1" ht="11.25">
      <c r="B456" s="154"/>
      <c r="D456" s="140" t="s">
        <v>151</v>
      </c>
      <c r="E456" s="155" t="s">
        <v>19</v>
      </c>
      <c r="F456" s="156" t="s">
        <v>569</v>
      </c>
      <c r="H456" s="155" t="s">
        <v>19</v>
      </c>
      <c r="I456" s="157"/>
      <c r="L456" s="154"/>
      <c r="M456" s="158"/>
      <c r="T456" s="159"/>
      <c r="AT456" s="155" t="s">
        <v>151</v>
      </c>
      <c r="AU456" s="155" t="s">
        <v>78</v>
      </c>
      <c r="AV456" s="13" t="s">
        <v>78</v>
      </c>
      <c r="AW456" s="13" t="s">
        <v>31</v>
      </c>
      <c r="AX456" s="13" t="s">
        <v>70</v>
      </c>
      <c r="AY456" s="155" t="s">
        <v>142</v>
      </c>
    </row>
    <row r="457" spans="2:65" s="11" customFormat="1" ht="11.25">
      <c r="B457" s="139"/>
      <c r="D457" s="140" t="s">
        <v>151</v>
      </c>
      <c r="E457" s="141" t="s">
        <v>19</v>
      </c>
      <c r="F457" s="142" t="s">
        <v>570</v>
      </c>
      <c r="H457" s="143">
        <v>3616.54</v>
      </c>
      <c r="I457" s="144"/>
      <c r="L457" s="139"/>
      <c r="M457" s="145"/>
      <c r="T457" s="146"/>
      <c r="AT457" s="141" t="s">
        <v>151</v>
      </c>
      <c r="AU457" s="141" t="s">
        <v>78</v>
      </c>
      <c r="AV457" s="11" t="s">
        <v>80</v>
      </c>
      <c r="AW457" s="11" t="s">
        <v>31</v>
      </c>
      <c r="AX457" s="11" t="s">
        <v>70</v>
      </c>
      <c r="AY457" s="141" t="s">
        <v>142</v>
      </c>
    </row>
    <row r="458" spans="2:65" s="13" customFormat="1" ht="11.25">
      <c r="B458" s="154"/>
      <c r="D458" s="140" t="s">
        <v>151</v>
      </c>
      <c r="E458" s="155" t="s">
        <v>19</v>
      </c>
      <c r="F458" s="156" t="s">
        <v>571</v>
      </c>
      <c r="H458" s="155" t="s">
        <v>19</v>
      </c>
      <c r="I458" s="157"/>
      <c r="L458" s="154"/>
      <c r="M458" s="158"/>
      <c r="T458" s="159"/>
      <c r="AT458" s="155" t="s">
        <v>151</v>
      </c>
      <c r="AU458" s="155" t="s">
        <v>78</v>
      </c>
      <c r="AV458" s="13" t="s">
        <v>78</v>
      </c>
      <c r="AW458" s="13" t="s">
        <v>31</v>
      </c>
      <c r="AX458" s="13" t="s">
        <v>70</v>
      </c>
      <c r="AY458" s="155" t="s">
        <v>142</v>
      </c>
    </row>
    <row r="459" spans="2:65" s="11" customFormat="1" ht="11.25">
      <c r="B459" s="139"/>
      <c r="D459" s="140" t="s">
        <v>151</v>
      </c>
      <c r="E459" s="141" t="s">
        <v>19</v>
      </c>
      <c r="F459" s="142" t="s">
        <v>572</v>
      </c>
      <c r="H459" s="143">
        <v>4480.2</v>
      </c>
      <c r="I459" s="144"/>
      <c r="L459" s="139"/>
      <c r="M459" s="145"/>
      <c r="T459" s="146"/>
      <c r="AT459" s="141" t="s">
        <v>151</v>
      </c>
      <c r="AU459" s="141" t="s">
        <v>78</v>
      </c>
      <c r="AV459" s="11" t="s">
        <v>80</v>
      </c>
      <c r="AW459" s="11" t="s">
        <v>31</v>
      </c>
      <c r="AX459" s="11" t="s">
        <v>70</v>
      </c>
      <c r="AY459" s="141" t="s">
        <v>142</v>
      </c>
    </row>
    <row r="460" spans="2:65" s="13" customFormat="1" ht="11.25">
      <c r="B460" s="154"/>
      <c r="D460" s="140" t="s">
        <v>151</v>
      </c>
      <c r="E460" s="155" t="s">
        <v>19</v>
      </c>
      <c r="F460" s="156" t="s">
        <v>573</v>
      </c>
      <c r="H460" s="155" t="s">
        <v>19</v>
      </c>
      <c r="I460" s="157"/>
      <c r="L460" s="154"/>
      <c r="M460" s="158"/>
      <c r="T460" s="159"/>
      <c r="AT460" s="155" t="s">
        <v>151</v>
      </c>
      <c r="AU460" s="155" t="s">
        <v>78</v>
      </c>
      <c r="AV460" s="13" t="s">
        <v>78</v>
      </c>
      <c r="AW460" s="13" t="s">
        <v>31</v>
      </c>
      <c r="AX460" s="13" t="s">
        <v>70</v>
      </c>
      <c r="AY460" s="155" t="s">
        <v>142</v>
      </c>
    </row>
    <row r="461" spans="2:65" s="11" customFormat="1" ht="11.25">
      <c r="B461" s="139"/>
      <c r="D461" s="140" t="s">
        <v>151</v>
      </c>
      <c r="E461" s="141" t="s">
        <v>19</v>
      </c>
      <c r="F461" s="142" t="s">
        <v>574</v>
      </c>
      <c r="H461" s="143">
        <v>5.3999999999999999E-2</v>
      </c>
      <c r="I461" s="144"/>
      <c r="L461" s="139"/>
      <c r="M461" s="145"/>
      <c r="T461" s="146"/>
      <c r="AT461" s="141" t="s">
        <v>151</v>
      </c>
      <c r="AU461" s="141" t="s">
        <v>78</v>
      </c>
      <c r="AV461" s="11" t="s">
        <v>80</v>
      </c>
      <c r="AW461" s="11" t="s">
        <v>31</v>
      </c>
      <c r="AX461" s="11" t="s">
        <v>70</v>
      </c>
      <c r="AY461" s="141" t="s">
        <v>142</v>
      </c>
    </row>
    <row r="462" spans="2:65" s="13" customFormat="1" ht="11.25">
      <c r="B462" s="154"/>
      <c r="D462" s="140" t="s">
        <v>151</v>
      </c>
      <c r="E462" s="155" t="s">
        <v>19</v>
      </c>
      <c r="F462" s="156" t="s">
        <v>575</v>
      </c>
      <c r="H462" s="155" t="s">
        <v>19</v>
      </c>
      <c r="I462" s="157"/>
      <c r="L462" s="154"/>
      <c r="M462" s="158"/>
      <c r="T462" s="159"/>
      <c r="AT462" s="155" t="s">
        <v>151</v>
      </c>
      <c r="AU462" s="155" t="s">
        <v>78</v>
      </c>
      <c r="AV462" s="13" t="s">
        <v>78</v>
      </c>
      <c r="AW462" s="13" t="s">
        <v>31</v>
      </c>
      <c r="AX462" s="13" t="s">
        <v>70</v>
      </c>
      <c r="AY462" s="155" t="s">
        <v>142</v>
      </c>
    </row>
    <row r="463" spans="2:65" s="11" customFormat="1" ht="11.25">
      <c r="B463" s="139"/>
      <c r="D463" s="140" t="s">
        <v>151</v>
      </c>
      <c r="E463" s="141" t="s">
        <v>19</v>
      </c>
      <c r="F463" s="142" t="s">
        <v>576</v>
      </c>
      <c r="H463" s="143">
        <v>0.01</v>
      </c>
      <c r="I463" s="144"/>
      <c r="L463" s="139"/>
      <c r="M463" s="145"/>
      <c r="T463" s="146"/>
      <c r="AT463" s="141" t="s">
        <v>151</v>
      </c>
      <c r="AU463" s="141" t="s">
        <v>78</v>
      </c>
      <c r="AV463" s="11" t="s">
        <v>80</v>
      </c>
      <c r="AW463" s="11" t="s">
        <v>31</v>
      </c>
      <c r="AX463" s="11" t="s">
        <v>70</v>
      </c>
      <c r="AY463" s="141" t="s">
        <v>142</v>
      </c>
    </row>
    <row r="464" spans="2:65" s="13" customFormat="1" ht="11.25">
      <c r="B464" s="154"/>
      <c r="D464" s="140" t="s">
        <v>151</v>
      </c>
      <c r="E464" s="155" t="s">
        <v>19</v>
      </c>
      <c r="F464" s="156" t="s">
        <v>577</v>
      </c>
      <c r="H464" s="155" t="s">
        <v>19</v>
      </c>
      <c r="I464" s="157"/>
      <c r="L464" s="154"/>
      <c r="M464" s="158"/>
      <c r="T464" s="159"/>
      <c r="AT464" s="155" t="s">
        <v>151</v>
      </c>
      <c r="AU464" s="155" t="s">
        <v>78</v>
      </c>
      <c r="AV464" s="13" t="s">
        <v>78</v>
      </c>
      <c r="AW464" s="13" t="s">
        <v>31</v>
      </c>
      <c r="AX464" s="13" t="s">
        <v>70</v>
      </c>
      <c r="AY464" s="155" t="s">
        <v>142</v>
      </c>
    </row>
    <row r="465" spans="2:65" s="11" customFormat="1" ht="11.25">
      <c r="B465" s="139"/>
      <c r="D465" s="140" t="s">
        <v>151</v>
      </c>
      <c r="E465" s="141" t="s">
        <v>19</v>
      </c>
      <c r="F465" s="142" t="s">
        <v>578</v>
      </c>
      <c r="H465" s="143">
        <v>1.9139999999999999</v>
      </c>
      <c r="I465" s="144"/>
      <c r="L465" s="139"/>
      <c r="M465" s="145"/>
      <c r="T465" s="146"/>
      <c r="AT465" s="141" t="s">
        <v>151</v>
      </c>
      <c r="AU465" s="141" t="s">
        <v>78</v>
      </c>
      <c r="AV465" s="11" t="s">
        <v>80</v>
      </c>
      <c r="AW465" s="11" t="s">
        <v>31</v>
      </c>
      <c r="AX465" s="11" t="s">
        <v>70</v>
      </c>
      <c r="AY465" s="141" t="s">
        <v>142</v>
      </c>
    </row>
    <row r="466" spans="2:65" s="12" customFormat="1" ht="11.25">
      <c r="B466" s="147"/>
      <c r="D466" s="140" t="s">
        <v>151</v>
      </c>
      <c r="E466" s="148" t="s">
        <v>19</v>
      </c>
      <c r="F466" s="149" t="s">
        <v>154</v>
      </c>
      <c r="H466" s="150">
        <v>8135.165</v>
      </c>
      <c r="I466" s="151"/>
      <c r="L466" s="147"/>
      <c r="M466" s="152"/>
      <c r="T466" s="153"/>
      <c r="AT466" s="148" t="s">
        <v>151</v>
      </c>
      <c r="AU466" s="148" t="s">
        <v>78</v>
      </c>
      <c r="AV466" s="12" t="s">
        <v>149</v>
      </c>
      <c r="AW466" s="12" t="s">
        <v>31</v>
      </c>
      <c r="AX466" s="12" t="s">
        <v>78</v>
      </c>
      <c r="AY466" s="148" t="s">
        <v>142</v>
      </c>
    </row>
    <row r="467" spans="2:65" s="1" customFormat="1" ht="111.75" customHeight="1">
      <c r="B467" s="32"/>
      <c r="C467" s="160" t="s">
        <v>579</v>
      </c>
      <c r="D467" s="160" t="s">
        <v>316</v>
      </c>
      <c r="E467" s="161" t="s">
        <v>580</v>
      </c>
      <c r="F467" s="162" t="s">
        <v>581</v>
      </c>
      <c r="G467" s="163" t="s">
        <v>290</v>
      </c>
      <c r="H467" s="164">
        <v>21095.685000000001</v>
      </c>
      <c r="I467" s="165"/>
      <c r="J467" s="166">
        <f>ROUND(I467*H467,2)</f>
        <v>0</v>
      </c>
      <c r="K467" s="162" t="s">
        <v>147</v>
      </c>
      <c r="L467" s="32"/>
      <c r="M467" s="167" t="s">
        <v>19</v>
      </c>
      <c r="N467" s="168" t="s">
        <v>41</v>
      </c>
      <c r="P467" s="135">
        <f>O467*H467</f>
        <v>0</v>
      </c>
      <c r="Q467" s="135">
        <v>0</v>
      </c>
      <c r="R467" s="135">
        <f>Q467*H467</f>
        <v>0</v>
      </c>
      <c r="S467" s="135">
        <v>0</v>
      </c>
      <c r="T467" s="136">
        <f>S467*H467</f>
        <v>0</v>
      </c>
      <c r="AR467" s="137" t="s">
        <v>543</v>
      </c>
      <c r="AT467" s="137" t="s">
        <v>316</v>
      </c>
      <c r="AU467" s="137" t="s">
        <v>78</v>
      </c>
      <c r="AY467" s="17" t="s">
        <v>142</v>
      </c>
      <c r="BE467" s="138">
        <f>IF(N467="základní",J467,0)</f>
        <v>0</v>
      </c>
      <c r="BF467" s="138">
        <f>IF(N467="snížená",J467,0)</f>
        <v>0</v>
      </c>
      <c r="BG467" s="138">
        <f>IF(N467="zákl. přenesená",J467,0)</f>
        <v>0</v>
      </c>
      <c r="BH467" s="138">
        <f>IF(N467="sníž. přenesená",J467,0)</f>
        <v>0</v>
      </c>
      <c r="BI467" s="138">
        <f>IF(N467="nulová",J467,0)</f>
        <v>0</v>
      </c>
      <c r="BJ467" s="17" t="s">
        <v>78</v>
      </c>
      <c r="BK467" s="138">
        <f>ROUND(I467*H467,2)</f>
        <v>0</v>
      </c>
      <c r="BL467" s="17" t="s">
        <v>543</v>
      </c>
      <c r="BM467" s="137" t="s">
        <v>582</v>
      </c>
    </row>
    <row r="468" spans="2:65" s="13" customFormat="1" ht="11.25">
      <c r="B468" s="154"/>
      <c r="D468" s="140" t="s">
        <v>151</v>
      </c>
      <c r="E468" s="155" t="s">
        <v>19</v>
      </c>
      <c r="F468" s="156" t="s">
        <v>565</v>
      </c>
      <c r="H468" s="155" t="s">
        <v>19</v>
      </c>
      <c r="I468" s="157"/>
      <c r="L468" s="154"/>
      <c r="M468" s="158"/>
      <c r="T468" s="159"/>
      <c r="AT468" s="155" t="s">
        <v>151</v>
      </c>
      <c r="AU468" s="155" t="s">
        <v>78</v>
      </c>
      <c r="AV468" s="13" t="s">
        <v>78</v>
      </c>
      <c r="AW468" s="13" t="s">
        <v>31</v>
      </c>
      <c r="AX468" s="13" t="s">
        <v>70</v>
      </c>
      <c r="AY468" s="155" t="s">
        <v>142</v>
      </c>
    </row>
    <row r="469" spans="2:65" s="11" customFormat="1" ht="11.25">
      <c r="B469" s="139"/>
      <c r="D469" s="140" t="s">
        <v>151</v>
      </c>
      <c r="E469" s="141" t="s">
        <v>19</v>
      </c>
      <c r="F469" s="142" t="s">
        <v>583</v>
      </c>
      <c r="H469" s="143">
        <v>0.44700000000000001</v>
      </c>
      <c r="I469" s="144"/>
      <c r="L469" s="139"/>
      <c r="M469" s="145"/>
      <c r="T469" s="146"/>
      <c r="AT469" s="141" t="s">
        <v>151</v>
      </c>
      <c r="AU469" s="141" t="s">
        <v>78</v>
      </c>
      <c r="AV469" s="11" t="s">
        <v>80</v>
      </c>
      <c r="AW469" s="11" t="s">
        <v>31</v>
      </c>
      <c r="AX469" s="11" t="s">
        <v>70</v>
      </c>
      <c r="AY469" s="141" t="s">
        <v>142</v>
      </c>
    </row>
    <row r="470" spans="2:65" s="13" customFormat="1" ht="11.25">
      <c r="B470" s="154"/>
      <c r="D470" s="140" t="s">
        <v>151</v>
      </c>
      <c r="E470" s="155" t="s">
        <v>19</v>
      </c>
      <c r="F470" s="156" t="s">
        <v>567</v>
      </c>
      <c r="H470" s="155" t="s">
        <v>19</v>
      </c>
      <c r="I470" s="157"/>
      <c r="L470" s="154"/>
      <c r="M470" s="158"/>
      <c r="T470" s="159"/>
      <c r="AT470" s="155" t="s">
        <v>151</v>
      </c>
      <c r="AU470" s="155" t="s">
        <v>78</v>
      </c>
      <c r="AV470" s="13" t="s">
        <v>78</v>
      </c>
      <c r="AW470" s="13" t="s">
        <v>31</v>
      </c>
      <c r="AX470" s="13" t="s">
        <v>70</v>
      </c>
      <c r="AY470" s="155" t="s">
        <v>142</v>
      </c>
    </row>
    <row r="471" spans="2:65" s="11" customFormat="1" ht="11.25">
      <c r="B471" s="139"/>
      <c r="D471" s="140" t="s">
        <v>151</v>
      </c>
      <c r="E471" s="141" t="s">
        <v>19</v>
      </c>
      <c r="F471" s="142" t="s">
        <v>584</v>
      </c>
      <c r="H471" s="143">
        <v>36</v>
      </c>
      <c r="I471" s="144"/>
      <c r="L471" s="139"/>
      <c r="M471" s="145"/>
      <c r="T471" s="146"/>
      <c r="AT471" s="141" t="s">
        <v>151</v>
      </c>
      <c r="AU471" s="141" t="s">
        <v>78</v>
      </c>
      <c r="AV471" s="11" t="s">
        <v>80</v>
      </c>
      <c r="AW471" s="11" t="s">
        <v>31</v>
      </c>
      <c r="AX471" s="11" t="s">
        <v>70</v>
      </c>
      <c r="AY471" s="141" t="s">
        <v>142</v>
      </c>
    </row>
    <row r="472" spans="2:65" s="13" customFormat="1" ht="11.25">
      <c r="B472" s="154"/>
      <c r="D472" s="140" t="s">
        <v>151</v>
      </c>
      <c r="E472" s="155" t="s">
        <v>19</v>
      </c>
      <c r="F472" s="156" t="s">
        <v>571</v>
      </c>
      <c r="H472" s="155" t="s">
        <v>19</v>
      </c>
      <c r="I472" s="157"/>
      <c r="L472" s="154"/>
      <c r="M472" s="158"/>
      <c r="T472" s="159"/>
      <c r="AT472" s="155" t="s">
        <v>151</v>
      </c>
      <c r="AU472" s="155" t="s">
        <v>78</v>
      </c>
      <c r="AV472" s="13" t="s">
        <v>78</v>
      </c>
      <c r="AW472" s="13" t="s">
        <v>31</v>
      </c>
      <c r="AX472" s="13" t="s">
        <v>70</v>
      </c>
      <c r="AY472" s="155" t="s">
        <v>142</v>
      </c>
    </row>
    <row r="473" spans="2:65" s="11" customFormat="1" ht="11.25">
      <c r="B473" s="139"/>
      <c r="D473" s="140" t="s">
        <v>151</v>
      </c>
      <c r="E473" s="141" t="s">
        <v>19</v>
      </c>
      <c r="F473" s="142" t="s">
        <v>585</v>
      </c>
      <c r="H473" s="143">
        <v>21056.94</v>
      </c>
      <c r="I473" s="144"/>
      <c r="L473" s="139"/>
      <c r="M473" s="145"/>
      <c r="T473" s="146"/>
      <c r="AT473" s="141" t="s">
        <v>151</v>
      </c>
      <c r="AU473" s="141" t="s">
        <v>78</v>
      </c>
      <c r="AV473" s="11" t="s">
        <v>80</v>
      </c>
      <c r="AW473" s="11" t="s">
        <v>31</v>
      </c>
      <c r="AX473" s="11" t="s">
        <v>70</v>
      </c>
      <c r="AY473" s="141" t="s">
        <v>142</v>
      </c>
    </row>
    <row r="474" spans="2:65" s="13" customFormat="1" ht="11.25">
      <c r="B474" s="154"/>
      <c r="D474" s="140" t="s">
        <v>151</v>
      </c>
      <c r="E474" s="155" t="s">
        <v>19</v>
      </c>
      <c r="F474" s="156" t="s">
        <v>573</v>
      </c>
      <c r="H474" s="155" t="s">
        <v>19</v>
      </c>
      <c r="I474" s="157"/>
      <c r="L474" s="154"/>
      <c r="M474" s="158"/>
      <c r="T474" s="159"/>
      <c r="AT474" s="155" t="s">
        <v>151</v>
      </c>
      <c r="AU474" s="155" t="s">
        <v>78</v>
      </c>
      <c r="AV474" s="13" t="s">
        <v>78</v>
      </c>
      <c r="AW474" s="13" t="s">
        <v>31</v>
      </c>
      <c r="AX474" s="13" t="s">
        <v>70</v>
      </c>
      <c r="AY474" s="155" t="s">
        <v>142</v>
      </c>
    </row>
    <row r="475" spans="2:65" s="11" customFormat="1" ht="11.25">
      <c r="B475" s="139"/>
      <c r="D475" s="140" t="s">
        <v>151</v>
      </c>
      <c r="E475" s="141" t="s">
        <v>19</v>
      </c>
      <c r="F475" s="142" t="s">
        <v>586</v>
      </c>
      <c r="H475" s="143">
        <v>0.32400000000000001</v>
      </c>
      <c r="I475" s="144"/>
      <c r="L475" s="139"/>
      <c r="M475" s="145"/>
      <c r="T475" s="146"/>
      <c r="AT475" s="141" t="s">
        <v>151</v>
      </c>
      <c r="AU475" s="141" t="s">
        <v>78</v>
      </c>
      <c r="AV475" s="11" t="s">
        <v>80</v>
      </c>
      <c r="AW475" s="11" t="s">
        <v>31</v>
      </c>
      <c r="AX475" s="11" t="s">
        <v>70</v>
      </c>
      <c r="AY475" s="141" t="s">
        <v>142</v>
      </c>
    </row>
    <row r="476" spans="2:65" s="13" customFormat="1" ht="11.25">
      <c r="B476" s="154"/>
      <c r="D476" s="140" t="s">
        <v>151</v>
      </c>
      <c r="E476" s="155" t="s">
        <v>19</v>
      </c>
      <c r="F476" s="156" t="s">
        <v>575</v>
      </c>
      <c r="H476" s="155" t="s">
        <v>19</v>
      </c>
      <c r="I476" s="157"/>
      <c r="L476" s="154"/>
      <c r="M476" s="158"/>
      <c r="T476" s="159"/>
      <c r="AT476" s="155" t="s">
        <v>151</v>
      </c>
      <c r="AU476" s="155" t="s">
        <v>78</v>
      </c>
      <c r="AV476" s="13" t="s">
        <v>78</v>
      </c>
      <c r="AW476" s="13" t="s">
        <v>31</v>
      </c>
      <c r="AX476" s="13" t="s">
        <v>70</v>
      </c>
      <c r="AY476" s="155" t="s">
        <v>142</v>
      </c>
    </row>
    <row r="477" spans="2:65" s="11" customFormat="1" ht="11.25">
      <c r="B477" s="139"/>
      <c r="D477" s="140" t="s">
        <v>151</v>
      </c>
      <c r="E477" s="141" t="s">
        <v>19</v>
      </c>
      <c r="F477" s="142" t="s">
        <v>587</v>
      </c>
      <c r="H477" s="143">
        <v>0.06</v>
      </c>
      <c r="I477" s="144"/>
      <c r="L477" s="139"/>
      <c r="M477" s="145"/>
      <c r="T477" s="146"/>
      <c r="AT477" s="141" t="s">
        <v>151</v>
      </c>
      <c r="AU477" s="141" t="s">
        <v>78</v>
      </c>
      <c r="AV477" s="11" t="s">
        <v>80</v>
      </c>
      <c r="AW477" s="11" t="s">
        <v>31</v>
      </c>
      <c r="AX477" s="11" t="s">
        <v>70</v>
      </c>
      <c r="AY477" s="141" t="s">
        <v>142</v>
      </c>
    </row>
    <row r="478" spans="2:65" s="13" customFormat="1" ht="11.25">
      <c r="B478" s="154"/>
      <c r="D478" s="140" t="s">
        <v>151</v>
      </c>
      <c r="E478" s="155" t="s">
        <v>19</v>
      </c>
      <c r="F478" s="156" t="s">
        <v>577</v>
      </c>
      <c r="H478" s="155" t="s">
        <v>19</v>
      </c>
      <c r="I478" s="157"/>
      <c r="L478" s="154"/>
      <c r="M478" s="158"/>
      <c r="T478" s="159"/>
      <c r="AT478" s="155" t="s">
        <v>151</v>
      </c>
      <c r="AU478" s="155" t="s">
        <v>78</v>
      </c>
      <c r="AV478" s="13" t="s">
        <v>78</v>
      </c>
      <c r="AW478" s="13" t="s">
        <v>31</v>
      </c>
      <c r="AX478" s="13" t="s">
        <v>70</v>
      </c>
      <c r="AY478" s="155" t="s">
        <v>142</v>
      </c>
    </row>
    <row r="479" spans="2:65" s="11" customFormat="1" ht="11.25">
      <c r="B479" s="139"/>
      <c r="D479" s="140" t="s">
        <v>151</v>
      </c>
      <c r="E479" s="141" t="s">
        <v>19</v>
      </c>
      <c r="F479" s="142" t="s">
        <v>578</v>
      </c>
      <c r="H479" s="143">
        <v>1.9139999999999999</v>
      </c>
      <c r="I479" s="144"/>
      <c r="L479" s="139"/>
      <c r="M479" s="145"/>
      <c r="T479" s="146"/>
      <c r="AT479" s="141" t="s">
        <v>151</v>
      </c>
      <c r="AU479" s="141" t="s">
        <v>78</v>
      </c>
      <c r="AV479" s="11" t="s">
        <v>80</v>
      </c>
      <c r="AW479" s="11" t="s">
        <v>31</v>
      </c>
      <c r="AX479" s="11" t="s">
        <v>70</v>
      </c>
      <c r="AY479" s="141" t="s">
        <v>142</v>
      </c>
    </row>
    <row r="480" spans="2:65" s="12" customFormat="1" ht="11.25">
      <c r="B480" s="147"/>
      <c r="D480" s="140" t="s">
        <v>151</v>
      </c>
      <c r="E480" s="148" t="s">
        <v>19</v>
      </c>
      <c r="F480" s="149" t="s">
        <v>154</v>
      </c>
      <c r="H480" s="150">
        <v>21095.685000000001</v>
      </c>
      <c r="I480" s="151"/>
      <c r="L480" s="147"/>
      <c r="M480" s="152"/>
      <c r="T480" s="153"/>
      <c r="AT480" s="148" t="s">
        <v>151</v>
      </c>
      <c r="AU480" s="148" t="s">
        <v>78</v>
      </c>
      <c r="AV480" s="12" t="s">
        <v>149</v>
      </c>
      <c r="AW480" s="12" t="s">
        <v>31</v>
      </c>
      <c r="AX480" s="12" t="s">
        <v>78</v>
      </c>
      <c r="AY480" s="148" t="s">
        <v>142</v>
      </c>
    </row>
    <row r="481" spans="2:65" s="1" customFormat="1" ht="114.95" customHeight="1">
      <c r="B481" s="32"/>
      <c r="C481" s="160" t="s">
        <v>588</v>
      </c>
      <c r="D481" s="160" t="s">
        <v>316</v>
      </c>
      <c r="E481" s="161" t="s">
        <v>589</v>
      </c>
      <c r="F481" s="162" t="s">
        <v>590</v>
      </c>
      <c r="G481" s="163" t="s">
        <v>290</v>
      </c>
      <c r="H481" s="164">
        <v>7.5460000000000003</v>
      </c>
      <c r="I481" s="165"/>
      <c r="J481" s="166">
        <f>ROUND(I481*H481,2)</f>
        <v>0</v>
      </c>
      <c r="K481" s="162" t="s">
        <v>147</v>
      </c>
      <c r="L481" s="32"/>
      <c r="M481" s="167" t="s">
        <v>19</v>
      </c>
      <c r="N481" s="168" t="s">
        <v>41</v>
      </c>
      <c r="P481" s="135">
        <f>O481*H481</f>
        <v>0</v>
      </c>
      <c r="Q481" s="135">
        <v>0</v>
      </c>
      <c r="R481" s="135">
        <f>Q481*H481</f>
        <v>0</v>
      </c>
      <c r="S481" s="135">
        <v>0</v>
      </c>
      <c r="T481" s="136">
        <f>S481*H481</f>
        <v>0</v>
      </c>
      <c r="AR481" s="137" t="s">
        <v>543</v>
      </c>
      <c r="AT481" s="137" t="s">
        <v>316</v>
      </c>
      <c r="AU481" s="137" t="s">
        <v>78</v>
      </c>
      <c r="AY481" s="17" t="s">
        <v>142</v>
      </c>
      <c r="BE481" s="138">
        <f>IF(N481="základní",J481,0)</f>
        <v>0</v>
      </c>
      <c r="BF481" s="138">
        <f>IF(N481="snížená",J481,0)</f>
        <v>0</v>
      </c>
      <c r="BG481" s="138">
        <f>IF(N481="zákl. přenesená",J481,0)</f>
        <v>0</v>
      </c>
      <c r="BH481" s="138">
        <f>IF(N481="sníž. přenesená",J481,0)</f>
        <v>0</v>
      </c>
      <c r="BI481" s="138">
        <f>IF(N481="nulová",J481,0)</f>
        <v>0</v>
      </c>
      <c r="BJ481" s="17" t="s">
        <v>78</v>
      </c>
      <c r="BK481" s="138">
        <f>ROUND(I481*H481,2)</f>
        <v>0</v>
      </c>
      <c r="BL481" s="17" t="s">
        <v>543</v>
      </c>
      <c r="BM481" s="137" t="s">
        <v>591</v>
      </c>
    </row>
    <row r="482" spans="2:65" s="13" customFormat="1" ht="11.25">
      <c r="B482" s="154"/>
      <c r="D482" s="140" t="s">
        <v>151</v>
      </c>
      <c r="E482" s="155" t="s">
        <v>19</v>
      </c>
      <c r="F482" s="156" t="s">
        <v>592</v>
      </c>
      <c r="H482" s="155" t="s">
        <v>19</v>
      </c>
      <c r="I482" s="157"/>
      <c r="L482" s="154"/>
      <c r="M482" s="158"/>
      <c r="T482" s="159"/>
      <c r="AT482" s="155" t="s">
        <v>151</v>
      </c>
      <c r="AU482" s="155" t="s">
        <v>78</v>
      </c>
      <c r="AV482" s="13" t="s">
        <v>78</v>
      </c>
      <c r="AW482" s="13" t="s">
        <v>31</v>
      </c>
      <c r="AX482" s="13" t="s">
        <v>70</v>
      </c>
      <c r="AY482" s="155" t="s">
        <v>142</v>
      </c>
    </row>
    <row r="483" spans="2:65" s="11" customFormat="1" ht="11.25">
      <c r="B483" s="139"/>
      <c r="D483" s="140" t="s">
        <v>151</v>
      </c>
      <c r="E483" s="141" t="s">
        <v>19</v>
      </c>
      <c r="F483" s="142" t="s">
        <v>593</v>
      </c>
      <c r="H483" s="143">
        <v>6.1459999999999999</v>
      </c>
      <c r="I483" s="144"/>
      <c r="L483" s="139"/>
      <c r="M483" s="145"/>
      <c r="T483" s="146"/>
      <c r="AT483" s="141" t="s">
        <v>151</v>
      </c>
      <c r="AU483" s="141" t="s">
        <v>78</v>
      </c>
      <c r="AV483" s="11" t="s">
        <v>80</v>
      </c>
      <c r="AW483" s="11" t="s">
        <v>31</v>
      </c>
      <c r="AX483" s="11" t="s">
        <v>70</v>
      </c>
      <c r="AY483" s="141" t="s">
        <v>142</v>
      </c>
    </row>
    <row r="484" spans="2:65" s="13" customFormat="1" ht="11.25">
      <c r="B484" s="154"/>
      <c r="D484" s="140" t="s">
        <v>151</v>
      </c>
      <c r="E484" s="155" t="s">
        <v>19</v>
      </c>
      <c r="F484" s="156" t="s">
        <v>594</v>
      </c>
      <c r="H484" s="155" t="s">
        <v>19</v>
      </c>
      <c r="I484" s="157"/>
      <c r="L484" s="154"/>
      <c r="M484" s="158"/>
      <c r="T484" s="159"/>
      <c r="AT484" s="155" t="s">
        <v>151</v>
      </c>
      <c r="AU484" s="155" t="s">
        <v>78</v>
      </c>
      <c r="AV484" s="13" t="s">
        <v>78</v>
      </c>
      <c r="AW484" s="13" t="s">
        <v>31</v>
      </c>
      <c r="AX484" s="13" t="s">
        <v>70</v>
      </c>
      <c r="AY484" s="155" t="s">
        <v>142</v>
      </c>
    </row>
    <row r="485" spans="2:65" s="11" customFormat="1" ht="11.25">
      <c r="B485" s="139"/>
      <c r="D485" s="140" t="s">
        <v>151</v>
      </c>
      <c r="E485" s="141" t="s">
        <v>19</v>
      </c>
      <c r="F485" s="142" t="s">
        <v>595</v>
      </c>
      <c r="H485" s="143">
        <v>1.4</v>
      </c>
      <c r="I485" s="144"/>
      <c r="L485" s="139"/>
      <c r="M485" s="145"/>
      <c r="T485" s="146"/>
      <c r="AT485" s="141" t="s">
        <v>151</v>
      </c>
      <c r="AU485" s="141" t="s">
        <v>78</v>
      </c>
      <c r="AV485" s="11" t="s">
        <v>80</v>
      </c>
      <c r="AW485" s="11" t="s">
        <v>31</v>
      </c>
      <c r="AX485" s="11" t="s">
        <v>70</v>
      </c>
      <c r="AY485" s="141" t="s">
        <v>142</v>
      </c>
    </row>
    <row r="486" spans="2:65" s="12" customFormat="1" ht="11.25">
      <c r="B486" s="147"/>
      <c r="D486" s="140" t="s">
        <v>151</v>
      </c>
      <c r="E486" s="148" t="s">
        <v>19</v>
      </c>
      <c r="F486" s="149" t="s">
        <v>154</v>
      </c>
      <c r="H486" s="150">
        <v>7.5459999999999994</v>
      </c>
      <c r="I486" s="151"/>
      <c r="L486" s="147"/>
      <c r="M486" s="152"/>
      <c r="T486" s="153"/>
      <c r="AT486" s="148" t="s">
        <v>151</v>
      </c>
      <c r="AU486" s="148" t="s">
        <v>78</v>
      </c>
      <c r="AV486" s="12" t="s">
        <v>149</v>
      </c>
      <c r="AW486" s="12" t="s">
        <v>31</v>
      </c>
      <c r="AX486" s="12" t="s">
        <v>78</v>
      </c>
      <c r="AY486" s="148" t="s">
        <v>142</v>
      </c>
    </row>
    <row r="487" spans="2:65" s="1" customFormat="1" ht="123" customHeight="1">
      <c r="B487" s="32"/>
      <c r="C487" s="160" t="s">
        <v>596</v>
      </c>
      <c r="D487" s="160" t="s">
        <v>316</v>
      </c>
      <c r="E487" s="161" t="s">
        <v>597</v>
      </c>
      <c r="F487" s="162" t="s">
        <v>598</v>
      </c>
      <c r="G487" s="163" t="s">
        <v>290</v>
      </c>
      <c r="H487" s="164">
        <v>168.82599999999999</v>
      </c>
      <c r="I487" s="165"/>
      <c r="J487" s="166">
        <f>ROUND(I487*H487,2)</f>
        <v>0</v>
      </c>
      <c r="K487" s="162" t="s">
        <v>147</v>
      </c>
      <c r="L487" s="32"/>
      <c r="M487" s="167" t="s">
        <v>19</v>
      </c>
      <c r="N487" s="168" t="s">
        <v>41</v>
      </c>
      <c r="P487" s="135">
        <f>O487*H487</f>
        <v>0</v>
      </c>
      <c r="Q487" s="135">
        <v>0</v>
      </c>
      <c r="R487" s="135">
        <f>Q487*H487</f>
        <v>0</v>
      </c>
      <c r="S487" s="135">
        <v>0</v>
      </c>
      <c r="T487" s="136">
        <f>S487*H487</f>
        <v>0</v>
      </c>
      <c r="AR487" s="137" t="s">
        <v>543</v>
      </c>
      <c r="AT487" s="137" t="s">
        <v>316</v>
      </c>
      <c r="AU487" s="137" t="s">
        <v>78</v>
      </c>
      <c r="AY487" s="17" t="s">
        <v>142</v>
      </c>
      <c r="BE487" s="138">
        <f>IF(N487="základní",J487,0)</f>
        <v>0</v>
      </c>
      <c r="BF487" s="138">
        <f>IF(N487="snížená",J487,0)</f>
        <v>0</v>
      </c>
      <c r="BG487" s="138">
        <f>IF(N487="zákl. přenesená",J487,0)</f>
        <v>0</v>
      </c>
      <c r="BH487" s="138">
        <f>IF(N487="sníž. přenesená",J487,0)</f>
        <v>0</v>
      </c>
      <c r="BI487" s="138">
        <f>IF(N487="nulová",J487,0)</f>
        <v>0</v>
      </c>
      <c r="BJ487" s="17" t="s">
        <v>78</v>
      </c>
      <c r="BK487" s="138">
        <f>ROUND(I487*H487,2)</f>
        <v>0</v>
      </c>
      <c r="BL487" s="17" t="s">
        <v>543</v>
      </c>
      <c r="BM487" s="137" t="s">
        <v>599</v>
      </c>
    </row>
    <row r="488" spans="2:65" s="13" customFormat="1" ht="11.25">
      <c r="B488" s="154"/>
      <c r="D488" s="140" t="s">
        <v>151</v>
      </c>
      <c r="E488" s="155" t="s">
        <v>19</v>
      </c>
      <c r="F488" s="156" t="s">
        <v>592</v>
      </c>
      <c r="H488" s="155" t="s">
        <v>19</v>
      </c>
      <c r="I488" s="157"/>
      <c r="L488" s="154"/>
      <c r="M488" s="158"/>
      <c r="T488" s="159"/>
      <c r="AT488" s="155" t="s">
        <v>151</v>
      </c>
      <c r="AU488" s="155" t="s">
        <v>78</v>
      </c>
      <c r="AV488" s="13" t="s">
        <v>78</v>
      </c>
      <c r="AW488" s="13" t="s">
        <v>31</v>
      </c>
      <c r="AX488" s="13" t="s">
        <v>70</v>
      </c>
      <c r="AY488" s="155" t="s">
        <v>142</v>
      </c>
    </row>
    <row r="489" spans="2:65" s="11" customFormat="1" ht="11.25">
      <c r="B489" s="139"/>
      <c r="D489" s="140" t="s">
        <v>151</v>
      </c>
      <c r="E489" s="141" t="s">
        <v>19</v>
      </c>
      <c r="F489" s="142" t="s">
        <v>600</v>
      </c>
      <c r="H489" s="143">
        <v>129.066</v>
      </c>
      <c r="I489" s="144"/>
      <c r="L489" s="139"/>
      <c r="M489" s="145"/>
      <c r="T489" s="146"/>
      <c r="AT489" s="141" t="s">
        <v>151</v>
      </c>
      <c r="AU489" s="141" t="s">
        <v>78</v>
      </c>
      <c r="AV489" s="11" t="s">
        <v>80</v>
      </c>
      <c r="AW489" s="11" t="s">
        <v>31</v>
      </c>
      <c r="AX489" s="11" t="s">
        <v>70</v>
      </c>
      <c r="AY489" s="141" t="s">
        <v>142</v>
      </c>
    </row>
    <row r="490" spans="2:65" s="13" customFormat="1" ht="11.25">
      <c r="B490" s="154"/>
      <c r="D490" s="140" t="s">
        <v>151</v>
      </c>
      <c r="E490" s="155" t="s">
        <v>19</v>
      </c>
      <c r="F490" s="156" t="s">
        <v>594</v>
      </c>
      <c r="H490" s="155" t="s">
        <v>19</v>
      </c>
      <c r="I490" s="157"/>
      <c r="L490" s="154"/>
      <c r="M490" s="158"/>
      <c r="T490" s="159"/>
      <c r="AT490" s="155" t="s">
        <v>151</v>
      </c>
      <c r="AU490" s="155" t="s">
        <v>78</v>
      </c>
      <c r="AV490" s="13" t="s">
        <v>78</v>
      </c>
      <c r="AW490" s="13" t="s">
        <v>31</v>
      </c>
      <c r="AX490" s="13" t="s">
        <v>70</v>
      </c>
      <c r="AY490" s="155" t="s">
        <v>142</v>
      </c>
    </row>
    <row r="491" spans="2:65" s="11" customFormat="1" ht="11.25">
      <c r="B491" s="139"/>
      <c r="D491" s="140" t="s">
        <v>151</v>
      </c>
      <c r="E491" s="141" t="s">
        <v>19</v>
      </c>
      <c r="F491" s="142" t="s">
        <v>601</v>
      </c>
      <c r="H491" s="143">
        <v>39.76</v>
      </c>
      <c r="I491" s="144"/>
      <c r="L491" s="139"/>
      <c r="M491" s="145"/>
      <c r="T491" s="146"/>
      <c r="AT491" s="141" t="s">
        <v>151</v>
      </c>
      <c r="AU491" s="141" t="s">
        <v>78</v>
      </c>
      <c r="AV491" s="11" t="s">
        <v>80</v>
      </c>
      <c r="AW491" s="11" t="s">
        <v>31</v>
      </c>
      <c r="AX491" s="11" t="s">
        <v>70</v>
      </c>
      <c r="AY491" s="141" t="s">
        <v>142</v>
      </c>
    </row>
    <row r="492" spans="2:65" s="12" customFormat="1" ht="11.25">
      <c r="B492" s="147"/>
      <c r="D492" s="140" t="s">
        <v>151</v>
      </c>
      <c r="E492" s="148" t="s">
        <v>19</v>
      </c>
      <c r="F492" s="149" t="s">
        <v>154</v>
      </c>
      <c r="H492" s="150">
        <v>168.82599999999999</v>
      </c>
      <c r="I492" s="151"/>
      <c r="L492" s="147"/>
      <c r="M492" s="152"/>
      <c r="T492" s="153"/>
      <c r="AT492" s="148" t="s">
        <v>151</v>
      </c>
      <c r="AU492" s="148" t="s">
        <v>78</v>
      </c>
      <c r="AV492" s="12" t="s">
        <v>149</v>
      </c>
      <c r="AW492" s="12" t="s">
        <v>31</v>
      </c>
      <c r="AX492" s="12" t="s">
        <v>78</v>
      </c>
      <c r="AY492" s="148" t="s">
        <v>142</v>
      </c>
    </row>
    <row r="493" spans="2:65" s="1" customFormat="1" ht="100.5" customHeight="1">
      <c r="B493" s="32"/>
      <c r="C493" s="160" t="s">
        <v>602</v>
      </c>
      <c r="D493" s="160" t="s">
        <v>316</v>
      </c>
      <c r="E493" s="161" t="s">
        <v>603</v>
      </c>
      <c r="F493" s="162" t="s">
        <v>604</v>
      </c>
      <c r="G493" s="163" t="s">
        <v>290</v>
      </c>
      <c r="H493" s="164">
        <v>478.8</v>
      </c>
      <c r="I493" s="165"/>
      <c r="J493" s="166">
        <f>ROUND(I493*H493,2)</f>
        <v>0</v>
      </c>
      <c r="K493" s="162" t="s">
        <v>147</v>
      </c>
      <c r="L493" s="32"/>
      <c r="M493" s="167" t="s">
        <v>19</v>
      </c>
      <c r="N493" s="168" t="s">
        <v>41</v>
      </c>
      <c r="P493" s="135">
        <f>O493*H493</f>
        <v>0</v>
      </c>
      <c r="Q493" s="135">
        <v>0</v>
      </c>
      <c r="R493" s="135">
        <f>Q493*H493</f>
        <v>0</v>
      </c>
      <c r="S493" s="135">
        <v>0</v>
      </c>
      <c r="T493" s="136">
        <f>S493*H493</f>
        <v>0</v>
      </c>
      <c r="AR493" s="137" t="s">
        <v>149</v>
      </c>
      <c r="AT493" s="137" t="s">
        <v>316</v>
      </c>
      <c r="AU493" s="137" t="s">
        <v>78</v>
      </c>
      <c r="AY493" s="17" t="s">
        <v>142</v>
      </c>
      <c r="BE493" s="138">
        <f>IF(N493="základní",J493,0)</f>
        <v>0</v>
      </c>
      <c r="BF493" s="138">
        <f>IF(N493="snížená",J493,0)</f>
        <v>0</v>
      </c>
      <c r="BG493" s="138">
        <f>IF(N493="zákl. přenesená",J493,0)</f>
        <v>0</v>
      </c>
      <c r="BH493" s="138">
        <f>IF(N493="sníž. přenesená",J493,0)</f>
        <v>0</v>
      </c>
      <c r="BI493" s="138">
        <f>IF(N493="nulová",J493,0)</f>
        <v>0</v>
      </c>
      <c r="BJ493" s="17" t="s">
        <v>78</v>
      </c>
      <c r="BK493" s="138">
        <f>ROUND(I493*H493,2)</f>
        <v>0</v>
      </c>
      <c r="BL493" s="17" t="s">
        <v>149</v>
      </c>
      <c r="BM493" s="137" t="s">
        <v>605</v>
      </c>
    </row>
    <row r="494" spans="2:65" s="13" customFormat="1" ht="11.25">
      <c r="B494" s="154"/>
      <c r="D494" s="140" t="s">
        <v>151</v>
      </c>
      <c r="E494" s="155" t="s">
        <v>19</v>
      </c>
      <c r="F494" s="156" t="s">
        <v>606</v>
      </c>
      <c r="H494" s="155" t="s">
        <v>19</v>
      </c>
      <c r="I494" s="157"/>
      <c r="L494" s="154"/>
      <c r="M494" s="158"/>
      <c r="T494" s="159"/>
      <c r="AT494" s="155" t="s">
        <v>151</v>
      </c>
      <c r="AU494" s="155" t="s">
        <v>78</v>
      </c>
      <c r="AV494" s="13" t="s">
        <v>78</v>
      </c>
      <c r="AW494" s="13" t="s">
        <v>31</v>
      </c>
      <c r="AX494" s="13" t="s">
        <v>70</v>
      </c>
      <c r="AY494" s="155" t="s">
        <v>142</v>
      </c>
    </row>
    <row r="495" spans="2:65" s="11" customFormat="1" ht="11.25">
      <c r="B495" s="139"/>
      <c r="D495" s="140" t="s">
        <v>151</v>
      </c>
      <c r="E495" s="141" t="s">
        <v>19</v>
      </c>
      <c r="F495" s="142" t="s">
        <v>607</v>
      </c>
      <c r="H495" s="143">
        <v>478.8</v>
      </c>
      <c r="I495" s="144"/>
      <c r="L495" s="139"/>
      <c r="M495" s="145"/>
      <c r="T495" s="146"/>
      <c r="AT495" s="141" t="s">
        <v>151</v>
      </c>
      <c r="AU495" s="141" t="s">
        <v>78</v>
      </c>
      <c r="AV495" s="11" t="s">
        <v>80</v>
      </c>
      <c r="AW495" s="11" t="s">
        <v>31</v>
      </c>
      <c r="AX495" s="11" t="s">
        <v>70</v>
      </c>
      <c r="AY495" s="141" t="s">
        <v>142</v>
      </c>
    </row>
    <row r="496" spans="2:65" s="12" customFormat="1" ht="11.25">
      <c r="B496" s="147"/>
      <c r="D496" s="140" t="s">
        <v>151</v>
      </c>
      <c r="E496" s="148" t="s">
        <v>19</v>
      </c>
      <c r="F496" s="149" t="s">
        <v>154</v>
      </c>
      <c r="H496" s="150">
        <v>478.8</v>
      </c>
      <c r="I496" s="151"/>
      <c r="L496" s="147"/>
      <c r="M496" s="152"/>
      <c r="T496" s="153"/>
      <c r="AT496" s="148" t="s">
        <v>151</v>
      </c>
      <c r="AU496" s="148" t="s">
        <v>78</v>
      </c>
      <c r="AV496" s="12" t="s">
        <v>149</v>
      </c>
      <c r="AW496" s="12" t="s">
        <v>31</v>
      </c>
      <c r="AX496" s="12" t="s">
        <v>78</v>
      </c>
      <c r="AY496" s="148" t="s">
        <v>142</v>
      </c>
    </row>
    <row r="497" spans="2:65" s="1" customFormat="1" ht="101.25" customHeight="1">
      <c r="B497" s="32"/>
      <c r="C497" s="160" t="s">
        <v>608</v>
      </c>
      <c r="D497" s="160" t="s">
        <v>316</v>
      </c>
      <c r="E497" s="161" t="s">
        <v>609</v>
      </c>
      <c r="F497" s="162" t="s">
        <v>610</v>
      </c>
      <c r="G497" s="163" t="s">
        <v>290</v>
      </c>
      <c r="H497" s="164">
        <v>3136.14</v>
      </c>
      <c r="I497" s="165"/>
      <c r="J497" s="166">
        <f>ROUND(I497*H497,2)</f>
        <v>0</v>
      </c>
      <c r="K497" s="162" t="s">
        <v>147</v>
      </c>
      <c r="L497" s="32"/>
      <c r="M497" s="167" t="s">
        <v>19</v>
      </c>
      <c r="N497" s="168" t="s">
        <v>41</v>
      </c>
      <c r="P497" s="135">
        <f>O497*H497</f>
        <v>0</v>
      </c>
      <c r="Q497" s="135">
        <v>0</v>
      </c>
      <c r="R497" s="135">
        <f>Q497*H497</f>
        <v>0</v>
      </c>
      <c r="S497" s="135">
        <v>0</v>
      </c>
      <c r="T497" s="136">
        <f>S497*H497</f>
        <v>0</v>
      </c>
      <c r="AR497" s="137" t="s">
        <v>543</v>
      </c>
      <c r="AT497" s="137" t="s">
        <v>316</v>
      </c>
      <c r="AU497" s="137" t="s">
        <v>78</v>
      </c>
      <c r="AY497" s="17" t="s">
        <v>142</v>
      </c>
      <c r="BE497" s="138">
        <f>IF(N497="základní",J497,0)</f>
        <v>0</v>
      </c>
      <c r="BF497" s="138">
        <f>IF(N497="snížená",J497,0)</f>
        <v>0</v>
      </c>
      <c r="BG497" s="138">
        <f>IF(N497="zákl. přenesená",J497,0)</f>
        <v>0</v>
      </c>
      <c r="BH497" s="138">
        <f>IF(N497="sníž. přenesená",J497,0)</f>
        <v>0</v>
      </c>
      <c r="BI497" s="138">
        <f>IF(N497="nulová",J497,0)</f>
        <v>0</v>
      </c>
      <c r="BJ497" s="17" t="s">
        <v>78</v>
      </c>
      <c r="BK497" s="138">
        <f>ROUND(I497*H497,2)</f>
        <v>0</v>
      </c>
      <c r="BL497" s="17" t="s">
        <v>543</v>
      </c>
      <c r="BM497" s="137" t="s">
        <v>611</v>
      </c>
    </row>
    <row r="498" spans="2:65" s="13" customFormat="1" ht="11.25">
      <c r="B498" s="154"/>
      <c r="D498" s="140" t="s">
        <v>151</v>
      </c>
      <c r="E498" s="155" t="s">
        <v>19</v>
      </c>
      <c r="F498" s="156" t="s">
        <v>612</v>
      </c>
      <c r="H498" s="155" t="s">
        <v>19</v>
      </c>
      <c r="I498" s="157"/>
      <c r="L498" s="154"/>
      <c r="M498" s="158"/>
      <c r="T498" s="159"/>
      <c r="AT498" s="155" t="s">
        <v>151</v>
      </c>
      <c r="AU498" s="155" t="s">
        <v>78</v>
      </c>
      <c r="AV498" s="13" t="s">
        <v>78</v>
      </c>
      <c r="AW498" s="13" t="s">
        <v>31</v>
      </c>
      <c r="AX498" s="13" t="s">
        <v>70</v>
      </c>
      <c r="AY498" s="155" t="s">
        <v>142</v>
      </c>
    </row>
    <row r="499" spans="2:65" s="11" customFormat="1" ht="11.25">
      <c r="B499" s="139"/>
      <c r="D499" s="140" t="s">
        <v>151</v>
      </c>
      <c r="E499" s="141" t="s">
        <v>19</v>
      </c>
      <c r="F499" s="142" t="s">
        <v>613</v>
      </c>
      <c r="H499" s="143">
        <v>3136.14</v>
      </c>
      <c r="I499" s="144"/>
      <c r="L499" s="139"/>
      <c r="M499" s="145"/>
      <c r="T499" s="146"/>
      <c r="AT499" s="141" t="s">
        <v>151</v>
      </c>
      <c r="AU499" s="141" t="s">
        <v>78</v>
      </c>
      <c r="AV499" s="11" t="s">
        <v>80</v>
      </c>
      <c r="AW499" s="11" t="s">
        <v>31</v>
      </c>
      <c r="AX499" s="11" t="s">
        <v>70</v>
      </c>
      <c r="AY499" s="141" t="s">
        <v>142</v>
      </c>
    </row>
    <row r="500" spans="2:65" s="12" customFormat="1" ht="11.25">
      <c r="B500" s="147"/>
      <c r="D500" s="140" t="s">
        <v>151</v>
      </c>
      <c r="E500" s="148" t="s">
        <v>19</v>
      </c>
      <c r="F500" s="149" t="s">
        <v>154</v>
      </c>
      <c r="H500" s="150">
        <v>3136.14</v>
      </c>
      <c r="I500" s="151"/>
      <c r="L500" s="147"/>
      <c r="M500" s="152"/>
      <c r="T500" s="153"/>
      <c r="AT500" s="148" t="s">
        <v>151</v>
      </c>
      <c r="AU500" s="148" t="s">
        <v>78</v>
      </c>
      <c r="AV500" s="12" t="s">
        <v>149</v>
      </c>
      <c r="AW500" s="12" t="s">
        <v>31</v>
      </c>
      <c r="AX500" s="12" t="s">
        <v>78</v>
      </c>
      <c r="AY500" s="148" t="s">
        <v>142</v>
      </c>
    </row>
    <row r="501" spans="2:65" s="1" customFormat="1" ht="90" customHeight="1">
      <c r="B501" s="32"/>
      <c r="C501" s="160" t="s">
        <v>614</v>
      </c>
      <c r="D501" s="160" t="s">
        <v>316</v>
      </c>
      <c r="E501" s="161" t="s">
        <v>615</v>
      </c>
      <c r="F501" s="162" t="s">
        <v>616</v>
      </c>
      <c r="G501" s="163" t="s">
        <v>290</v>
      </c>
      <c r="H501" s="164">
        <v>1.6</v>
      </c>
      <c r="I501" s="165"/>
      <c r="J501" s="166">
        <f>ROUND(I501*H501,2)</f>
        <v>0</v>
      </c>
      <c r="K501" s="162" t="s">
        <v>147</v>
      </c>
      <c r="L501" s="32"/>
      <c r="M501" s="167" t="s">
        <v>19</v>
      </c>
      <c r="N501" s="168" t="s">
        <v>41</v>
      </c>
      <c r="P501" s="135">
        <f>O501*H501</f>
        <v>0</v>
      </c>
      <c r="Q501" s="135">
        <v>0</v>
      </c>
      <c r="R501" s="135">
        <f>Q501*H501</f>
        <v>0</v>
      </c>
      <c r="S501" s="135">
        <v>0</v>
      </c>
      <c r="T501" s="136">
        <f>S501*H501</f>
        <v>0</v>
      </c>
      <c r="AR501" s="137" t="s">
        <v>543</v>
      </c>
      <c r="AT501" s="137" t="s">
        <v>316</v>
      </c>
      <c r="AU501" s="137" t="s">
        <v>78</v>
      </c>
      <c r="AY501" s="17" t="s">
        <v>142</v>
      </c>
      <c r="BE501" s="138">
        <f>IF(N501="základní",J501,0)</f>
        <v>0</v>
      </c>
      <c r="BF501" s="138">
        <f>IF(N501="snížená",J501,0)</f>
        <v>0</v>
      </c>
      <c r="BG501" s="138">
        <f>IF(N501="zákl. přenesená",J501,0)</f>
        <v>0</v>
      </c>
      <c r="BH501" s="138">
        <f>IF(N501="sníž. přenesená",J501,0)</f>
        <v>0</v>
      </c>
      <c r="BI501" s="138">
        <f>IF(N501="nulová",J501,0)</f>
        <v>0</v>
      </c>
      <c r="BJ501" s="17" t="s">
        <v>78</v>
      </c>
      <c r="BK501" s="138">
        <f>ROUND(I501*H501,2)</f>
        <v>0</v>
      </c>
      <c r="BL501" s="17" t="s">
        <v>543</v>
      </c>
      <c r="BM501" s="137" t="s">
        <v>617</v>
      </c>
    </row>
    <row r="502" spans="2:65" s="11" customFormat="1" ht="11.25">
      <c r="B502" s="139"/>
      <c r="D502" s="140" t="s">
        <v>151</v>
      </c>
      <c r="E502" s="141" t="s">
        <v>19</v>
      </c>
      <c r="F502" s="142" t="s">
        <v>618</v>
      </c>
      <c r="H502" s="143">
        <v>1.6</v>
      </c>
      <c r="I502" s="144"/>
      <c r="L502" s="139"/>
      <c r="M502" s="145"/>
      <c r="T502" s="146"/>
      <c r="AT502" s="141" t="s">
        <v>151</v>
      </c>
      <c r="AU502" s="141" t="s">
        <v>78</v>
      </c>
      <c r="AV502" s="11" t="s">
        <v>80</v>
      </c>
      <c r="AW502" s="11" t="s">
        <v>31</v>
      </c>
      <c r="AX502" s="11" t="s">
        <v>70</v>
      </c>
      <c r="AY502" s="141" t="s">
        <v>142</v>
      </c>
    </row>
    <row r="503" spans="2:65" s="12" customFormat="1" ht="11.25">
      <c r="B503" s="147"/>
      <c r="D503" s="140" t="s">
        <v>151</v>
      </c>
      <c r="E503" s="148" t="s">
        <v>19</v>
      </c>
      <c r="F503" s="149" t="s">
        <v>154</v>
      </c>
      <c r="H503" s="150">
        <v>1.6</v>
      </c>
      <c r="I503" s="151"/>
      <c r="L503" s="147"/>
      <c r="M503" s="172"/>
      <c r="N503" s="173"/>
      <c r="O503" s="173"/>
      <c r="P503" s="173"/>
      <c r="Q503" s="173"/>
      <c r="R503" s="173"/>
      <c r="S503" s="173"/>
      <c r="T503" s="174"/>
      <c r="AT503" s="148" t="s">
        <v>151</v>
      </c>
      <c r="AU503" s="148" t="s">
        <v>78</v>
      </c>
      <c r="AV503" s="12" t="s">
        <v>149</v>
      </c>
      <c r="AW503" s="12" t="s">
        <v>31</v>
      </c>
      <c r="AX503" s="12" t="s">
        <v>78</v>
      </c>
      <c r="AY503" s="148" t="s">
        <v>142</v>
      </c>
    </row>
    <row r="504" spans="2:65" s="1" customFormat="1" ht="6.95" customHeight="1">
      <c r="B504" s="41"/>
      <c r="C504" s="42"/>
      <c r="D504" s="42"/>
      <c r="E504" s="42"/>
      <c r="F504" s="42"/>
      <c r="G504" s="42"/>
      <c r="H504" s="42"/>
      <c r="I504" s="42"/>
      <c r="J504" s="42"/>
      <c r="K504" s="42"/>
      <c r="L504" s="32"/>
    </row>
  </sheetData>
  <sheetProtection algorithmName="SHA-512" hashValue="90IKCAFaIC9XCB2XEAM5F4ixU+oEpqR6UUfCFXut9ZzI2/ERV3mk3IAf+OSixa+dOi1Mioq+YA4vUsp9dK+NYg==" saltValue="gOHgWABYlGTV3n8tEknu9A==" spinCount="100000" sheet="1" objects="1" scenarios="1" formatColumns="0" formatRows="0" autoFilter="0"/>
  <autoFilter ref="C83:K503" xr:uid="{00000000-0009-0000-0000-000001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684"/>
  <sheetViews>
    <sheetView showGridLines="0" topLeftCell="A68" workbookViewId="0">
      <selection activeCell="I86" sqref="I86"/>
    </sheetView>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7" t="s">
        <v>83</v>
      </c>
    </row>
    <row r="3" spans="2:46" ht="6.95" customHeight="1">
      <c r="B3" s="18"/>
      <c r="C3" s="19"/>
      <c r="D3" s="19"/>
      <c r="E3" s="19"/>
      <c r="F3" s="19"/>
      <c r="G3" s="19"/>
      <c r="H3" s="19"/>
      <c r="I3" s="19"/>
      <c r="J3" s="19"/>
      <c r="K3" s="19"/>
      <c r="L3" s="20"/>
      <c r="AT3" s="17" t="s">
        <v>80</v>
      </c>
    </row>
    <row r="4" spans="2:46" ht="24.95" customHeight="1">
      <c r="B4" s="20"/>
      <c r="D4" s="21" t="s">
        <v>114</v>
      </c>
      <c r="L4" s="20"/>
      <c r="M4" s="90" t="s">
        <v>10</v>
      </c>
      <c r="AT4" s="17" t="s">
        <v>4</v>
      </c>
    </row>
    <row r="5" spans="2:46" ht="6.95" customHeight="1">
      <c r="B5" s="20"/>
      <c r="L5" s="20"/>
    </row>
    <row r="6" spans="2:46" ht="12" customHeight="1">
      <c r="B6" s="20"/>
      <c r="D6" s="27" t="s">
        <v>16</v>
      </c>
      <c r="L6" s="20"/>
    </row>
    <row r="7" spans="2:46" ht="16.5" customHeight="1">
      <c r="B7" s="20"/>
      <c r="E7" s="316" t="str">
        <f>'Rekapitulace stavby'!K6</f>
        <v>Prostá rekonstrukce trati Chotětov (včetně) - Všetaty (mimo)</v>
      </c>
      <c r="F7" s="317"/>
      <c r="G7" s="317"/>
      <c r="H7" s="317"/>
      <c r="L7" s="20"/>
    </row>
    <row r="8" spans="2:46" s="1" customFormat="1" ht="12" customHeight="1">
      <c r="B8" s="32"/>
      <c r="D8" s="27" t="s">
        <v>115</v>
      </c>
      <c r="L8" s="32"/>
    </row>
    <row r="9" spans="2:46" s="1" customFormat="1" ht="16.5" customHeight="1">
      <c r="B9" s="32"/>
      <c r="E9" s="280" t="s">
        <v>619</v>
      </c>
      <c r="F9" s="318"/>
      <c r="G9" s="318"/>
      <c r="H9" s="318"/>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f>'Rekapitulace stavby'!AN8</f>
        <v>45728</v>
      </c>
      <c r="L12" s="32"/>
    </row>
    <row r="13" spans="2:46" s="1" customFormat="1" ht="10.9" customHeight="1">
      <c r="B13" s="32"/>
      <c r="L13" s="32"/>
    </row>
    <row r="14" spans="2:46" s="1" customFormat="1" ht="12" customHeight="1">
      <c r="B14" s="32"/>
      <c r="D14" s="27" t="s">
        <v>24</v>
      </c>
      <c r="I14" s="27" t="s">
        <v>25</v>
      </c>
      <c r="J14" s="25" t="s">
        <v>19</v>
      </c>
      <c r="L14" s="32"/>
    </row>
    <row r="15" spans="2:46" s="1" customFormat="1" ht="18" customHeight="1">
      <c r="B15" s="32"/>
      <c r="E15" s="25" t="s">
        <v>26</v>
      </c>
      <c r="I15" s="27" t="s">
        <v>27</v>
      </c>
      <c r="J15" s="25" t="s">
        <v>19</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319" t="str">
        <f>'Rekapitulace stavby'!E14</f>
        <v>Vyplň údaj</v>
      </c>
      <c r="F18" s="286"/>
      <c r="G18" s="286"/>
      <c r="H18" s="286"/>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
      </c>
      <c r="L20" s="32"/>
    </row>
    <row r="21" spans="2:12" s="1" customFormat="1" ht="18" customHeight="1">
      <c r="B21" s="32"/>
      <c r="E21" s="25" t="str">
        <f>IF('Rekapitulace stavby'!E17="","",'Rekapitulace stavby'!E17)</f>
        <v xml:space="preserve"> </v>
      </c>
      <c r="I21" s="27" t="s">
        <v>27</v>
      </c>
      <c r="J21" s="25" t="str">
        <f>IF('Rekapitulace stavby'!AN17="","",'Rekapitulace stavby'!AN17)</f>
        <v/>
      </c>
      <c r="L21" s="32"/>
    </row>
    <row r="22" spans="2:12" s="1" customFormat="1" ht="6.95" customHeight="1">
      <c r="B22" s="32"/>
      <c r="L22" s="32"/>
    </row>
    <row r="23" spans="2:12" s="1" customFormat="1" ht="12" customHeight="1">
      <c r="B23" s="32"/>
      <c r="D23" s="27" t="s">
        <v>32</v>
      </c>
      <c r="I23" s="27" t="s">
        <v>25</v>
      </c>
      <c r="J23" s="25" t="s">
        <v>19</v>
      </c>
      <c r="L23" s="32"/>
    </row>
    <row r="24" spans="2:12" s="1" customFormat="1" ht="18" customHeight="1">
      <c r="B24" s="32"/>
      <c r="E24" s="25" t="s">
        <v>33</v>
      </c>
      <c r="I24" s="27" t="s">
        <v>27</v>
      </c>
      <c r="J24" s="25" t="s">
        <v>19</v>
      </c>
      <c r="L24" s="32"/>
    </row>
    <row r="25" spans="2:12" s="1" customFormat="1" ht="6.95" customHeight="1">
      <c r="B25" s="32"/>
      <c r="L25" s="32"/>
    </row>
    <row r="26" spans="2:12" s="1" customFormat="1" ht="12" customHeight="1">
      <c r="B26" s="32"/>
      <c r="D26" s="27" t="s">
        <v>34</v>
      </c>
      <c r="L26" s="32"/>
    </row>
    <row r="27" spans="2:12" s="7" customFormat="1" ht="119.25" customHeight="1">
      <c r="B27" s="91"/>
      <c r="E27" s="291" t="s">
        <v>117</v>
      </c>
      <c r="F27" s="291"/>
      <c r="G27" s="291"/>
      <c r="H27" s="291"/>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36</v>
      </c>
      <c r="J30" s="63">
        <f>ROUND(J84, 2)</f>
        <v>0</v>
      </c>
      <c r="L30" s="32"/>
    </row>
    <row r="31" spans="2:12" s="1" customFormat="1" ht="6.95" customHeight="1">
      <c r="B31" s="32"/>
      <c r="D31" s="50"/>
      <c r="E31" s="50"/>
      <c r="F31" s="50"/>
      <c r="G31" s="50"/>
      <c r="H31" s="50"/>
      <c r="I31" s="50"/>
      <c r="J31" s="50"/>
      <c r="K31" s="50"/>
      <c r="L31" s="32"/>
    </row>
    <row r="32" spans="2:12" s="1" customFormat="1" ht="14.45" customHeight="1">
      <c r="B32" s="32"/>
      <c r="F32" s="35" t="s">
        <v>38</v>
      </c>
      <c r="I32" s="35" t="s">
        <v>37</v>
      </c>
      <c r="J32" s="35" t="s">
        <v>39</v>
      </c>
      <c r="L32" s="32"/>
    </row>
    <row r="33" spans="2:12" s="1" customFormat="1" ht="14.45" customHeight="1">
      <c r="B33" s="32"/>
      <c r="D33" s="52" t="s">
        <v>40</v>
      </c>
      <c r="E33" s="27" t="s">
        <v>41</v>
      </c>
      <c r="F33" s="83">
        <f>ROUND((SUM(BE84:BE1683)),  2)</f>
        <v>0</v>
      </c>
      <c r="I33" s="93">
        <v>0.21</v>
      </c>
      <c r="J33" s="83">
        <f>ROUND(((SUM(BE84:BE1683))*I33),  2)</f>
        <v>0</v>
      </c>
      <c r="L33" s="32"/>
    </row>
    <row r="34" spans="2:12" s="1" customFormat="1" ht="14.45" customHeight="1">
      <c r="B34" s="32"/>
      <c r="E34" s="27" t="s">
        <v>42</v>
      </c>
      <c r="F34" s="83">
        <f>ROUND((SUM(BF84:BF1683)),  2)</f>
        <v>0</v>
      </c>
      <c r="I34" s="93">
        <v>0.12</v>
      </c>
      <c r="J34" s="83">
        <f>ROUND(((SUM(BF84:BF1683))*I34),  2)</f>
        <v>0</v>
      </c>
      <c r="L34" s="32"/>
    </row>
    <row r="35" spans="2:12" s="1" customFormat="1" ht="14.45" hidden="1" customHeight="1">
      <c r="B35" s="32"/>
      <c r="E35" s="27" t="s">
        <v>43</v>
      </c>
      <c r="F35" s="83">
        <f>ROUND((SUM(BG84:BG1683)),  2)</f>
        <v>0</v>
      </c>
      <c r="I35" s="93">
        <v>0.21</v>
      </c>
      <c r="J35" s="83">
        <f>0</f>
        <v>0</v>
      </c>
      <c r="L35" s="32"/>
    </row>
    <row r="36" spans="2:12" s="1" customFormat="1" ht="14.45" hidden="1" customHeight="1">
      <c r="B36" s="32"/>
      <c r="E36" s="27" t="s">
        <v>44</v>
      </c>
      <c r="F36" s="83">
        <f>ROUND((SUM(BH84:BH1683)),  2)</f>
        <v>0</v>
      </c>
      <c r="I36" s="93">
        <v>0.12</v>
      </c>
      <c r="J36" s="83">
        <f>0</f>
        <v>0</v>
      </c>
      <c r="L36" s="32"/>
    </row>
    <row r="37" spans="2:12" s="1" customFormat="1" ht="14.45" hidden="1" customHeight="1">
      <c r="B37" s="32"/>
      <c r="E37" s="27" t="s">
        <v>45</v>
      </c>
      <c r="F37" s="83">
        <f>ROUND((SUM(BI84:BI1683)),  2)</f>
        <v>0</v>
      </c>
      <c r="I37" s="93">
        <v>0</v>
      </c>
      <c r="J37" s="83">
        <f>0</f>
        <v>0</v>
      </c>
      <c r="L37" s="32"/>
    </row>
    <row r="38" spans="2:12" s="1" customFormat="1" ht="6.95" customHeight="1">
      <c r="B38" s="32"/>
      <c r="L38" s="32"/>
    </row>
    <row r="39" spans="2:12" s="1" customFormat="1" ht="25.35" customHeight="1">
      <c r="B39" s="32"/>
      <c r="C39" s="94"/>
      <c r="D39" s="95" t="s">
        <v>46</v>
      </c>
      <c r="E39" s="54"/>
      <c r="F39" s="54"/>
      <c r="G39" s="96" t="s">
        <v>47</v>
      </c>
      <c r="H39" s="97" t="s">
        <v>48</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118</v>
      </c>
      <c r="L45" s="32"/>
    </row>
    <row r="46" spans="2:12" s="1" customFormat="1" ht="6.95" customHeight="1">
      <c r="B46" s="32"/>
      <c r="L46" s="32"/>
    </row>
    <row r="47" spans="2:12" s="1" customFormat="1" ht="12" customHeight="1">
      <c r="B47" s="32"/>
      <c r="C47" s="27" t="s">
        <v>16</v>
      </c>
      <c r="L47" s="32"/>
    </row>
    <row r="48" spans="2:12" s="1" customFormat="1" ht="16.5" customHeight="1">
      <c r="B48" s="32"/>
      <c r="E48" s="316" t="str">
        <f>E7</f>
        <v>Prostá rekonstrukce trati Chotětov (včetně) - Všetaty (mimo)</v>
      </c>
      <c r="F48" s="317"/>
      <c r="G48" s="317"/>
      <c r="H48" s="317"/>
      <c r="L48" s="32"/>
    </row>
    <row r="49" spans="2:47" s="1" customFormat="1" ht="12" customHeight="1">
      <c r="B49" s="32"/>
      <c r="C49" s="27" t="s">
        <v>115</v>
      </c>
      <c r="L49" s="32"/>
    </row>
    <row r="50" spans="2:47" s="1" customFormat="1" ht="16.5" customHeight="1">
      <c r="B50" s="32"/>
      <c r="E50" s="280" t="str">
        <f>E9</f>
        <v>SO 02 - Rekonstrukce žst. Byšice</v>
      </c>
      <c r="F50" s="318"/>
      <c r="G50" s="318"/>
      <c r="H50" s="318"/>
      <c r="L50" s="32"/>
    </row>
    <row r="51" spans="2:47" s="1" customFormat="1" ht="6.95" customHeight="1">
      <c r="B51" s="32"/>
      <c r="L51" s="32"/>
    </row>
    <row r="52" spans="2:47" s="1" customFormat="1" ht="12" customHeight="1">
      <c r="B52" s="32"/>
      <c r="C52" s="27" t="s">
        <v>21</v>
      </c>
      <c r="F52" s="25" t="str">
        <f>F12</f>
        <v xml:space="preserve"> </v>
      </c>
      <c r="I52" s="27" t="s">
        <v>23</v>
      </c>
      <c r="J52" s="49">
        <f>IF(J12="","",J12)</f>
        <v>45728</v>
      </c>
      <c r="L52" s="32"/>
    </row>
    <row r="53" spans="2:47" s="1" customFormat="1" ht="6.95" customHeight="1">
      <c r="B53" s="32"/>
      <c r="L53" s="32"/>
    </row>
    <row r="54" spans="2:47" s="1" customFormat="1" ht="15.2" customHeight="1">
      <c r="B54" s="32"/>
      <c r="C54" s="27" t="s">
        <v>24</v>
      </c>
      <c r="F54" s="25" t="str">
        <f>E15</f>
        <v>Zimola Bohumil</v>
      </c>
      <c r="I54" s="27" t="s">
        <v>30</v>
      </c>
      <c r="J54" s="30" t="str">
        <f>E21</f>
        <v xml:space="preserve"> </v>
      </c>
      <c r="L54" s="32"/>
    </row>
    <row r="55" spans="2:47" s="1" customFormat="1" ht="15.2" customHeight="1">
      <c r="B55" s="32"/>
      <c r="C55" s="27" t="s">
        <v>28</v>
      </c>
      <c r="F55" s="25" t="str">
        <f>IF(E18="","",E18)</f>
        <v>Vyplň údaj</v>
      </c>
      <c r="I55" s="27" t="s">
        <v>32</v>
      </c>
      <c r="J55" s="30" t="str">
        <f>E24</f>
        <v>Hospopdková Marcela</v>
      </c>
      <c r="L55" s="32"/>
    </row>
    <row r="56" spans="2:47" s="1" customFormat="1" ht="10.35" customHeight="1">
      <c r="B56" s="32"/>
      <c r="L56" s="32"/>
    </row>
    <row r="57" spans="2:47" s="1" customFormat="1" ht="29.25" customHeight="1">
      <c r="B57" s="32"/>
      <c r="C57" s="100" t="s">
        <v>119</v>
      </c>
      <c r="D57" s="94"/>
      <c r="E57" s="94"/>
      <c r="F57" s="94"/>
      <c r="G57" s="94"/>
      <c r="H57" s="94"/>
      <c r="I57" s="94"/>
      <c r="J57" s="101" t="s">
        <v>120</v>
      </c>
      <c r="K57" s="94"/>
      <c r="L57" s="32"/>
    </row>
    <row r="58" spans="2:47" s="1" customFormat="1" ht="10.35" customHeight="1">
      <c r="B58" s="32"/>
      <c r="L58" s="32"/>
    </row>
    <row r="59" spans="2:47" s="1" customFormat="1" ht="22.9" customHeight="1">
      <c r="B59" s="32"/>
      <c r="C59" s="102" t="s">
        <v>68</v>
      </c>
      <c r="J59" s="63">
        <f>J84</f>
        <v>0</v>
      </c>
      <c r="L59" s="32"/>
      <c r="AU59" s="17" t="s">
        <v>121</v>
      </c>
    </row>
    <row r="60" spans="2:47" s="8" customFormat="1" ht="24.95" customHeight="1">
      <c r="B60" s="103"/>
      <c r="D60" s="104" t="s">
        <v>122</v>
      </c>
      <c r="E60" s="105"/>
      <c r="F60" s="105"/>
      <c r="G60" s="105"/>
      <c r="H60" s="105"/>
      <c r="I60" s="105"/>
      <c r="J60" s="106">
        <f>J85</f>
        <v>0</v>
      </c>
      <c r="L60" s="103"/>
    </row>
    <row r="61" spans="2:47" s="8" customFormat="1" ht="24.95" customHeight="1">
      <c r="B61" s="103"/>
      <c r="D61" s="104" t="s">
        <v>123</v>
      </c>
      <c r="E61" s="105"/>
      <c r="F61" s="105"/>
      <c r="G61" s="105"/>
      <c r="H61" s="105"/>
      <c r="I61" s="105"/>
      <c r="J61" s="106">
        <f>J793</f>
        <v>0</v>
      </c>
      <c r="L61" s="103"/>
    </row>
    <row r="62" spans="2:47" s="8" customFormat="1" ht="24.95" customHeight="1">
      <c r="B62" s="103"/>
      <c r="D62" s="104" t="s">
        <v>124</v>
      </c>
      <c r="E62" s="105"/>
      <c r="F62" s="105"/>
      <c r="G62" s="105"/>
      <c r="H62" s="105"/>
      <c r="I62" s="105"/>
      <c r="J62" s="106">
        <f>J992</f>
        <v>0</v>
      </c>
      <c r="L62" s="103"/>
    </row>
    <row r="63" spans="2:47" s="8" customFormat="1" ht="24.95" customHeight="1">
      <c r="B63" s="103"/>
      <c r="D63" s="104" t="s">
        <v>125</v>
      </c>
      <c r="E63" s="105"/>
      <c r="F63" s="105"/>
      <c r="G63" s="105"/>
      <c r="H63" s="105"/>
      <c r="I63" s="105"/>
      <c r="J63" s="106">
        <f>J1585</f>
        <v>0</v>
      </c>
      <c r="L63" s="103"/>
    </row>
    <row r="64" spans="2:47" s="8" customFormat="1" ht="24.95" customHeight="1">
      <c r="B64" s="103"/>
      <c r="D64" s="104" t="s">
        <v>126</v>
      </c>
      <c r="E64" s="105"/>
      <c r="F64" s="105"/>
      <c r="G64" s="105"/>
      <c r="H64" s="105"/>
      <c r="I64" s="105"/>
      <c r="J64" s="106">
        <f>J1622</f>
        <v>0</v>
      </c>
      <c r="L64" s="103"/>
    </row>
    <row r="65" spans="2:12" s="1" customFormat="1" ht="21.75" customHeight="1">
      <c r="B65" s="32"/>
      <c r="L65" s="32"/>
    </row>
    <row r="66" spans="2:12" s="1" customFormat="1" ht="6.95" customHeight="1">
      <c r="B66" s="41"/>
      <c r="C66" s="42"/>
      <c r="D66" s="42"/>
      <c r="E66" s="42"/>
      <c r="F66" s="42"/>
      <c r="G66" s="42"/>
      <c r="H66" s="42"/>
      <c r="I66" s="42"/>
      <c r="J66" s="42"/>
      <c r="K66" s="42"/>
      <c r="L66" s="32"/>
    </row>
    <row r="70" spans="2:12" s="1" customFormat="1" ht="6.95" customHeight="1">
      <c r="B70" s="43"/>
      <c r="C70" s="44"/>
      <c r="D70" s="44"/>
      <c r="E70" s="44"/>
      <c r="F70" s="44"/>
      <c r="G70" s="44"/>
      <c r="H70" s="44"/>
      <c r="I70" s="44"/>
      <c r="J70" s="44"/>
      <c r="K70" s="44"/>
      <c r="L70" s="32"/>
    </row>
    <row r="71" spans="2:12" s="1" customFormat="1" ht="24.95" customHeight="1">
      <c r="B71" s="32"/>
      <c r="C71" s="21" t="s">
        <v>127</v>
      </c>
      <c r="L71" s="32"/>
    </row>
    <row r="72" spans="2:12" s="1" customFormat="1" ht="6.95" customHeight="1">
      <c r="B72" s="32"/>
      <c r="L72" s="32"/>
    </row>
    <row r="73" spans="2:12" s="1" customFormat="1" ht="12" customHeight="1">
      <c r="B73" s="32"/>
      <c r="C73" s="27" t="s">
        <v>16</v>
      </c>
      <c r="L73" s="32"/>
    </row>
    <row r="74" spans="2:12" s="1" customFormat="1" ht="16.5" customHeight="1">
      <c r="B74" s="32"/>
      <c r="E74" s="316" t="str">
        <f>E7</f>
        <v>Prostá rekonstrukce trati Chotětov (včetně) - Všetaty (mimo)</v>
      </c>
      <c r="F74" s="317"/>
      <c r="G74" s="317"/>
      <c r="H74" s="317"/>
      <c r="L74" s="32"/>
    </row>
    <row r="75" spans="2:12" s="1" customFormat="1" ht="12" customHeight="1">
      <c r="B75" s="32"/>
      <c r="C75" s="27" t="s">
        <v>115</v>
      </c>
      <c r="L75" s="32"/>
    </row>
    <row r="76" spans="2:12" s="1" customFormat="1" ht="16.5" customHeight="1">
      <c r="B76" s="32"/>
      <c r="E76" s="280" t="str">
        <f>E9</f>
        <v>SO 02 - Rekonstrukce žst. Byšice</v>
      </c>
      <c r="F76" s="318"/>
      <c r="G76" s="318"/>
      <c r="H76" s="318"/>
      <c r="L76" s="32"/>
    </row>
    <row r="77" spans="2:12" s="1" customFormat="1" ht="6.95" customHeight="1">
      <c r="B77" s="32"/>
      <c r="L77" s="32"/>
    </row>
    <row r="78" spans="2:12" s="1" customFormat="1" ht="12" customHeight="1">
      <c r="B78" s="32"/>
      <c r="C78" s="27" t="s">
        <v>21</v>
      </c>
      <c r="F78" s="25" t="str">
        <f>F12</f>
        <v xml:space="preserve"> </v>
      </c>
      <c r="I78" s="27" t="s">
        <v>23</v>
      </c>
      <c r="J78" s="49">
        <f>IF(J12="","",J12)</f>
        <v>45728</v>
      </c>
      <c r="L78" s="32"/>
    </row>
    <row r="79" spans="2:12" s="1" customFormat="1" ht="6.95" customHeight="1">
      <c r="B79" s="32"/>
      <c r="L79" s="32"/>
    </row>
    <row r="80" spans="2:12" s="1" customFormat="1" ht="15.2" customHeight="1">
      <c r="B80" s="32"/>
      <c r="C80" s="27" t="s">
        <v>24</v>
      </c>
      <c r="F80" s="25" t="str">
        <f>E15</f>
        <v>Zimola Bohumil</v>
      </c>
      <c r="I80" s="27" t="s">
        <v>30</v>
      </c>
      <c r="J80" s="30" t="str">
        <f>E21</f>
        <v xml:space="preserve"> </v>
      </c>
      <c r="L80" s="32"/>
    </row>
    <row r="81" spans="2:65" s="1" customFormat="1" ht="15.2" customHeight="1">
      <c r="B81" s="32"/>
      <c r="C81" s="27" t="s">
        <v>28</v>
      </c>
      <c r="F81" s="25" t="str">
        <f>IF(E18="","",E18)</f>
        <v>Vyplň údaj</v>
      </c>
      <c r="I81" s="27" t="s">
        <v>32</v>
      </c>
      <c r="J81" s="30" t="str">
        <f>E24</f>
        <v>Hospopdková Marcela</v>
      </c>
      <c r="L81" s="32"/>
    </row>
    <row r="82" spans="2:65" s="1" customFormat="1" ht="10.35" customHeight="1">
      <c r="B82" s="32"/>
      <c r="L82" s="32"/>
    </row>
    <row r="83" spans="2:65" s="9" customFormat="1" ht="29.25" customHeight="1">
      <c r="B83" s="107"/>
      <c r="C83" s="108" t="s">
        <v>128</v>
      </c>
      <c r="D83" s="109" t="s">
        <v>55</v>
      </c>
      <c r="E83" s="109" t="s">
        <v>51</v>
      </c>
      <c r="F83" s="109" t="s">
        <v>52</v>
      </c>
      <c r="G83" s="109" t="s">
        <v>129</v>
      </c>
      <c r="H83" s="109" t="s">
        <v>130</v>
      </c>
      <c r="I83" s="109" t="s">
        <v>131</v>
      </c>
      <c r="J83" s="109" t="s">
        <v>120</v>
      </c>
      <c r="K83" s="110" t="s">
        <v>132</v>
      </c>
      <c r="L83" s="107"/>
      <c r="M83" s="56" t="s">
        <v>19</v>
      </c>
      <c r="N83" s="57" t="s">
        <v>40</v>
      </c>
      <c r="O83" s="57" t="s">
        <v>133</v>
      </c>
      <c r="P83" s="57" t="s">
        <v>134</v>
      </c>
      <c r="Q83" s="57" t="s">
        <v>135</v>
      </c>
      <c r="R83" s="57" t="s">
        <v>136</v>
      </c>
      <c r="S83" s="57" t="s">
        <v>137</v>
      </c>
      <c r="T83" s="58" t="s">
        <v>138</v>
      </c>
    </row>
    <row r="84" spans="2:65" s="1" customFormat="1" ht="22.9" customHeight="1">
      <c r="B84" s="32"/>
      <c r="C84" s="61" t="s">
        <v>139</v>
      </c>
      <c r="J84" s="111">
        <f>BK84</f>
        <v>0</v>
      </c>
      <c r="L84" s="32"/>
      <c r="M84" s="59"/>
      <c r="N84" s="50"/>
      <c r="O84" s="50"/>
      <c r="P84" s="112">
        <f>P85+P793+P992+P1585+P1622</f>
        <v>0</v>
      </c>
      <c r="Q84" s="50"/>
      <c r="R84" s="112">
        <f>R85+R793+R992+R1585+R1622</f>
        <v>2860.4132299999997</v>
      </c>
      <c r="S84" s="50"/>
      <c r="T84" s="113">
        <f>T85+T793+T992+T1585+T1622</f>
        <v>0</v>
      </c>
      <c r="AT84" s="17" t="s">
        <v>69</v>
      </c>
      <c r="AU84" s="17" t="s">
        <v>121</v>
      </c>
      <c r="BK84" s="114">
        <f>BK85+BK793+BK992+BK1585+BK1622</f>
        <v>0</v>
      </c>
    </row>
    <row r="85" spans="2:65" s="10" customFormat="1" ht="25.9" customHeight="1">
      <c r="B85" s="115"/>
      <c r="D85" s="116" t="s">
        <v>69</v>
      </c>
      <c r="E85" s="117" t="s">
        <v>140</v>
      </c>
      <c r="F85" s="117" t="s">
        <v>141</v>
      </c>
      <c r="I85" s="118"/>
      <c r="J85" s="119">
        <f>BK85</f>
        <v>0</v>
      </c>
      <c r="L85" s="115"/>
      <c r="M85" s="120"/>
      <c r="P85" s="121">
        <f>SUM(P86:P792)</f>
        <v>0</v>
      </c>
      <c r="R85" s="121">
        <f>SUM(R86:R792)</f>
        <v>217.96603999999996</v>
      </c>
      <c r="T85" s="122">
        <f>SUM(T86:T792)</f>
        <v>0</v>
      </c>
      <c r="AR85" s="116" t="s">
        <v>78</v>
      </c>
      <c r="AT85" s="123" t="s">
        <v>69</v>
      </c>
      <c r="AU85" s="123" t="s">
        <v>70</v>
      </c>
      <c r="AY85" s="116" t="s">
        <v>142</v>
      </c>
      <c r="BK85" s="124">
        <f>SUM(BK86:BK792)</f>
        <v>0</v>
      </c>
    </row>
    <row r="86" spans="2:65" s="1" customFormat="1" ht="16.5" customHeight="1">
      <c r="B86" s="32"/>
      <c r="C86" s="125" t="s">
        <v>78</v>
      </c>
      <c r="D86" s="125" t="s">
        <v>143</v>
      </c>
      <c r="E86" s="126" t="s">
        <v>620</v>
      </c>
      <c r="F86" s="127" t="s">
        <v>621</v>
      </c>
      <c r="G86" s="128" t="s">
        <v>164</v>
      </c>
      <c r="H86" s="129">
        <v>2687</v>
      </c>
      <c r="I86" s="329"/>
      <c r="J86" s="131">
        <f>ROUND(I86*H86,2)</f>
        <v>0</v>
      </c>
      <c r="K86" s="127" t="s">
        <v>147</v>
      </c>
      <c r="L86" s="132"/>
      <c r="M86" s="133" t="s">
        <v>19</v>
      </c>
      <c r="N86" s="134" t="s">
        <v>41</v>
      </c>
      <c r="P86" s="135">
        <f>O86*H86</f>
        <v>0</v>
      </c>
      <c r="Q86" s="135">
        <v>0</v>
      </c>
      <c r="R86" s="135">
        <f>Q86*H86</f>
        <v>0</v>
      </c>
      <c r="S86" s="135">
        <v>0</v>
      </c>
      <c r="T86" s="136">
        <f>S86*H86</f>
        <v>0</v>
      </c>
      <c r="AR86" s="137" t="s">
        <v>622</v>
      </c>
      <c r="AT86" s="137" t="s">
        <v>143</v>
      </c>
      <c r="AU86" s="137" t="s">
        <v>78</v>
      </c>
      <c r="AY86" s="17" t="s">
        <v>142</v>
      </c>
      <c r="BE86" s="138">
        <f>IF(N86="základní",J86,0)</f>
        <v>0</v>
      </c>
      <c r="BF86" s="138">
        <f>IF(N86="snížená",J86,0)</f>
        <v>0</v>
      </c>
      <c r="BG86" s="138">
        <f>IF(N86="zákl. přenesená",J86,0)</f>
        <v>0</v>
      </c>
      <c r="BH86" s="138">
        <f>IF(N86="sníž. přenesená",J86,0)</f>
        <v>0</v>
      </c>
      <c r="BI86" s="138">
        <f>IF(N86="nulová",J86,0)</f>
        <v>0</v>
      </c>
      <c r="BJ86" s="17" t="s">
        <v>78</v>
      </c>
      <c r="BK86" s="138">
        <f>ROUND(I86*H86,2)</f>
        <v>0</v>
      </c>
      <c r="BL86" s="17" t="s">
        <v>622</v>
      </c>
      <c r="BM86" s="137" t="s">
        <v>623</v>
      </c>
    </row>
    <row r="87" spans="2:65" s="13" customFormat="1" ht="11.25">
      <c r="B87" s="154"/>
      <c r="D87" s="140" t="s">
        <v>151</v>
      </c>
      <c r="E87" s="155" t="s">
        <v>19</v>
      </c>
      <c r="F87" s="156" t="s">
        <v>624</v>
      </c>
      <c r="H87" s="155" t="s">
        <v>19</v>
      </c>
      <c r="I87" s="332"/>
      <c r="L87" s="154"/>
      <c r="M87" s="158"/>
      <c r="T87" s="159"/>
      <c r="AT87" s="155" t="s">
        <v>151</v>
      </c>
      <c r="AU87" s="155" t="s">
        <v>78</v>
      </c>
      <c r="AV87" s="13" t="s">
        <v>78</v>
      </c>
      <c r="AW87" s="13" t="s">
        <v>31</v>
      </c>
      <c r="AX87" s="13" t="s">
        <v>70</v>
      </c>
      <c r="AY87" s="155" t="s">
        <v>142</v>
      </c>
    </row>
    <row r="88" spans="2:65" s="11" customFormat="1" ht="11.25">
      <c r="B88" s="139"/>
      <c r="D88" s="140" t="s">
        <v>151</v>
      </c>
      <c r="E88" s="141" t="s">
        <v>19</v>
      </c>
      <c r="F88" s="142" t="s">
        <v>625</v>
      </c>
      <c r="H88" s="143">
        <v>1364</v>
      </c>
      <c r="I88" s="330"/>
      <c r="L88" s="139"/>
      <c r="M88" s="145"/>
      <c r="T88" s="146"/>
      <c r="AT88" s="141" t="s">
        <v>151</v>
      </c>
      <c r="AU88" s="141" t="s">
        <v>78</v>
      </c>
      <c r="AV88" s="11" t="s">
        <v>80</v>
      </c>
      <c r="AW88" s="11" t="s">
        <v>31</v>
      </c>
      <c r="AX88" s="11" t="s">
        <v>70</v>
      </c>
      <c r="AY88" s="141" t="s">
        <v>142</v>
      </c>
    </row>
    <row r="89" spans="2:65" s="13" customFormat="1" ht="11.25">
      <c r="B89" s="154"/>
      <c r="D89" s="140" t="s">
        <v>151</v>
      </c>
      <c r="E89" s="155" t="s">
        <v>19</v>
      </c>
      <c r="F89" s="156" t="s">
        <v>626</v>
      </c>
      <c r="H89" s="155" t="s">
        <v>19</v>
      </c>
      <c r="I89" s="332"/>
      <c r="L89" s="154"/>
      <c r="M89" s="158"/>
      <c r="T89" s="159"/>
      <c r="AT89" s="155" t="s">
        <v>151</v>
      </c>
      <c r="AU89" s="155" t="s">
        <v>78</v>
      </c>
      <c r="AV89" s="13" t="s">
        <v>78</v>
      </c>
      <c r="AW89" s="13" t="s">
        <v>31</v>
      </c>
      <c r="AX89" s="13" t="s">
        <v>70</v>
      </c>
      <c r="AY89" s="155" t="s">
        <v>142</v>
      </c>
    </row>
    <row r="90" spans="2:65" s="11" customFormat="1" ht="11.25">
      <c r="B90" s="139"/>
      <c r="D90" s="140" t="s">
        <v>151</v>
      </c>
      <c r="E90" s="141" t="s">
        <v>19</v>
      </c>
      <c r="F90" s="142" t="s">
        <v>627</v>
      </c>
      <c r="H90" s="143">
        <v>6</v>
      </c>
      <c r="I90" s="330"/>
      <c r="L90" s="139"/>
      <c r="M90" s="145"/>
      <c r="T90" s="146"/>
      <c r="AT90" s="141" t="s">
        <v>151</v>
      </c>
      <c r="AU90" s="141" t="s">
        <v>78</v>
      </c>
      <c r="AV90" s="11" t="s">
        <v>80</v>
      </c>
      <c r="AW90" s="11" t="s">
        <v>31</v>
      </c>
      <c r="AX90" s="11" t="s">
        <v>70</v>
      </c>
      <c r="AY90" s="141" t="s">
        <v>142</v>
      </c>
    </row>
    <row r="91" spans="2:65" s="13" customFormat="1" ht="11.25">
      <c r="B91" s="154"/>
      <c r="D91" s="140" t="s">
        <v>151</v>
      </c>
      <c r="E91" s="155" t="s">
        <v>19</v>
      </c>
      <c r="F91" s="156" t="s">
        <v>628</v>
      </c>
      <c r="H91" s="155" t="s">
        <v>19</v>
      </c>
      <c r="I91" s="332"/>
      <c r="L91" s="154"/>
      <c r="M91" s="158"/>
      <c r="T91" s="159"/>
      <c r="AT91" s="155" t="s">
        <v>151</v>
      </c>
      <c r="AU91" s="155" t="s">
        <v>78</v>
      </c>
      <c r="AV91" s="13" t="s">
        <v>78</v>
      </c>
      <c r="AW91" s="13" t="s">
        <v>31</v>
      </c>
      <c r="AX91" s="13" t="s">
        <v>70</v>
      </c>
      <c r="AY91" s="155" t="s">
        <v>142</v>
      </c>
    </row>
    <row r="92" spans="2:65" s="11" customFormat="1" ht="11.25">
      <c r="B92" s="139"/>
      <c r="D92" s="140" t="s">
        <v>151</v>
      </c>
      <c r="E92" s="141" t="s">
        <v>19</v>
      </c>
      <c r="F92" s="142" t="s">
        <v>627</v>
      </c>
      <c r="H92" s="143">
        <v>6</v>
      </c>
      <c r="I92" s="330"/>
      <c r="L92" s="139"/>
      <c r="M92" s="145"/>
      <c r="T92" s="146"/>
      <c r="AT92" s="141" t="s">
        <v>151</v>
      </c>
      <c r="AU92" s="141" t="s">
        <v>78</v>
      </c>
      <c r="AV92" s="11" t="s">
        <v>80</v>
      </c>
      <c r="AW92" s="11" t="s">
        <v>31</v>
      </c>
      <c r="AX92" s="11" t="s">
        <v>70</v>
      </c>
      <c r="AY92" s="141" t="s">
        <v>142</v>
      </c>
    </row>
    <row r="93" spans="2:65" s="13" customFormat="1" ht="11.25">
      <c r="B93" s="154"/>
      <c r="D93" s="140" t="s">
        <v>151</v>
      </c>
      <c r="E93" s="155" t="s">
        <v>19</v>
      </c>
      <c r="F93" s="156" t="s">
        <v>629</v>
      </c>
      <c r="H93" s="155" t="s">
        <v>19</v>
      </c>
      <c r="I93" s="332"/>
      <c r="L93" s="154"/>
      <c r="M93" s="158"/>
      <c r="T93" s="159"/>
      <c r="AT93" s="155" t="s">
        <v>151</v>
      </c>
      <c r="AU93" s="155" t="s">
        <v>78</v>
      </c>
      <c r="AV93" s="13" t="s">
        <v>78</v>
      </c>
      <c r="AW93" s="13" t="s">
        <v>31</v>
      </c>
      <c r="AX93" s="13" t="s">
        <v>70</v>
      </c>
      <c r="AY93" s="155" t="s">
        <v>142</v>
      </c>
    </row>
    <row r="94" spans="2:65" s="11" customFormat="1" ht="11.25">
      <c r="B94" s="139"/>
      <c r="D94" s="140" t="s">
        <v>151</v>
      </c>
      <c r="E94" s="141" t="s">
        <v>19</v>
      </c>
      <c r="F94" s="142" t="s">
        <v>630</v>
      </c>
      <c r="H94" s="143">
        <v>254</v>
      </c>
      <c r="I94" s="330"/>
      <c r="L94" s="139"/>
      <c r="M94" s="145"/>
      <c r="T94" s="146"/>
      <c r="AT94" s="141" t="s">
        <v>151</v>
      </c>
      <c r="AU94" s="141" t="s">
        <v>78</v>
      </c>
      <c r="AV94" s="11" t="s">
        <v>80</v>
      </c>
      <c r="AW94" s="11" t="s">
        <v>31</v>
      </c>
      <c r="AX94" s="11" t="s">
        <v>70</v>
      </c>
      <c r="AY94" s="141" t="s">
        <v>142</v>
      </c>
    </row>
    <row r="95" spans="2:65" s="13" customFormat="1" ht="11.25">
      <c r="B95" s="154"/>
      <c r="D95" s="140" t="s">
        <v>151</v>
      </c>
      <c r="E95" s="155" t="s">
        <v>19</v>
      </c>
      <c r="F95" s="156" t="s">
        <v>631</v>
      </c>
      <c r="H95" s="155" t="s">
        <v>19</v>
      </c>
      <c r="I95" s="332"/>
      <c r="L95" s="154"/>
      <c r="M95" s="158"/>
      <c r="T95" s="159"/>
      <c r="AT95" s="155" t="s">
        <v>151</v>
      </c>
      <c r="AU95" s="155" t="s">
        <v>78</v>
      </c>
      <c r="AV95" s="13" t="s">
        <v>78</v>
      </c>
      <c r="AW95" s="13" t="s">
        <v>31</v>
      </c>
      <c r="AX95" s="13" t="s">
        <v>70</v>
      </c>
      <c r="AY95" s="155" t="s">
        <v>142</v>
      </c>
    </row>
    <row r="96" spans="2:65" s="11" customFormat="1" ht="11.25">
      <c r="B96" s="139"/>
      <c r="D96" s="140" t="s">
        <v>151</v>
      </c>
      <c r="E96" s="141" t="s">
        <v>19</v>
      </c>
      <c r="F96" s="142" t="s">
        <v>632</v>
      </c>
      <c r="H96" s="143">
        <v>308</v>
      </c>
      <c r="I96" s="330"/>
      <c r="L96" s="139"/>
      <c r="M96" s="145"/>
      <c r="T96" s="146"/>
      <c r="AT96" s="141" t="s">
        <v>151</v>
      </c>
      <c r="AU96" s="141" t="s">
        <v>78</v>
      </c>
      <c r="AV96" s="11" t="s">
        <v>80</v>
      </c>
      <c r="AW96" s="11" t="s">
        <v>31</v>
      </c>
      <c r="AX96" s="11" t="s">
        <v>70</v>
      </c>
      <c r="AY96" s="141" t="s">
        <v>142</v>
      </c>
    </row>
    <row r="97" spans="2:51" s="13" customFormat="1" ht="11.25">
      <c r="B97" s="154"/>
      <c r="D97" s="140" t="s">
        <v>151</v>
      </c>
      <c r="E97" s="155" t="s">
        <v>19</v>
      </c>
      <c r="F97" s="156" t="s">
        <v>633</v>
      </c>
      <c r="H97" s="155" t="s">
        <v>19</v>
      </c>
      <c r="I97" s="332"/>
      <c r="L97" s="154"/>
      <c r="M97" s="158"/>
      <c r="T97" s="159"/>
      <c r="AT97" s="155" t="s">
        <v>151</v>
      </c>
      <c r="AU97" s="155" t="s">
        <v>78</v>
      </c>
      <c r="AV97" s="13" t="s">
        <v>78</v>
      </c>
      <c r="AW97" s="13" t="s">
        <v>31</v>
      </c>
      <c r="AX97" s="13" t="s">
        <v>70</v>
      </c>
      <c r="AY97" s="155" t="s">
        <v>142</v>
      </c>
    </row>
    <row r="98" spans="2:51" s="11" customFormat="1" ht="11.25">
      <c r="B98" s="139"/>
      <c r="D98" s="140" t="s">
        <v>151</v>
      </c>
      <c r="E98" s="141" t="s">
        <v>19</v>
      </c>
      <c r="F98" s="142" t="s">
        <v>634</v>
      </c>
      <c r="H98" s="143">
        <v>20</v>
      </c>
      <c r="I98" s="330"/>
      <c r="L98" s="139"/>
      <c r="M98" s="145"/>
      <c r="T98" s="146"/>
      <c r="AT98" s="141" t="s">
        <v>151</v>
      </c>
      <c r="AU98" s="141" t="s">
        <v>78</v>
      </c>
      <c r="AV98" s="11" t="s">
        <v>80</v>
      </c>
      <c r="AW98" s="11" t="s">
        <v>31</v>
      </c>
      <c r="AX98" s="11" t="s">
        <v>70</v>
      </c>
      <c r="AY98" s="141" t="s">
        <v>142</v>
      </c>
    </row>
    <row r="99" spans="2:51" s="13" customFormat="1" ht="11.25">
      <c r="B99" s="154"/>
      <c r="D99" s="140" t="s">
        <v>151</v>
      </c>
      <c r="E99" s="155" t="s">
        <v>19</v>
      </c>
      <c r="F99" s="156" t="s">
        <v>635</v>
      </c>
      <c r="H99" s="155" t="s">
        <v>19</v>
      </c>
      <c r="I99" s="332"/>
      <c r="L99" s="154"/>
      <c r="M99" s="158"/>
      <c r="T99" s="159"/>
      <c r="AT99" s="155" t="s">
        <v>151</v>
      </c>
      <c r="AU99" s="155" t="s">
        <v>78</v>
      </c>
      <c r="AV99" s="13" t="s">
        <v>78</v>
      </c>
      <c r="AW99" s="13" t="s">
        <v>31</v>
      </c>
      <c r="AX99" s="13" t="s">
        <v>70</v>
      </c>
      <c r="AY99" s="155" t="s">
        <v>142</v>
      </c>
    </row>
    <row r="100" spans="2:51" s="11" customFormat="1" ht="11.25">
      <c r="B100" s="139"/>
      <c r="D100" s="140" t="s">
        <v>151</v>
      </c>
      <c r="E100" s="141" t="s">
        <v>19</v>
      </c>
      <c r="F100" s="142" t="s">
        <v>634</v>
      </c>
      <c r="H100" s="143">
        <v>20</v>
      </c>
      <c r="I100" s="330"/>
      <c r="L100" s="139"/>
      <c r="M100" s="145"/>
      <c r="T100" s="146"/>
      <c r="AT100" s="141" t="s">
        <v>151</v>
      </c>
      <c r="AU100" s="141" t="s">
        <v>78</v>
      </c>
      <c r="AV100" s="11" t="s">
        <v>80</v>
      </c>
      <c r="AW100" s="11" t="s">
        <v>31</v>
      </c>
      <c r="AX100" s="11" t="s">
        <v>70</v>
      </c>
      <c r="AY100" s="141" t="s">
        <v>142</v>
      </c>
    </row>
    <row r="101" spans="2:51" s="13" customFormat="1" ht="11.25">
      <c r="B101" s="154"/>
      <c r="D101" s="140" t="s">
        <v>151</v>
      </c>
      <c r="E101" s="155" t="s">
        <v>19</v>
      </c>
      <c r="F101" s="156" t="s">
        <v>636</v>
      </c>
      <c r="H101" s="155" t="s">
        <v>19</v>
      </c>
      <c r="I101" s="332"/>
      <c r="L101" s="154"/>
      <c r="M101" s="158"/>
      <c r="T101" s="159"/>
      <c r="AT101" s="155" t="s">
        <v>151</v>
      </c>
      <c r="AU101" s="155" t="s">
        <v>78</v>
      </c>
      <c r="AV101" s="13" t="s">
        <v>78</v>
      </c>
      <c r="AW101" s="13" t="s">
        <v>31</v>
      </c>
      <c r="AX101" s="13" t="s">
        <v>70</v>
      </c>
      <c r="AY101" s="155" t="s">
        <v>142</v>
      </c>
    </row>
    <row r="102" spans="2:51" s="11" customFormat="1" ht="11.25">
      <c r="B102" s="139"/>
      <c r="D102" s="140" t="s">
        <v>151</v>
      </c>
      <c r="E102" s="141" t="s">
        <v>19</v>
      </c>
      <c r="F102" s="142" t="s">
        <v>637</v>
      </c>
      <c r="H102" s="143">
        <v>30</v>
      </c>
      <c r="I102" s="330"/>
      <c r="L102" s="139"/>
      <c r="M102" s="145"/>
      <c r="T102" s="146"/>
      <c r="AT102" s="141" t="s">
        <v>151</v>
      </c>
      <c r="AU102" s="141" t="s">
        <v>78</v>
      </c>
      <c r="AV102" s="11" t="s">
        <v>80</v>
      </c>
      <c r="AW102" s="11" t="s">
        <v>31</v>
      </c>
      <c r="AX102" s="11" t="s">
        <v>70</v>
      </c>
      <c r="AY102" s="141" t="s">
        <v>142</v>
      </c>
    </row>
    <row r="103" spans="2:51" s="13" customFormat="1" ht="11.25">
      <c r="B103" s="154"/>
      <c r="D103" s="140" t="s">
        <v>151</v>
      </c>
      <c r="E103" s="155" t="s">
        <v>19</v>
      </c>
      <c r="F103" s="156" t="s">
        <v>638</v>
      </c>
      <c r="H103" s="155" t="s">
        <v>19</v>
      </c>
      <c r="I103" s="332"/>
      <c r="L103" s="154"/>
      <c r="M103" s="158"/>
      <c r="T103" s="159"/>
      <c r="AT103" s="155" t="s">
        <v>151</v>
      </c>
      <c r="AU103" s="155" t="s">
        <v>78</v>
      </c>
      <c r="AV103" s="13" t="s">
        <v>78</v>
      </c>
      <c r="AW103" s="13" t="s">
        <v>31</v>
      </c>
      <c r="AX103" s="13" t="s">
        <v>70</v>
      </c>
      <c r="AY103" s="155" t="s">
        <v>142</v>
      </c>
    </row>
    <row r="104" spans="2:51" s="11" customFormat="1" ht="11.25">
      <c r="B104" s="139"/>
      <c r="D104" s="140" t="s">
        <v>151</v>
      </c>
      <c r="E104" s="141" t="s">
        <v>19</v>
      </c>
      <c r="F104" s="142" t="s">
        <v>639</v>
      </c>
      <c r="H104" s="143">
        <v>40</v>
      </c>
      <c r="I104" s="330"/>
      <c r="L104" s="139"/>
      <c r="M104" s="145"/>
      <c r="T104" s="146"/>
      <c r="AT104" s="141" t="s">
        <v>151</v>
      </c>
      <c r="AU104" s="141" t="s">
        <v>78</v>
      </c>
      <c r="AV104" s="11" t="s">
        <v>80</v>
      </c>
      <c r="AW104" s="11" t="s">
        <v>31</v>
      </c>
      <c r="AX104" s="11" t="s">
        <v>70</v>
      </c>
      <c r="AY104" s="141" t="s">
        <v>142</v>
      </c>
    </row>
    <row r="105" spans="2:51" s="13" customFormat="1" ht="11.25">
      <c r="B105" s="154"/>
      <c r="D105" s="140" t="s">
        <v>151</v>
      </c>
      <c r="E105" s="155" t="s">
        <v>19</v>
      </c>
      <c r="F105" s="156" t="s">
        <v>640</v>
      </c>
      <c r="H105" s="155" t="s">
        <v>19</v>
      </c>
      <c r="I105" s="332"/>
      <c r="L105" s="154"/>
      <c r="M105" s="158"/>
      <c r="T105" s="159"/>
      <c r="AT105" s="155" t="s">
        <v>151</v>
      </c>
      <c r="AU105" s="155" t="s">
        <v>78</v>
      </c>
      <c r="AV105" s="13" t="s">
        <v>78</v>
      </c>
      <c r="AW105" s="13" t="s">
        <v>31</v>
      </c>
      <c r="AX105" s="13" t="s">
        <v>70</v>
      </c>
      <c r="AY105" s="155" t="s">
        <v>142</v>
      </c>
    </row>
    <row r="106" spans="2:51" s="11" customFormat="1" ht="11.25">
      <c r="B106" s="139"/>
      <c r="D106" s="140" t="s">
        <v>151</v>
      </c>
      <c r="E106" s="141" t="s">
        <v>19</v>
      </c>
      <c r="F106" s="142" t="s">
        <v>641</v>
      </c>
      <c r="H106" s="143">
        <v>52</v>
      </c>
      <c r="I106" s="330"/>
      <c r="L106" s="139"/>
      <c r="M106" s="145"/>
      <c r="T106" s="146"/>
      <c r="AT106" s="141" t="s">
        <v>151</v>
      </c>
      <c r="AU106" s="141" t="s">
        <v>78</v>
      </c>
      <c r="AV106" s="11" t="s">
        <v>80</v>
      </c>
      <c r="AW106" s="11" t="s">
        <v>31</v>
      </c>
      <c r="AX106" s="11" t="s">
        <v>70</v>
      </c>
      <c r="AY106" s="141" t="s">
        <v>142</v>
      </c>
    </row>
    <row r="107" spans="2:51" s="13" customFormat="1" ht="11.25">
      <c r="B107" s="154"/>
      <c r="D107" s="140" t="s">
        <v>151</v>
      </c>
      <c r="E107" s="155" t="s">
        <v>19</v>
      </c>
      <c r="F107" s="156" t="s">
        <v>642</v>
      </c>
      <c r="H107" s="155" t="s">
        <v>19</v>
      </c>
      <c r="I107" s="332"/>
      <c r="L107" s="154"/>
      <c r="M107" s="158"/>
      <c r="T107" s="159"/>
      <c r="AT107" s="155" t="s">
        <v>151</v>
      </c>
      <c r="AU107" s="155" t="s">
        <v>78</v>
      </c>
      <c r="AV107" s="13" t="s">
        <v>78</v>
      </c>
      <c r="AW107" s="13" t="s">
        <v>31</v>
      </c>
      <c r="AX107" s="13" t="s">
        <v>70</v>
      </c>
      <c r="AY107" s="155" t="s">
        <v>142</v>
      </c>
    </row>
    <row r="108" spans="2:51" s="11" customFormat="1" ht="11.25">
      <c r="B108" s="139"/>
      <c r="D108" s="140" t="s">
        <v>151</v>
      </c>
      <c r="E108" s="141" t="s">
        <v>19</v>
      </c>
      <c r="F108" s="142" t="s">
        <v>643</v>
      </c>
      <c r="H108" s="143">
        <v>144</v>
      </c>
      <c r="I108" s="330"/>
      <c r="L108" s="139"/>
      <c r="M108" s="145"/>
      <c r="T108" s="146"/>
      <c r="AT108" s="141" t="s">
        <v>151</v>
      </c>
      <c r="AU108" s="141" t="s">
        <v>78</v>
      </c>
      <c r="AV108" s="11" t="s">
        <v>80</v>
      </c>
      <c r="AW108" s="11" t="s">
        <v>31</v>
      </c>
      <c r="AX108" s="11" t="s">
        <v>70</v>
      </c>
      <c r="AY108" s="141" t="s">
        <v>142</v>
      </c>
    </row>
    <row r="109" spans="2:51" s="13" customFormat="1" ht="11.25">
      <c r="B109" s="154"/>
      <c r="D109" s="140" t="s">
        <v>151</v>
      </c>
      <c r="E109" s="155" t="s">
        <v>19</v>
      </c>
      <c r="F109" s="156" t="s">
        <v>644</v>
      </c>
      <c r="H109" s="155" t="s">
        <v>19</v>
      </c>
      <c r="I109" s="332"/>
      <c r="L109" s="154"/>
      <c r="M109" s="158"/>
      <c r="T109" s="159"/>
      <c r="AT109" s="155" t="s">
        <v>151</v>
      </c>
      <c r="AU109" s="155" t="s">
        <v>78</v>
      </c>
      <c r="AV109" s="13" t="s">
        <v>78</v>
      </c>
      <c r="AW109" s="13" t="s">
        <v>31</v>
      </c>
      <c r="AX109" s="13" t="s">
        <v>70</v>
      </c>
      <c r="AY109" s="155" t="s">
        <v>142</v>
      </c>
    </row>
    <row r="110" spans="2:51" s="11" customFormat="1" ht="11.25">
      <c r="B110" s="139"/>
      <c r="D110" s="140" t="s">
        <v>151</v>
      </c>
      <c r="E110" s="141" t="s">
        <v>19</v>
      </c>
      <c r="F110" s="142" t="s">
        <v>639</v>
      </c>
      <c r="H110" s="143">
        <v>40</v>
      </c>
      <c r="I110" s="330"/>
      <c r="L110" s="139"/>
      <c r="M110" s="145"/>
      <c r="T110" s="146"/>
      <c r="AT110" s="141" t="s">
        <v>151</v>
      </c>
      <c r="AU110" s="141" t="s">
        <v>78</v>
      </c>
      <c r="AV110" s="11" t="s">
        <v>80</v>
      </c>
      <c r="AW110" s="11" t="s">
        <v>31</v>
      </c>
      <c r="AX110" s="11" t="s">
        <v>70</v>
      </c>
      <c r="AY110" s="141" t="s">
        <v>142</v>
      </c>
    </row>
    <row r="111" spans="2:51" s="13" customFormat="1" ht="11.25">
      <c r="B111" s="154"/>
      <c r="D111" s="140" t="s">
        <v>151</v>
      </c>
      <c r="E111" s="155" t="s">
        <v>19</v>
      </c>
      <c r="F111" s="156" t="s">
        <v>645</v>
      </c>
      <c r="H111" s="155" t="s">
        <v>19</v>
      </c>
      <c r="I111" s="332"/>
      <c r="L111" s="154"/>
      <c r="M111" s="158"/>
      <c r="T111" s="159"/>
      <c r="AT111" s="155" t="s">
        <v>151</v>
      </c>
      <c r="AU111" s="155" t="s">
        <v>78</v>
      </c>
      <c r="AV111" s="13" t="s">
        <v>78</v>
      </c>
      <c r="AW111" s="13" t="s">
        <v>31</v>
      </c>
      <c r="AX111" s="13" t="s">
        <v>70</v>
      </c>
      <c r="AY111" s="155" t="s">
        <v>142</v>
      </c>
    </row>
    <row r="112" spans="2:51" s="11" customFormat="1" ht="11.25">
      <c r="B112" s="139"/>
      <c r="D112" s="140" t="s">
        <v>151</v>
      </c>
      <c r="E112" s="141" t="s">
        <v>19</v>
      </c>
      <c r="F112" s="142" t="s">
        <v>646</v>
      </c>
      <c r="H112" s="143">
        <v>192</v>
      </c>
      <c r="I112" s="330"/>
      <c r="L112" s="139"/>
      <c r="M112" s="145"/>
      <c r="T112" s="146"/>
      <c r="AT112" s="141" t="s">
        <v>151</v>
      </c>
      <c r="AU112" s="141" t="s">
        <v>78</v>
      </c>
      <c r="AV112" s="11" t="s">
        <v>80</v>
      </c>
      <c r="AW112" s="11" t="s">
        <v>31</v>
      </c>
      <c r="AX112" s="11" t="s">
        <v>70</v>
      </c>
      <c r="AY112" s="141" t="s">
        <v>142</v>
      </c>
    </row>
    <row r="113" spans="2:51" s="13" customFormat="1" ht="11.25">
      <c r="B113" s="154"/>
      <c r="D113" s="140" t="s">
        <v>151</v>
      </c>
      <c r="E113" s="155" t="s">
        <v>19</v>
      </c>
      <c r="F113" s="156" t="s">
        <v>647</v>
      </c>
      <c r="H113" s="155" t="s">
        <v>19</v>
      </c>
      <c r="I113" s="332"/>
      <c r="L113" s="154"/>
      <c r="M113" s="158"/>
      <c r="T113" s="159"/>
      <c r="AT113" s="155" t="s">
        <v>151</v>
      </c>
      <c r="AU113" s="155" t="s">
        <v>78</v>
      </c>
      <c r="AV113" s="13" t="s">
        <v>78</v>
      </c>
      <c r="AW113" s="13" t="s">
        <v>31</v>
      </c>
      <c r="AX113" s="13" t="s">
        <v>70</v>
      </c>
      <c r="AY113" s="155" t="s">
        <v>142</v>
      </c>
    </row>
    <row r="114" spans="2:51" s="11" customFormat="1" ht="11.25">
      <c r="B114" s="139"/>
      <c r="D114" s="140" t="s">
        <v>151</v>
      </c>
      <c r="E114" s="141" t="s">
        <v>19</v>
      </c>
      <c r="F114" s="142" t="s">
        <v>648</v>
      </c>
      <c r="H114" s="143">
        <v>10</v>
      </c>
      <c r="I114" s="330"/>
      <c r="L114" s="139"/>
      <c r="M114" s="145"/>
      <c r="T114" s="146"/>
      <c r="AT114" s="141" t="s">
        <v>151</v>
      </c>
      <c r="AU114" s="141" t="s">
        <v>78</v>
      </c>
      <c r="AV114" s="11" t="s">
        <v>80</v>
      </c>
      <c r="AW114" s="11" t="s">
        <v>31</v>
      </c>
      <c r="AX114" s="11" t="s">
        <v>70</v>
      </c>
      <c r="AY114" s="141" t="s">
        <v>142</v>
      </c>
    </row>
    <row r="115" spans="2:51" s="13" customFormat="1" ht="11.25">
      <c r="B115" s="154"/>
      <c r="D115" s="140" t="s">
        <v>151</v>
      </c>
      <c r="E115" s="155" t="s">
        <v>19</v>
      </c>
      <c r="F115" s="156" t="s">
        <v>649</v>
      </c>
      <c r="H115" s="155" t="s">
        <v>19</v>
      </c>
      <c r="I115" s="332"/>
      <c r="L115" s="154"/>
      <c r="M115" s="158"/>
      <c r="T115" s="159"/>
      <c r="AT115" s="155" t="s">
        <v>151</v>
      </c>
      <c r="AU115" s="155" t="s">
        <v>78</v>
      </c>
      <c r="AV115" s="13" t="s">
        <v>78</v>
      </c>
      <c r="AW115" s="13" t="s">
        <v>31</v>
      </c>
      <c r="AX115" s="13" t="s">
        <v>70</v>
      </c>
      <c r="AY115" s="155" t="s">
        <v>142</v>
      </c>
    </row>
    <row r="116" spans="2:51" s="11" customFormat="1" ht="11.25">
      <c r="B116" s="139"/>
      <c r="D116" s="140" t="s">
        <v>151</v>
      </c>
      <c r="E116" s="141" t="s">
        <v>19</v>
      </c>
      <c r="F116" s="142" t="s">
        <v>648</v>
      </c>
      <c r="H116" s="143">
        <v>10</v>
      </c>
      <c r="I116" s="330"/>
      <c r="L116" s="139"/>
      <c r="M116" s="145"/>
      <c r="T116" s="146"/>
      <c r="AT116" s="141" t="s">
        <v>151</v>
      </c>
      <c r="AU116" s="141" t="s">
        <v>78</v>
      </c>
      <c r="AV116" s="11" t="s">
        <v>80</v>
      </c>
      <c r="AW116" s="11" t="s">
        <v>31</v>
      </c>
      <c r="AX116" s="11" t="s">
        <v>70</v>
      </c>
      <c r="AY116" s="141" t="s">
        <v>142</v>
      </c>
    </row>
    <row r="117" spans="2:51" s="13" customFormat="1" ht="11.25">
      <c r="B117" s="154"/>
      <c r="D117" s="140" t="s">
        <v>151</v>
      </c>
      <c r="E117" s="155" t="s">
        <v>19</v>
      </c>
      <c r="F117" s="156" t="s">
        <v>650</v>
      </c>
      <c r="H117" s="155" t="s">
        <v>19</v>
      </c>
      <c r="I117" s="332"/>
      <c r="L117" s="154"/>
      <c r="M117" s="158"/>
      <c r="T117" s="159"/>
      <c r="AT117" s="155" t="s">
        <v>151</v>
      </c>
      <c r="AU117" s="155" t="s">
        <v>78</v>
      </c>
      <c r="AV117" s="13" t="s">
        <v>78</v>
      </c>
      <c r="AW117" s="13" t="s">
        <v>31</v>
      </c>
      <c r="AX117" s="13" t="s">
        <v>70</v>
      </c>
      <c r="AY117" s="155" t="s">
        <v>142</v>
      </c>
    </row>
    <row r="118" spans="2:51" s="11" customFormat="1" ht="11.25">
      <c r="B118" s="139"/>
      <c r="D118" s="140" t="s">
        <v>151</v>
      </c>
      <c r="E118" s="141" t="s">
        <v>19</v>
      </c>
      <c r="F118" s="142" t="s">
        <v>648</v>
      </c>
      <c r="H118" s="143">
        <v>10</v>
      </c>
      <c r="I118" s="330"/>
      <c r="L118" s="139"/>
      <c r="M118" s="145"/>
      <c r="T118" s="146"/>
      <c r="AT118" s="141" t="s">
        <v>151</v>
      </c>
      <c r="AU118" s="141" t="s">
        <v>78</v>
      </c>
      <c r="AV118" s="11" t="s">
        <v>80</v>
      </c>
      <c r="AW118" s="11" t="s">
        <v>31</v>
      </c>
      <c r="AX118" s="11" t="s">
        <v>70</v>
      </c>
      <c r="AY118" s="141" t="s">
        <v>142</v>
      </c>
    </row>
    <row r="119" spans="2:51" s="13" customFormat="1" ht="11.25">
      <c r="B119" s="154"/>
      <c r="D119" s="140" t="s">
        <v>151</v>
      </c>
      <c r="E119" s="155" t="s">
        <v>19</v>
      </c>
      <c r="F119" s="156" t="s">
        <v>651</v>
      </c>
      <c r="H119" s="155" t="s">
        <v>19</v>
      </c>
      <c r="I119" s="332"/>
      <c r="L119" s="154"/>
      <c r="M119" s="158"/>
      <c r="T119" s="159"/>
      <c r="AT119" s="155" t="s">
        <v>151</v>
      </c>
      <c r="AU119" s="155" t="s">
        <v>78</v>
      </c>
      <c r="AV119" s="13" t="s">
        <v>78</v>
      </c>
      <c r="AW119" s="13" t="s">
        <v>31</v>
      </c>
      <c r="AX119" s="13" t="s">
        <v>70</v>
      </c>
      <c r="AY119" s="155" t="s">
        <v>142</v>
      </c>
    </row>
    <row r="120" spans="2:51" s="11" customFormat="1" ht="11.25">
      <c r="B120" s="139"/>
      <c r="D120" s="140" t="s">
        <v>151</v>
      </c>
      <c r="E120" s="141" t="s">
        <v>19</v>
      </c>
      <c r="F120" s="142" t="s">
        <v>652</v>
      </c>
      <c r="H120" s="143">
        <v>34</v>
      </c>
      <c r="I120" s="330"/>
      <c r="L120" s="139"/>
      <c r="M120" s="145"/>
      <c r="T120" s="146"/>
      <c r="AT120" s="141" t="s">
        <v>151</v>
      </c>
      <c r="AU120" s="141" t="s">
        <v>78</v>
      </c>
      <c r="AV120" s="11" t="s">
        <v>80</v>
      </c>
      <c r="AW120" s="11" t="s">
        <v>31</v>
      </c>
      <c r="AX120" s="11" t="s">
        <v>70</v>
      </c>
      <c r="AY120" s="141" t="s">
        <v>142</v>
      </c>
    </row>
    <row r="121" spans="2:51" s="13" customFormat="1" ht="11.25">
      <c r="B121" s="154"/>
      <c r="D121" s="140" t="s">
        <v>151</v>
      </c>
      <c r="E121" s="155" t="s">
        <v>19</v>
      </c>
      <c r="F121" s="156" t="s">
        <v>653</v>
      </c>
      <c r="H121" s="155" t="s">
        <v>19</v>
      </c>
      <c r="I121" s="332"/>
      <c r="L121" s="154"/>
      <c r="M121" s="158"/>
      <c r="T121" s="159"/>
      <c r="AT121" s="155" t="s">
        <v>151</v>
      </c>
      <c r="AU121" s="155" t="s">
        <v>78</v>
      </c>
      <c r="AV121" s="13" t="s">
        <v>78</v>
      </c>
      <c r="AW121" s="13" t="s">
        <v>31</v>
      </c>
      <c r="AX121" s="13" t="s">
        <v>70</v>
      </c>
      <c r="AY121" s="155" t="s">
        <v>142</v>
      </c>
    </row>
    <row r="122" spans="2:51" s="11" customFormat="1" ht="11.25">
      <c r="B122" s="139"/>
      <c r="D122" s="140" t="s">
        <v>151</v>
      </c>
      <c r="E122" s="141" t="s">
        <v>19</v>
      </c>
      <c r="F122" s="142" t="s">
        <v>654</v>
      </c>
      <c r="H122" s="143">
        <v>26</v>
      </c>
      <c r="I122" s="330"/>
      <c r="L122" s="139"/>
      <c r="M122" s="145"/>
      <c r="T122" s="146"/>
      <c r="AT122" s="141" t="s">
        <v>151</v>
      </c>
      <c r="AU122" s="141" t="s">
        <v>78</v>
      </c>
      <c r="AV122" s="11" t="s">
        <v>80</v>
      </c>
      <c r="AW122" s="11" t="s">
        <v>31</v>
      </c>
      <c r="AX122" s="11" t="s">
        <v>70</v>
      </c>
      <c r="AY122" s="141" t="s">
        <v>142</v>
      </c>
    </row>
    <row r="123" spans="2:51" s="13" customFormat="1" ht="11.25">
      <c r="B123" s="154"/>
      <c r="D123" s="140" t="s">
        <v>151</v>
      </c>
      <c r="E123" s="155" t="s">
        <v>19</v>
      </c>
      <c r="F123" s="156" t="s">
        <v>655</v>
      </c>
      <c r="H123" s="155" t="s">
        <v>19</v>
      </c>
      <c r="I123" s="332"/>
      <c r="L123" s="154"/>
      <c r="M123" s="158"/>
      <c r="T123" s="159"/>
      <c r="AT123" s="155" t="s">
        <v>151</v>
      </c>
      <c r="AU123" s="155" t="s">
        <v>78</v>
      </c>
      <c r="AV123" s="13" t="s">
        <v>78</v>
      </c>
      <c r="AW123" s="13" t="s">
        <v>31</v>
      </c>
      <c r="AX123" s="13" t="s">
        <v>70</v>
      </c>
      <c r="AY123" s="155" t="s">
        <v>142</v>
      </c>
    </row>
    <row r="124" spans="2:51" s="11" customFormat="1" ht="11.25">
      <c r="B124" s="139"/>
      <c r="D124" s="140" t="s">
        <v>151</v>
      </c>
      <c r="E124" s="141" t="s">
        <v>19</v>
      </c>
      <c r="F124" s="142" t="s">
        <v>656</v>
      </c>
      <c r="H124" s="143">
        <v>106</v>
      </c>
      <c r="I124" s="330"/>
      <c r="L124" s="139"/>
      <c r="M124" s="145"/>
      <c r="T124" s="146"/>
      <c r="AT124" s="141" t="s">
        <v>151</v>
      </c>
      <c r="AU124" s="141" t="s">
        <v>78</v>
      </c>
      <c r="AV124" s="11" t="s">
        <v>80</v>
      </c>
      <c r="AW124" s="11" t="s">
        <v>31</v>
      </c>
      <c r="AX124" s="11" t="s">
        <v>70</v>
      </c>
      <c r="AY124" s="141" t="s">
        <v>142</v>
      </c>
    </row>
    <row r="125" spans="2:51" s="13" customFormat="1" ht="11.25">
      <c r="B125" s="154"/>
      <c r="D125" s="140" t="s">
        <v>151</v>
      </c>
      <c r="E125" s="155" t="s">
        <v>19</v>
      </c>
      <c r="F125" s="156" t="s">
        <v>657</v>
      </c>
      <c r="H125" s="155" t="s">
        <v>19</v>
      </c>
      <c r="I125" s="332"/>
      <c r="L125" s="154"/>
      <c r="M125" s="158"/>
      <c r="T125" s="159"/>
      <c r="AT125" s="155" t="s">
        <v>151</v>
      </c>
      <c r="AU125" s="155" t="s">
        <v>78</v>
      </c>
      <c r="AV125" s="13" t="s">
        <v>78</v>
      </c>
      <c r="AW125" s="13" t="s">
        <v>31</v>
      </c>
      <c r="AX125" s="13" t="s">
        <v>70</v>
      </c>
      <c r="AY125" s="155" t="s">
        <v>142</v>
      </c>
    </row>
    <row r="126" spans="2:51" s="11" customFormat="1" ht="11.25">
      <c r="B126" s="139"/>
      <c r="D126" s="140" t="s">
        <v>151</v>
      </c>
      <c r="E126" s="141" t="s">
        <v>19</v>
      </c>
      <c r="F126" s="142" t="s">
        <v>658</v>
      </c>
      <c r="H126" s="143">
        <v>15</v>
      </c>
      <c r="I126" s="330"/>
      <c r="L126" s="139"/>
      <c r="M126" s="145"/>
      <c r="T126" s="146"/>
      <c r="AT126" s="141" t="s">
        <v>151</v>
      </c>
      <c r="AU126" s="141" t="s">
        <v>78</v>
      </c>
      <c r="AV126" s="11" t="s">
        <v>80</v>
      </c>
      <c r="AW126" s="11" t="s">
        <v>31</v>
      </c>
      <c r="AX126" s="11" t="s">
        <v>70</v>
      </c>
      <c r="AY126" s="141" t="s">
        <v>142</v>
      </c>
    </row>
    <row r="127" spans="2:51" s="12" customFormat="1" ht="11.25">
      <c r="B127" s="147"/>
      <c r="D127" s="140" t="s">
        <v>151</v>
      </c>
      <c r="E127" s="148" t="s">
        <v>19</v>
      </c>
      <c r="F127" s="149" t="s">
        <v>154</v>
      </c>
      <c r="H127" s="150">
        <v>2687</v>
      </c>
      <c r="I127" s="331"/>
      <c r="L127" s="147"/>
      <c r="M127" s="152"/>
      <c r="T127" s="153"/>
      <c r="AT127" s="148" t="s">
        <v>151</v>
      </c>
      <c r="AU127" s="148" t="s">
        <v>78</v>
      </c>
      <c r="AV127" s="12" t="s">
        <v>149</v>
      </c>
      <c r="AW127" s="12" t="s">
        <v>31</v>
      </c>
      <c r="AX127" s="12" t="s">
        <v>78</v>
      </c>
      <c r="AY127" s="148" t="s">
        <v>142</v>
      </c>
    </row>
    <row r="128" spans="2:51" s="13" customFormat="1" ht="11.25">
      <c r="B128" s="154"/>
      <c r="D128" s="140" t="s">
        <v>151</v>
      </c>
      <c r="E128" s="155" t="s">
        <v>19</v>
      </c>
      <c r="F128" s="156" t="s">
        <v>155</v>
      </c>
      <c r="H128" s="155" t="s">
        <v>19</v>
      </c>
      <c r="I128" s="332"/>
      <c r="L128" s="154"/>
      <c r="M128" s="158"/>
      <c r="T128" s="159"/>
      <c r="AT128" s="155" t="s">
        <v>151</v>
      </c>
      <c r="AU128" s="155" t="s">
        <v>78</v>
      </c>
      <c r="AV128" s="13" t="s">
        <v>78</v>
      </c>
      <c r="AW128" s="13" t="s">
        <v>31</v>
      </c>
      <c r="AX128" s="13" t="s">
        <v>70</v>
      </c>
      <c r="AY128" s="155" t="s">
        <v>142</v>
      </c>
    </row>
    <row r="129" spans="2:65" s="1" customFormat="1" ht="21.75" customHeight="1">
      <c r="B129" s="32"/>
      <c r="C129" s="125" t="s">
        <v>80</v>
      </c>
      <c r="D129" s="125" t="s">
        <v>143</v>
      </c>
      <c r="E129" s="126" t="s">
        <v>144</v>
      </c>
      <c r="F129" s="127" t="s">
        <v>145</v>
      </c>
      <c r="G129" s="128" t="s">
        <v>146</v>
      </c>
      <c r="H129" s="129">
        <v>12</v>
      </c>
      <c r="I129" s="329"/>
      <c r="J129" s="131">
        <f>ROUND(I129*H129,2)</f>
        <v>0</v>
      </c>
      <c r="K129" s="127" t="s">
        <v>147</v>
      </c>
      <c r="L129" s="132"/>
      <c r="M129" s="133" t="s">
        <v>19</v>
      </c>
      <c r="N129" s="134" t="s">
        <v>41</v>
      </c>
      <c r="P129" s="135">
        <f>O129*H129</f>
        <v>0</v>
      </c>
      <c r="Q129" s="135">
        <v>5.9268000000000001</v>
      </c>
      <c r="R129" s="135">
        <f>Q129*H129</f>
        <v>71.121600000000001</v>
      </c>
      <c r="S129" s="135">
        <v>0</v>
      </c>
      <c r="T129" s="136">
        <f>S129*H129</f>
        <v>0</v>
      </c>
      <c r="AR129" s="137" t="s">
        <v>622</v>
      </c>
      <c r="AT129" s="137" t="s">
        <v>143</v>
      </c>
      <c r="AU129" s="137" t="s">
        <v>78</v>
      </c>
      <c r="AY129" s="17" t="s">
        <v>142</v>
      </c>
      <c r="BE129" s="138">
        <f>IF(N129="základní",J129,0)</f>
        <v>0</v>
      </c>
      <c r="BF129" s="138">
        <f>IF(N129="snížená",J129,0)</f>
        <v>0</v>
      </c>
      <c r="BG129" s="138">
        <f>IF(N129="zákl. přenesená",J129,0)</f>
        <v>0</v>
      </c>
      <c r="BH129" s="138">
        <f>IF(N129="sníž. přenesená",J129,0)</f>
        <v>0</v>
      </c>
      <c r="BI129" s="138">
        <f>IF(N129="nulová",J129,0)</f>
        <v>0</v>
      </c>
      <c r="BJ129" s="17" t="s">
        <v>78</v>
      </c>
      <c r="BK129" s="138">
        <f>ROUND(I129*H129,2)</f>
        <v>0</v>
      </c>
      <c r="BL129" s="17" t="s">
        <v>622</v>
      </c>
      <c r="BM129" s="137" t="s">
        <v>659</v>
      </c>
    </row>
    <row r="130" spans="2:65" s="13" customFormat="1" ht="11.25">
      <c r="B130" s="154"/>
      <c r="D130" s="140" t="s">
        <v>151</v>
      </c>
      <c r="E130" s="155" t="s">
        <v>19</v>
      </c>
      <c r="F130" s="156" t="s">
        <v>660</v>
      </c>
      <c r="H130" s="155" t="s">
        <v>19</v>
      </c>
      <c r="I130" s="332"/>
      <c r="L130" s="154"/>
      <c r="M130" s="158"/>
      <c r="T130" s="159"/>
      <c r="AT130" s="155" t="s">
        <v>151</v>
      </c>
      <c r="AU130" s="155" t="s">
        <v>78</v>
      </c>
      <c r="AV130" s="13" t="s">
        <v>78</v>
      </c>
      <c r="AW130" s="13" t="s">
        <v>31</v>
      </c>
      <c r="AX130" s="13" t="s">
        <v>70</v>
      </c>
      <c r="AY130" s="155" t="s">
        <v>142</v>
      </c>
    </row>
    <row r="131" spans="2:65" s="11" customFormat="1" ht="11.25">
      <c r="B131" s="139"/>
      <c r="D131" s="140" t="s">
        <v>151</v>
      </c>
      <c r="E131" s="141" t="s">
        <v>19</v>
      </c>
      <c r="F131" s="142" t="s">
        <v>661</v>
      </c>
      <c r="H131" s="143">
        <v>2.9329999999999998</v>
      </c>
      <c r="I131" s="330"/>
      <c r="L131" s="139"/>
      <c r="M131" s="145"/>
      <c r="T131" s="146"/>
      <c r="AT131" s="141" t="s">
        <v>151</v>
      </c>
      <c r="AU131" s="141" t="s">
        <v>78</v>
      </c>
      <c r="AV131" s="11" t="s">
        <v>80</v>
      </c>
      <c r="AW131" s="11" t="s">
        <v>31</v>
      </c>
      <c r="AX131" s="11" t="s">
        <v>70</v>
      </c>
      <c r="AY131" s="141" t="s">
        <v>142</v>
      </c>
    </row>
    <row r="132" spans="2:65" s="11" customFormat="1" ht="11.25">
      <c r="B132" s="139"/>
      <c r="D132" s="140" t="s">
        <v>151</v>
      </c>
      <c r="E132" s="141" t="s">
        <v>19</v>
      </c>
      <c r="F132" s="142" t="s">
        <v>662</v>
      </c>
      <c r="H132" s="143">
        <v>6.7000000000000004E-2</v>
      </c>
      <c r="I132" s="330"/>
      <c r="L132" s="139"/>
      <c r="M132" s="145"/>
      <c r="T132" s="146"/>
      <c r="AT132" s="141" t="s">
        <v>151</v>
      </c>
      <c r="AU132" s="141" t="s">
        <v>78</v>
      </c>
      <c r="AV132" s="11" t="s">
        <v>80</v>
      </c>
      <c r="AW132" s="11" t="s">
        <v>31</v>
      </c>
      <c r="AX132" s="11" t="s">
        <v>70</v>
      </c>
      <c r="AY132" s="141" t="s">
        <v>142</v>
      </c>
    </row>
    <row r="133" spans="2:65" s="13" customFormat="1" ht="11.25">
      <c r="B133" s="154"/>
      <c r="D133" s="140" t="s">
        <v>151</v>
      </c>
      <c r="E133" s="155" t="s">
        <v>19</v>
      </c>
      <c r="F133" s="156" t="s">
        <v>663</v>
      </c>
      <c r="H133" s="155" t="s">
        <v>19</v>
      </c>
      <c r="I133" s="332"/>
      <c r="L133" s="154"/>
      <c r="M133" s="158"/>
      <c r="T133" s="159"/>
      <c r="AT133" s="155" t="s">
        <v>151</v>
      </c>
      <c r="AU133" s="155" t="s">
        <v>78</v>
      </c>
      <c r="AV133" s="13" t="s">
        <v>78</v>
      </c>
      <c r="AW133" s="13" t="s">
        <v>31</v>
      </c>
      <c r="AX133" s="13" t="s">
        <v>70</v>
      </c>
      <c r="AY133" s="155" t="s">
        <v>142</v>
      </c>
    </row>
    <row r="134" spans="2:65" s="11" customFormat="1" ht="11.25">
      <c r="B134" s="139"/>
      <c r="D134" s="140" t="s">
        <v>151</v>
      </c>
      <c r="E134" s="141" t="s">
        <v>19</v>
      </c>
      <c r="F134" s="142" t="s">
        <v>664</v>
      </c>
      <c r="H134" s="143">
        <v>8.8829999999999991</v>
      </c>
      <c r="I134" s="330"/>
      <c r="L134" s="139"/>
      <c r="M134" s="145"/>
      <c r="T134" s="146"/>
      <c r="AT134" s="141" t="s">
        <v>151</v>
      </c>
      <c r="AU134" s="141" t="s">
        <v>78</v>
      </c>
      <c r="AV134" s="11" t="s">
        <v>80</v>
      </c>
      <c r="AW134" s="11" t="s">
        <v>31</v>
      </c>
      <c r="AX134" s="11" t="s">
        <v>70</v>
      </c>
      <c r="AY134" s="141" t="s">
        <v>142</v>
      </c>
    </row>
    <row r="135" spans="2:65" s="11" customFormat="1" ht="11.25">
      <c r="B135" s="139"/>
      <c r="D135" s="140" t="s">
        <v>151</v>
      </c>
      <c r="E135" s="141" t="s">
        <v>19</v>
      </c>
      <c r="F135" s="142" t="s">
        <v>665</v>
      </c>
      <c r="H135" s="143">
        <v>0.11700000000000001</v>
      </c>
      <c r="I135" s="330"/>
      <c r="L135" s="139"/>
      <c r="M135" s="145"/>
      <c r="T135" s="146"/>
      <c r="AT135" s="141" t="s">
        <v>151</v>
      </c>
      <c r="AU135" s="141" t="s">
        <v>78</v>
      </c>
      <c r="AV135" s="11" t="s">
        <v>80</v>
      </c>
      <c r="AW135" s="11" t="s">
        <v>31</v>
      </c>
      <c r="AX135" s="11" t="s">
        <v>70</v>
      </c>
      <c r="AY135" s="141" t="s">
        <v>142</v>
      </c>
    </row>
    <row r="136" spans="2:65" s="12" customFormat="1" ht="11.25">
      <c r="B136" s="147"/>
      <c r="D136" s="140" t="s">
        <v>151</v>
      </c>
      <c r="E136" s="148" t="s">
        <v>19</v>
      </c>
      <c r="F136" s="149" t="s">
        <v>154</v>
      </c>
      <c r="H136" s="150">
        <v>12</v>
      </c>
      <c r="I136" s="331"/>
      <c r="L136" s="147"/>
      <c r="M136" s="152"/>
      <c r="T136" s="153"/>
      <c r="AT136" s="148" t="s">
        <v>151</v>
      </c>
      <c r="AU136" s="148" t="s">
        <v>78</v>
      </c>
      <c r="AV136" s="12" t="s">
        <v>149</v>
      </c>
      <c r="AW136" s="12" t="s">
        <v>31</v>
      </c>
      <c r="AX136" s="12" t="s">
        <v>78</v>
      </c>
      <c r="AY136" s="148" t="s">
        <v>142</v>
      </c>
    </row>
    <row r="137" spans="2:65" s="13" customFormat="1" ht="11.25">
      <c r="B137" s="154"/>
      <c r="D137" s="140" t="s">
        <v>151</v>
      </c>
      <c r="E137" s="155" t="s">
        <v>19</v>
      </c>
      <c r="F137" s="156" t="s">
        <v>155</v>
      </c>
      <c r="H137" s="155" t="s">
        <v>19</v>
      </c>
      <c r="I137" s="332"/>
      <c r="L137" s="154"/>
      <c r="M137" s="158"/>
      <c r="T137" s="159"/>
      <c r="AT137" s="155" t="s">
        <v>151</v>
      </c>
      <c r="AU137" s="155" t="s">
        <v>78</v>
      </c>
      <c r="AV137" s="13" t="s">
        <v>78</v>
      </c>
      <c r="AW137" s="13" t="s">
        <v>31</v>
      </c>
      <c r="AX137" s="13" t="s">
        <v>70</v>
      </c>
      <c r="AY137" s="155" t="s">
        <v>142</v>
      </c>
    </row>
    <row r="138" spans="2:65" s="1" customFormat="1" ht="16.5" customHeight="1">
      <c r="B138" s="32"/>
      <c r="C138" s="125" t="s">
        <v>161</v>
      </c>
      <c r="D138" s="125" t="s">
        <v>143</v>
      </c>
      <c r="E138" s="126" t="s">
        <v>666</v>
      </c>
      <c r="F138" s="127" t="s">
        <v>667</v>
      </c>
      <c r="G138" s="128" t="s">
        <v>146</v>
      </c>
      <c r="H138" s="129">
        <v>77</v>
      </c>
      <c r="I138" s="329"/>
      <c r="J138" s="131">
        <f>ROUND(I138*H138,2)</f>
        <v>0</v>
      </c>
      <c r="K138" s="127" t="s">
        <v>147</v>
      </c>
      <c r="L138" s="132"/>
      <c r="M138" s="133" t="s">
        <v>19</v>
      </c>
      <c r="N138" s="134" t="s">
        <v>41</v>
      </c>
      <c r="P138" s="135">
        <f>O138*H138</f>
        <v>0</v>
      </c>
      <c r="Q138" s="135">
        <v>0.29499999999999998</v>
      </c>
      <c r="R138" s="135">
        <f>Q138*H138</f>
        <v>22.715</v>
      </c>
      <c r="S138" s="135">
        <v>0</v>
      </c>
      <c r="T138" s="136">
        <f>S138*H138</f>
        <v>0</v>
      </c>
      <c r="AR138" s="137" t="s">
        <v>622</v>
      </c>
      <c r="AT138" s="137" t="s">
        <v>143</v>
      </c>
      <c r="AU138" s="137" t="s">
        <v>78</v>
      </c>
      <c r="AY138" s="17" t="s">
        <v>142</v>
      </c>
      <c r="BE138" s="138">
        <f>IF(N138="základní",J138,0)</f>
        <v>0</v>
      </c>
      <c r="BF138" s="138">
        <f>IF(N138="snížená",J138,0)</f>
        <v>0</v>
      </c>
      <c r="BG138" s="138">
        <f>IF(N138="zákl. přenesená",J138,0)</f>
        <v>0</v>
      </c>
      <c r="BH138" s="138">
        <f>IF(N138="sníž. přenesená",J138,0)</f>
        <v>0</v>
      </c>
      <c r="BI138" s="138">
        <f>IF(N138="nulová",J138,0)</f>
        <v>0</v>
      </c>
      <c r="BJ138" s="17" t="s">
        <v>78</v>
      </c>
      <c r="BK138" s="138">
        <f>ROUND(I138*H138,2)</f>
        <v>0</v>
      </c>
      <c r="BL138" s="17" t="s">
        <v>622</v>
      </c>
      <c r="BM138" s="137" t="s">
        <v>668</v>
      </c>
    </row>
    <row r="139" spans="2:65" s="13" customFormat="1" ht="11.25">
      <c r="B139" s="154"/>
      <c r="D139" s="140" t="s">
        <v>151</v>
      </c>
      <c r="E139" s="155" t="s">
        <v>19</v>
      </c>
      <c r="F139" s="156" t="s">
        <v>669</v>
      </c>
      <c r="H139" s="155" t="s">
        <v>19</v>
      </c>
      <c r="I139" s="332"/>
      <c r="L139" s="154"/>
      <c r="M139" s="158"/>
      <c r="T139" s="159"/>
      <c r="AT139" s="155" t="s">
        <v>151</v>
      </c>
      <c r="AU139" s="155" t="s">
        <v>78</v>
      </c>
      <c r="AV139" s="13" t="s">
        <v>78</v>
      </c>
      <c r="AW139" s="13" t="s">
        <v>31</v>
      </c>
      <c r="AX139" s="13" t="s">
        <v>70</v>
      </c>
      <c r="AY139" s="155" t="s">
        <v>142</v>
      </c>
    </row>
    <row r="140" spans="2:65" s="11" customFormat="1" ht="11.25">
      <c r="B140" s="139"/>
      <c r="D140" s="140" t="s">
        <v>151</v>
      </c>
      <c r="E140" s="141" t="s">
        <v>19</v>
      </c>
      <c r="F140" s="142" t="s">
        <v>549</v>
      </c>
      <c r="H140" s="143">
        <v>77</v>
      </c>
      <c r="I140" s="330"/>
      <c r="L140" s="139"/>
      <c r="M140" s="145"/>
      <c r="T140" s="146"/>
      <c r="AT140" s="141" t="s">
        <v>151</v>
      </c>
      <c r="AU140" s="141" t="s">
        <v>78</v>
      </c>
      <c r="AV140" s="11" t="s">
        <v>80</v>
      </c>
      <c r="AW140" s="11" t="s">
        <v>31</v>
      </c>
      <c r="AX140" s="11" t="s">
        <v>70</v>
      </c>
      <c r="AY140" s="141" t="s">
        <v>142</v>
      </c>
    </row>
    <row r="141" spans="2:65" s="12" customFormat="1" ht="11.25">
      <c r="B141" s="147"/>
      <c r="D141" s="140" t="s">
        <v>151</v>
      </c>
      <c r="E141" s="148" t="s">
        <v>19</v>
      </c>
      <c r="F141" s="149" t="s">
        <v>154</v>
      </c>
      <c r="H141" s="150">
        <v>77</v>
      </c>
      <c r="I141" s="331"/>
      <c r="L141" s="147"/>
      <c r="M141" s="152"/>
      <c r="T141" s="153"/>
      <c r="AT141" s="148" t="s">
        <v>151</v>
      </c>
      <c r="AU141" s="148" t="s">
        <v>78</v>
      </c>
      <c r="AV141" s="12" t="s">
        <v>149</v>
      </c>
      <c r="AW141" s="12" t="s">
        <v>31</v>
      </c>
      <c r="AX141" s="12" t="s">
        <v>78</v>
      </c>
      <c r="AY141" s="148" t="s">
        <v>142</v>
      </c>
    </row>
    <row r="142" spans="2:65" s="13" customFormat="1" ht="11.25">
      <c r="B142" s="154"/>
      <c r="D142" s="140" t="s">
        <v>151</v>
      </c>
      <c r="E142" s="155" t="s">
        <v>19</v>
      </c>
      <c r="F142" s="156" t="s">
        <v>155</v>
      </c>
      <c r="H142" s="155" t="s">
        <v>19</v>
      </c>
      <c r="I142" s="332"/>
      <c r="L142" s="154"/>
      <c r="M142" s="158"/>
      <c r="T142" s="159"/>
      <c r="AT142" s="155" t="s">
        <v>151</v>
      </c>
      <c r="AU142" s="155" t="s">
        <v>78</v>
      </c>
      <c r="AV142" s="13" t="s">
        <v>78</v>
      </c>
      <c r="AW142" s="13" t="s">
        <v>31</v>
      </c>
      <c r="AX142" s="13" t="s">
        <v>70</v>
      </c>
      <c r="AY142" s="155" t="s">
        <v>142</v>
      </c>
    </row>
    <row r="143" spans="2:65" s="1" customFormat="1" ht="16.5" customHeight="1">
      <c r="B143" s="32"/>
      <c r="C143" s="125" t="s">
        <v>149</v>
      </c>
      <c r="D143" s="125" t="s">
        <v>143</v>
      </c>
      <c r="E143" s="126" t="s">
        <v>670</v>
      </c>
      <c r="F143" s="127" t="s">
        <v>671</v>
      </c>
      <c r="G143" s="128" t="s">
        <v>146</v>
      </c>
      <c r="H143" s="129">
        <v>78</v>
      </c>
      <c r="I143" s="329"/>
      <c r="J143" s="131">
        <f>ROUND(I143*H143,2)</f>
        <v>0</v>
      </c>
      <c r="K143" s="127" t="s">
        <v>672</v>
      </c>
      <c r="L143" s="132"/>
      <c r="M143" s="133" t="s">
        <v>19</v>
      </c>
      <c r="N143" s="134" t="s">
        <v>41</v>
      </c>
      <c r="P143" s="135">
        <f>O143*H143</f>
        <v>0</v>
      </c>
      <c r="Q143" s="135">
        <v>0.29499999999999998</v>
      </c>
      <c r="R143" s="135">
        <f>Q143*H143</f>
        <v>23.009999999999998</v>
      </c>
      <c r="S143" s="135">
        <v>0</v>
      </c>
      <c r="T143" s="136">
        <f>S143*H143</f>
        <v>0</v>
      </c>
      <c r="AR143" s="137" t="s">
        <v>622</v>
      </c>
      <c r="AT143" s="137" t="s">
        <v>143</v>
      </c>
      <c r="AU143" s="137" t="s">
        <v>78</v>
      </c>
      <c r="AY143" s="17" t="s">
        <v>142</v>
      </c>
      <c r="BE143" s="138">
        <f>IF(N143="základní",J143,0)</f>
        <v>0</v>
      </c>
      <c r="BF143" s="138">
        <f>IF(N143="snížená",J143,0)</f>
        <v>0</v>
      </c>
      <c r="BG143" s="138">
        <f>IF(N143="zákl. přenesená",J143,0)</f>
        <v>0</v>
      </c>
      <c r="BH143" s="138">
        <f>IF(N143="sníž. přenesená",J143,0)</f>
        <v>0</v>
      </c>
      <c r="BI143" s="138">
        <f>IF(N143="nulová",J143,0)</f>
        <v>0</v>
      </c>
      <c r="BJ143" s="17" t="s">
        <v>78</v>
      </c>
      <c r="BK143" s="138">
        <f>ROUND(I143*H143,2)</f>
        <v>0</v>
      </c>
      <c r="BL143" s="17" t="s">
        <v>622</v>
      </c>
      <c r="BM143" s="137" t="s">
        <v>673</v>
      </c>
    </row>
    <row r="144" spans="2:65" s="13" customFormat="1" ht="11.25">
      <c r="B144" s="154"/>
      <c r="D144" s="140" t="s">
        <v>151</v>
      </c>
      <c r="E144" s="155" t="s">
        <v>19</v>
      </c>
      <c r="F144" s="156" t="s">
        <v>674</v>
      </c>
      <c r="H144" s="155" t="s">
        <v>19</v>
      </c>
      <c r="I144" s="332"/>
      <c r="L144" s="154"/>
      <c r="M144" s="158"/>
      <c r="T144" s="159"/>
      <c r="AT144" s="155" t="s">
        <v>151</v>
      </c>
      <c r="AU144" s="155" t="s">
        <v>78</v>
      </c>
      <c r="AV144" s="13" t="s">
        <v>78</v>
      </c>
      <c r="AW144" s="13" t="s">
        <v>31</v>
      </c>
      <c r="AX144" s="13" t="s">
        <v>70</v>
      </c>
      <c r="AY144" s="155" t="s">
        <v>142</v>
      </c>
    </row>
    <row r="145" spans="2:65" s="11" customFormat="1" ht="11.25">
      <c r="B145" s="139"/>
      <c r="D145" s="140" t="s">
        <v>151</v>
      </c>
      <c r="E145" s="141" t="s">
        <v>19</v>
      </c>
      <c r="F145" s="142" t="s">
        <v>209</v>
      </c>
      <c r="H145" s="143">
        <v>11</v>
      </c>
      <c r="I145" s="330"/>
      <c r="L145" s="139"/>
      <c r="M145" s="145"/>
      <c r="T145" s="146"/>
      <c r="AT145" s="141" t="s">
        <v>151</v>
      </c>
      <c r="AU145" s="141" t="s">
        <v>78</v>
      </c>
      <c r="AV145" s="11" t="s">
        <v>80</v>
      </c>
      <c r="AW145" s="11" t="s">
        <v>31</v>
      </c>
      <c r="AX145" s="11" t="s">
        <v>70</v>
      </c>
      <c r="AY145" s="141" t="s">
        <v>142</v>
      </c>
    </row>
    <row r="146" spans="2:65" s="13" customFormat="1" ht="11.25">
      <c r="B146" s="154"/>
      <c r="D146" s="140" t="s">
        <v>151</v>
      </c>
      <c r="E146" s="155" t="s">
        <v>19</v>
      </c>
      <c r="F146" s="156" t="s">
        <v>675</v>
      </c>
      <c r="H146" s="155" t="s">
        <v>19</v>
      </c>
      <c r="I146" s="332"/>
      <c r="L146" s="154"/>
      <c r="M146" s="158"/>
      <c r="T146" s="159"/>
      <c r="AT146" s="155" t="s">
        <v>151</v>
      </c>
      <c r="AU146" s="155" t="s">
        <v>78</v>
      </c>
      <c r="AV146" s="13" t="s">
        <v>78</v>
      </c>
      <c r="AW146" s="13" t="s">
        <v>31</v>
      </c>
      <c r="AX146" s="13" t="s">
        <v>70</v>
      </c>
      <c r="AY146" s="155" t="s">
        <v>142</v>
      </c>
    </row>
    <row r="147" spans="2:65" s="11" customFormat="1" ht="11.25">
      <c r="B147" s="139"/>
      <c r="D147" s="140" t="s">
        <v>151</v>
      </c>
      <c r="E147" s="141" t="s">
        <v>19</v>
      </c>
      <c r="F147" s="142" t="s">
        <v>327</v>
      </c>
      <c r="H147" s="143">
        <v>35</v>
      </c>
      <c r="I147" s="330"/>
      <c r="L147" s="139"/>
      <c r="M147" s="145"/>
      <c r="T147" s="146"/>
      <c r="AT147" s="141" t="s">
        <v>151</v>
      </c>
      <c r="AU147" s="141" t="s">
        <v>78</v>
      </c>
      <c r="AV147" s="11" t="s">
        <v>80</v>
      </c>
      <c r="AW147" s="11" t="s">
        <v>31</v>
      </c>
      <c r="AX147" s="11" t="s">
        <v>70</v>
      </c>
      <c r="AY147" s="141" t="s">
        <v>142</v>
      </c>
    </row>
    <row r="148" spans="2:65" s="13" customFormat="1" ht="11.25">
      <c r="B148" s="154"/>
      <c r="D148" s="140" t="s">
        <v>151</v>
      </c>
      <c r="E148" s="155" t="s">
        <v>19</v>
      </c>
      <c r="F148" s="156" t="s">
        <v>676</v>
      </c>
      <c r="H148" s="155" t="s">
        <v>19</v>
      </c>
      <c r="I148" s="332"/>
      <c r="L148" s="154"/>
      <c r="M148" s="158"/>
      <c r="T148" s="159"/>
      <c r="AT148" s="155" t="s">
        <v>151</v>
      </c>
      <c r="AU148" s="155" t="s">
        <v>78</v>
      </c>
      <c r="AV148" s="13" t="s">
        <v>78</v>
      </c>
      <c r="AW148" s="13" t="s">
        <v>31</v>
      </c>
      <c r="AX148" s="13" t="s">
        <v>70</v>
      </c>
      <c r="AY148" s="155" t="s">
        <v>142</v>
      </c>
    </row>
    <row r="149" spans="2:65" s="11" customFormat="1" ht="11.25">
      <c r="B149" s="139"/>
      <c r="D149" s="140" t="s">
        <v>151</v>
      </c>
      <c r="E149" s="141" t="s">
        <v>19</v>
      </c>
      <c r="F149" s="142" t="s">
        <v>209</v>
      </c>
      <c r="H149" s="143">
        <v>11</v>
      </c>
      <c r="I149" s="330"/>
      <c r="L149" s="139"/>
      <c r="M149" s="145"/>
      <c r="T149" s="146"/>
      <c r="AT149" s="141" t="s">
        <v>151</v>
      </c>
      <c r="AU149" s="141" t="s">
        <v>78</v>
      </c>
      <c r="AV149" s="11" t="s">
        <v>80</v>
      </c>
      <c r="AW149" s="11" t="s">
        <v>31</v>
      </c>
      <c r="AX149" s="11" t="s">
        <v>70</v>
      </c>
      <c r="AY149" s="141" t="s">
        <v>142</v>
      </c>
    </row>
    <row r="150" spans="2:65" s="13" customFormat="1" ht="11.25">
      <c r="B150" s="154"/>
      <c r="D150" s="140" t="s">
        <v>151</v>
      </c>
      <c r="E150" s="155" t="s">
        <v>19</v>
      </c>
      <c r="F150" s="156" t="s">
        <v>677</v>
      </c>
      <c r="H150" s="155" t="s">
        <v>19</v>
      </c>
      <c r="I150" s="332"/>
      <c r="L150" s="154"/>
      <c r="M150" s="158"/>
      <c r="T150" s="159"/>
      <c r="AT150" s="155" t="s">
        <v>151</v>
      </c>
      <c r="AU150" s="155" t="s">
        <v>78</v>
      </c>
      <c r="AV150" s="13" t="s">
        <v>78</v>
      </c>
      <c r="AW150" s="13" t="s">
        <v>31</v>
      </c>
      <c r="AX150" s="13" t="s">
        <v>70</v>
      </c>
      <c r="AY150" s="155" t="s">
        <v>142</v>
      </c>
    </row>
    <row r="151" spans="2:65" s="11" customFormat="1" ht="11.25">
      <c r="B151" s="139"/>
      <c r="D151" s="140" t="s">
        <v>151</v>
      </c>
      <c r="E151" s="141" t="s">
        <v>19</v>
      </c>
      <c r="F151" s="142" t="s">
        <v>7</v>
      </c>
      <c r="H151" s="143">
        <v>21</v>
      </c>
      <c r="I151" s="330"/>
      <c r="L151" s="139"/>
      <c r="M151" s="145"/>
      <c r="T151" s="146"/>
      <c r="AT151" s="141" t="s">
        <v>151</v>
      </c>
      <c r="AU151" s="141" t="s">
        <v>78</v>
      </c>
      <c r="AV151" s="11" t="s">
        <v>80</v>
      </c>
      <c r="AW151" s="11" t="s">
        <v>31</v>
      </c>
      <c r="AX151" s="11" t="s">
        <v>70</v>
      </c>
      <c r="AY151" s="141" t="s">
        <v>142</v>
      </c>
    </row>
    <row r="152" spans="2:65" s="12" customFormat="1" ht="11.25">
      <c r="B152" s="147"/>
      <c r="D152" s="140" t="s">
        <v>151</v>
      </c>
      <c r="E152" s="148" t="s">
        <v>19</v>
      </c>
      <c r="F152" s="149" t="s">
        <v>154</v>
      </c>
      <c r="H152" s="150">
        <v>78</v>
      </c>
      <c r="I152" s="331"/>
      <c r="L152" s="147"/>
      <c r="M152" s="152"/>
      <c r="T152" s="153"/>
      <c r="AT152" s="148" t="s">
        <v>151</v>
      </c>
      <c r="AU152" s="148" t="s">
        <v>78</v>
      </c>
      <c r="AV152" s="12" t="s">
        <v>149</v>
      </c>
      <c r="AW152" s="12" t="s">
        <v>31</v>
      </c>
      <c r="AX152" s="12" t="s">
        <v>78</v>
      </c>
      <c r="AY152" s="148" t="s">
        <v>142</v>
      </c>
    </row>
    <row r="153" spans="2:65" s="13" customFormat="1" ht="11.25">
      <c r="B153" s="154"/>
      <c r="D153" s="140" t="s">
        <v>151</v>
      </c>
      <c r="E153" s="155" t="s">
        <v>19</v>
      </c>
      <c r="F153" s="156" t="s">
        <v>155</v>
      </c>
      <c r="H153" s="155" t="s">
        <v>19</v>
      </c>
      <c r="I153" s="332"/>
      <c r="L153" s="154"/>
      <c r="M153" s="158"/>
      <c r="T153" s="159"/>
      <c r="AT153" s="155" t="s">
        <v>151</v>
      </c>
      <c r="AU153" s="155" t="s">
        <v>78</v>
      </c>
      <c r="AV153" s="13" t="s">
        <v>78</v>
      </c>
      <c r="AW153" s="13" t="s">
        <v>31</v>
      </c>
      <c r="AX153" s="13" t="s">
        <v>70</v>
      </c>
      <c r="AY153" s="155" t="s">
        <v>142</v>
      </c>
    </row>
    <row r="154" spans="2:65" s="1" customFormat="1" ht="16.5" customHeight="1">
      <c r="B154" s="32"/>
      <c r="C154" s="125" t="s">
        <v>173</v>
      </c>
      <c r="D154" s="125" t="s">
        <v>143</v>
      </c>
      <c r="E154" s="126" t="s">
        <v>678</v>
      </c>
      <c r="F154" s="127" t="s">
        <v>679</v>
      </c>
      <c r="G154" s="128" t="s">
        <v>146</v>
      </c>
      <c r="H154" s="129">
        <v>35</v>
      </c>
      <c r="I154" s="329"/>
      <c r="J154" s="131">
        <f>ROUND(I154*H154,2)</f>
        <v>0</v>
      </c>
      <c r="K154" s="127" t="s">
        <v>147</v>
      </c>
      <c r="L154" s="132"/>
      <c r="M154" s="133" t="s">
        <v>19</v>
      </c>
      <c r="N154" s="134" t="s">
        <v>41</v>
      </c>
      <c r="P154" s="135">
        <f>O154*H154</f>
        <v>0</v>
      </c>
      <c r="Q154" s="135">
        <v>9.7000000000000003E-2</v>
      </c>
      <c r="R154" s="135">
        <f>Q154*H154</f>
        <v>3.395</v>
      </c>
      <c r="S154" s="135">
        <v>0</v>
      </c>
      <c r="T154" s="136">
        <f>S154*H154</f>
        <v>0</v>
      </c>
      <c r="AR154" s="137" t="s">
        <v>622</v>
      </c>
      <c r="AT154" s="137" t="s">
        <v>143</v>
      </c>
      <c r="AU154" s="137" t="s">
        <v>78</v>
      </c>
      <c r="AY154" s="17" t="s">
        <v>142</v>
      </c>
      <c r="BE154" s="138">
        <f>IF(N154="základní",J154,0)</f>
        <v>0</v>
      </c>
      <c r="BF154" s="138">
        <f>IF(N154="snížená",J154,0)</f>
        <v>0</v>
      </c>
      <c r="BG154" s="138">
        <f>IF(N154="zákl. přenesená",J154,0)</f>
        <v>0</v>
      </c>
      <c r="BH154" s="138">
        <f>IF(N154="sníž. přenesená",J154,0)</f>
        <v>0</v>
      </c>
      <c r="BI154" s="138">
        <f>IF(N154="nulová",J154,0)</f>
        <v>0</v>
      </c>
      <c r="BJ154" s="17" t="s">
        <v>78</v>
      </c>
      <c r="BK154" s="138">
        <f>ROUND(I154*H154,2)</f>
        <v>0</v>
      </c>
      <c r="BL154" s="17" t="s">
        <v>622</v>
      </c>
      <c r="BM154" s="137" t="s">
        <v>680</v>
      </c>
    </row>
    <row r="155" spans="2:65" s="13" customFormat="1" ht="11.25">
      <c r="B155" s="154"/>
      <c r="D155" s="140" t="s">
        <v>151</v>
      </c>
      <c r="E155" s="155" t="s">
        <v>19</v>
      </c>
      <c r="F155" s="156" t="s">
        <v>681</v>
      </c>
      <c r="H155" s="155" t="s">
        <v>19</v>
      </c>
      <c r="I155" s="332"/>
      <c r="L155" s="154"/>
      <c r="M155" s="158"/>
      <c r="T155" s="159"/>
      <c r="AT155" s="155" t="s">
        <v>151</v>
      </c>
      <c r="AU155" s="155" t="s">
        <v>78</v>
      </c>
      <c r="AV155" s="13" t="s">
        <v>78</v>
      </c>
      <c r="AW155" s="13" t="s">
        <v>31</v>
      </c>
      <c r="AX155" s="13" t="s">
        <v>70</v>
      </c>
      <c r="AY155" s="155" t="s">
        <v>142</v>
      </c>
    </row>
    <row r="156" spans="2:65" s="11" customFormat="1" ht="11.25">
      <c r="B156" s="139"/>
      <c r="D156" s="140" t="s">
        <v>151</v>
      </c>
      <c r="E156" s="141" t="s">
        <v>19</v>
      </c>
      <c r="F156" s="142" t="s">
        <v>327</v>
      </c>
      <c r="H156" s="143">
        <v>35</v>
      </c>
      <c r="I156" s="330"/>
      <c r="L156" s="139"/>
      <c r="M156" s="145"/>
      <c r="T156" s="146"/>
      <c r="AT156" s="141" t="s">
        <v>151</v>
      </c>
      <c r="AU156" s="141" t="s">
        <v>78</v>
      </c>
      <c r="AV156" s="11" t="s">
        <v>80</v>
      </c>
      <c r="AW156" s="11" t="s">
        <v>31</v>
      </c>
      <c r="AX156" s="11" t="s">
        <v>70</v>
      </c>
      <c r="AY156" s="141" t="s">
        <v>142</v>
      </c>
    </row>
    <row r="157" spans="2:65" s="12" customFormat="1" ht="11.25">
      <c r="B157" s="147"/>
      <c r="D157" s="140" t="s">
        <v>151</v>
      </c>
      <c r="E157" s="148" t="s">
        <v>19</v>
      </c>
      <c r="F157" s="149" t="s">
        <v>154</v>
      </c>
      <c r="H157" s="150">
        <v>35</v>
      </c>
      <c r="I157" s="331"/>
      <c r="L157" s="147"/>
      <c r="M157" s="152"/>
      <c r="T157" s="153"/>
      <c r="AT157" s="148" t="s">
        <v>151</v>
      </c>
      <c r="AU157" s="148" t="s">
        <v>78</v>
      </c>
      <c r="AV157" s="12" t="s">
        <v>149</v>
      </c>
      <c r="AW157" s="12" t="s">
        <v>31</v>
      </c>
      <c r="AX157" s="12" t="s">
        <v>78</v>
      </c>
      <c r="AY157" s="148" t="s">
        <v>142</v>
      </c>
    </row>
    <row r="158" spans="2:65" s="13" customFormat="1" ht="11.25">
      <c r="B158" s="154"/>
      <c r="D158" s="140" t="s">
        <v>151</v>
      </c>
      <c r="E158" s="155" t="s">
        <v>19</v>
      </c>
      <c r="F158" s="156" t="s">
        <v>155</v>
      </c>
      <c r="H158" s="155" t="s">
        <v>19</v>
      </c>
      <c r="I158" s="332"/>
      <c r="L158" s="154"/>
      <c r="M158" s="158"/>
      <c r="T158" s="159"/>
      <c r="AT158" s="155" t="s">
        <v>151</v>
      </c>
      <c r="AU158" s="155" t="s">
        <v>78</v>
      </c>
      <c r="AV158" s="13" t="s">
        <v>78</v>
      </c>
      <c r="AW158" s="13" t="s">
        <v>31</v>
      </c>
      <c r="AX158" s="13" t="s">
        <v>70</v>
      </c>
      <c r="AY158" s="155" t="s">
        <v>142</v>
      </c>
    </row>
    <row r="159" spans="2:65" s="1" customFormat="1" ht="24.2" customHeight="1">
      <c r="B159" s="32"/>
      <c r="C159" s="125" t="s">
        <v>179</v>
      </c>
      <c r="D159" s="125" t="s">
        <v>143</v>
      </c>
      <c r="E159" s="126" t="s">
        <v>682</v>
      </c>
      <c r="F159" s="127" t="s">
        <v>683</v>
      </c>
      <c r="G159" s="128" t="s">
        <v>146</v>
      </c>
      <c r="H159" s="129">
        <v>1</v>
      </c>
      <c r="I159" s="329"/>
      <c r="J159" s="131">
        <f>ROUND(I159*H159,2)</f>
        <v>0</v>
      </c>
      <c r="K159" s="127" t="s">
        <v>147</v>
      </c>
      <c r="L159" s="132"/>
      <c r="M159" s="133" t="s">
        <v>19</v>
      </c>
      <c r="N159" s="134" t="s">
        <v>41</v>
      </c>
      <c r="P159" s="135">
        <f>O159*H159</f>
        <v>0</v>
      </c>
      <c r="Q159" s="135">
        <v>0.63</v>
      </c>
      <c r="R159" s="135">
        <f>Q159*H159</f>
        <v>0.63</v>
      </c>
      <c r="S159" s="135">
        <v>0</v>
      </c>
      <c r="T159" s="136">
        <f>S159*H159</f>
        <v>0</v>
      </c>
      <c r="AR159" s="137" t="s">
        <v>622</v>
      </c>
      <c r="AT159" s="137" t="s">
        <v>143</v>
      </c>
      <c r="AU159" s="137" t="s">
        <v>78</v>
      </c>
      <c r="AY159" s="17" t="s">
        <v>142</v>
      </c>
      <c r="BE159" s="138">
        <f>IF(N159="základní",J159,0)</f>
        <v>0</v>
      </c>
      <c r="BF159" s="138">
        <f>IF(N159="snížená",J159,0)</f>
        <v>0</v>
      </c>
      <c r="BG159" s="138">
        <f>IF(N159="zákl. přenesená",J159,0)</f>
        <v>0</v>
      </c>
      <c r="BH159" s="138">
        <f>IF(N159="sníž. přenesená",J159,0)</f>
        <v>0</v>
      </c>
      <c r="BI159" s="138">
        <f>IF(N159="nulová",J159,0)</f>
        <v>0</v>
      </c>
      <c r="BJ159" s="17" t="s">
        <v>78</v>
      </c>
      <c r="BK159" s="138">
        <f>ROUND(I159*H159,2)</f>
        <v>0</v>
      </c>
      <c r="BL159" s="17" t="s">
        <v>622</v>
      </c>
      <c r="BM159" s="137" t="s">
        <v>684</v>
      </c>
    </row>
    <row r="160" spans="2:65" s="13" customFormat="1" ht="11.25">
      <c r="B160" s="154"/>
      <c r="D160" s="140" t="s">
        <v>151</v>
      </c>
      <c r="E160" s="155" t="s">
        <v>19</v>
      </c>
      <c r="F160" s="156" t="s">
        <v>685</v>
      </c>
      <c r="H160" s="155" t="s">
        <v>19</v>
      </c>
      <c r="I160" s="332"/>
      <c r="L160" s="154"/>
      <c r="M160" s="158"/>
      <c r="T160" s="159"/>
      <c r="AT160" s="155" t="s">
        <v>151</v>
      </c>
      <c r="AU160" s="155" t="s">
        <v>78</v>
      </c>
      <c r="AV160" s="13" t="s">
        <v>78</v>
      </c>
      <c r="AW160" s="13" t="s">
        <v>31</v>
      </c>
      <c r="AX160" s="13" t="s">
        <v>70</v>
      </c>
      <c r="AY160" s="155" t="s">
        <v>142</v>
      </c>
    </row>
    <row r="161" spans="2:65" s="11" customFormat="1" ht="11.25">
      <c r="B161" s="139"/>
      <c r="D161" s="140" t="s">
        <v>151</v>
      </c>
      <c r="E161" s="141" t="s">
        <v>19</v>
      </c>
      <c r="F161" s="142" t="s">
        <v>78</v>
      </c>
      <c r="H161" s="143">
        <v>1</v>
      </c>
      <c r="I161" s="330"/>
      <c r="L161" s="139"/>
      <c r="M161" s="145"/>
      <c r="T161" s="146"/>
      <c r="AT161" s="141" t="s">
        <v>151</v>
      </c>
      <c r="AU161" s="141" t="s">
        <v>78</v>
      </c>
      <c r="AV161" s="11" t="s">
        <v>80</v>
      </c>
      <c r="AW161" s="11" t="s">
        <v>31</v>
      </c>
      <c r="AX161" s="11" t="s">
        <v>70</v>
      </c>
      <c r="AY161" s="141" t="s">
        <v>142</v>
      </c>
    </row>
    <row r="162" spans="2:65" s="12" customFormat="1" ht="11.25">
      <c r="B162" s="147"/>
      <c r="D162" s="140" t="s">
        <v>151</v>
      </c>
      <c r="E162" s="148" t="s">
        <v>19</v>
      </c>
      <c r="F162" s="149" t="s">
        <v>154</v>
      </c>
      <c r="H162" s="150">
        <v>1</v>
      </c>
      <c r="I162" s="331"/>
      <c r="L162" s="147"/>
      <c r="M162" s="152"/>
      <c r="T162" s="153"/>
      <c r="AT162" s="148" t="s">
        <v>151</v>
      </c>
      <c r="AU162" s="148" t="s">
        <v>78</v>
      </c>
      <c r="AV162" s="12" t="s">
        <v>149</v>
      </c>
      <c r="AW162" s="12" t="s">
        <v>31</v>
      </c>
      <c r="AX162" s="12" t="s">
        <v>78</v>
      </c>
      <c r="AY162" s="148" t="s">
        <v>142</v>
      </c>
    </row>
    <row r="163" spans="2:65" s="13" customFormat="1" ht="11.25">
      <c r="B163" s="154"/>
      <c r="D163" s="140" t="s">
        <v>151</v>
      </c>
      <c r="E163" s="155" t="s">
        <v>19</v>
      </c>
      <c r="F163" s="156" t="s">
        <v>155</v>
      </c>
      <c r="H163" s="155" t="s">
        <v>19</v>
      </c>
      <c r="I163" s="332"/>
      <c r="L163" s="154"/>
      <c r="M163" s="158"/>
      <c r="T163" s="159"/>
      <c r="AT163" s="155" t="s">
        <v>151</v>
      </c>
      <c r="AU163" s="155" t="s">
        <v>78</v>
      </c>
      <c r="AV163" s="13" t="s">
        <v>78</v>
      </c>
      <c r="AW163" s="13" t="s">
        <v>31</v>
      </c>
      <c r="AX163" s="13" t="s">
        <v>70</v>
      </c>
      <c r="AY163" s="155" t="s">
        <v>142</v>
      </c>
    </row>
    <row r="164" spans="2:65" s="1" customFormat="1" ht="24.2" customHeight="1">
      <c r="B164" s="32"/>
      <c r="C164" s="125" t="s">
        <v>188</v>
      </c>
      <c r="D164" s="125" t="s">
        <v>143</v>
      </c>
      <c r="E164" s="126" t="s">
        <v>686</v>
      </c>
      <c r="F164" s="127" t="s">
        <v>687</v>
      </c>
      <c r="G164" s="128" t="s">
        <v>146</v>
      </c>
      <c r="H164" s="129">
        <v>1</v>
      </c>
      <c r="I164" s="329"/>
      <c r="J164" s="131">
        <f>ROUND(I164*H164,2)</f>
        <v>0</v>
      </c>
      <c r="K164" s="127" t="s">
        <v>147</v>
      </c>
      <c r="L164" s="132"/>
      <c r="M164" s="133" t="s">
        <v>19</v>
      </c>
      <c r="N164" s="134" t="s">
        <v>41</v>
      </c>
      <c r="P164" s="135">
        <f>O164*H164</f>
        <v>0</v>
      </c>
      <c r="Q164" s="135">
        <v>0.68</v>
      </c>
      <c r="R164" s="135">
        <f>Q164*H164</f>
        <v>0.68</v>
      </c>
      <c r="S164" s="135">
        <v>0</v>
      </c>
      <c r="T164" s="136">
        <f>S164*H164</f>
        <v>0</v>
      </c>
      <c r="AR164" s="137" t="s">
        <v>622</v>
      </c>
      <c r="AT164" s="137" t="s">
        <v>143</v>
      </c>
      <c r="AU164" s="137" t="s">
        <v>78</v>
      </c>
      <c r="AY164" s="17" t="s">
        <v>142</v>
      </c>
      <c r="BE164" s="138">
        <f>IF(N164="základní",J164,0)</f>
        <v>0</v>
      </c>
      <c r="BF164" s="138">
        <f>IF(N164="snížená",J164,0)</f>
        <v>0</v>
      </c>
      <c r="BG164" s="138">
        <f>IF(N164="zákl. přenesená",J164,0)</f>
        <v>0</v>
      </c>
      <c r="BH164" s="138">
        <f>IF(N164="sníž. přenesená",J164,0)</f>
        <v>0</v>
      </c>
      <c r="BI164" s="138">
        <f>IF(N164="nulová",J164,0)</f>
        <v>0</v>
      </c>
      <c r="BJ164" s="17" t="s">
        <v>78</v>
      </c>
      <c r="BK164" s="138">
        <f>ROUND(I164*H164,2)</f>
        <v>0</v>
      </c>
      <c r="BL164" s="17" t="s">
        <v>622</v>
      </c>
      <c r="BM164" s="137" t="s">
        <v>688</v>
      </c>
    </row>
    <row r="165" spans="2:65" s="13" customFormat="1" ht="11.25">
      <c r="B165" s="154"/>
      <c r="D165" s="140" t="s">
        <v>151</v>
      </c>
      <c r="E165" s="155" t="s">
        <v>19</v>
      </c>
      <c r="F165" s="156" t="s">
        <v>689</v>
      </c>
      <c r="H165" s="155" t="s">
        <v>19</v>
      </c>
      <c r="I165" s="332"/>
      <c r="L165" s="154"/>
      <c r="M165" s="158"/>
      <c r="T165" s="159"/>
      <c r="AT165" s="155" t="s">
        <v>151</v>
      </c>
      <c r="AU165" s="155" t="s">
        <v>78</v>
      </c>
      <c r="AV165" s="13" t="s">
        <v>78</v>
      </c>
      <c r="AW165" s="13" t="s">
        <v>31</v>
      </c>
      <c r="AX165" s="13" t="s">
        <v>70</v>
      </c>
      <c r="AY165" s="155" t="s">
        <v>142</v>
      </c>
    </row>
    <row r="166" spans="2:65" s="11" customFormat="1" ht="11.25">
      <c r="B166" s="139"/>
      <c r="D166" s="140" t="s">
        <v>151</v>
      </c>
      <c r="E166" s="141" t="s">
        <v>19</v>
      </c>
      <c r="F166" s="142" t="s">
        <v>78</v>
      </c>
      <c r="H166" s="143">
        <v>1</v>
      </c>
      <c r="I166" s="330"/>
      <c r="L166" s="139"/>
      <c r="M166" s="145"/>
      <c r="T166" s="146"/>
      <c r="AT166" s="141" t="s">
        <v>151</v>
      </c>
      <c r="AU166" s="141" t="s">
        <v>78</v>
      </c>
      <c r="AV166" s="11" t="s">
        <v>80</v>
      </c>
      <c r="AW166" s="11" t="s">
        <v>31</v>
      </c>
      <c r="AX166" s="11" t="s">
        <v>70</v>
      </c>
      <c r="AY166" s="141" t="s">
        <v>142</v>
      </c>
    </row>
    <row r="167" spans="2:65" s="12" customFormat="1" ht="11.25">
      <c r="B167" s="147"/>
      <c r="D167" s="140" t="s">
        <v>151</v>
      </c>
      <c r="E167" s="148" t="s">
        <v>19</v>
      </c>
      <c r="F167" s="149" t="s">
        <v>154</v>
      </c>
      <c r="H167" s="150">
        <v>1</v>
      </c>
      <c r="I167" s="331"/>
      <c r="L167" s="147"/>
      <c r="M167" s="152"/>
      <c r="T167" s="153"/>
      <c r="AT167" s="148" t="s">
        <v>151</v>
      </c>
      <c r="AU167" s="148" t="s">
        <v>78</v>
      </c>
      <c r="AV167" s="12" t="s">
        <v>149</v>
      </c>
      <c r="AW167" s="12" t="s">
        <v>31</v>
      </c>
      <c r="AX167" s="12" t="s">
        <v>78</v>
      </c>
      <c r="AY167" s="148" t="s">
        <v>142</v>
      </c>
    </row>
    <row r="168" spans="2:65" s="13" customFormat="1" ht="11.25">
      <c r="B168" s="154"/>
      <c r="D168" s="140" t="s">
        <v>151</v>
      </c>
      <c r="E168" s="155" t="s">
        <v>19</v>
      </c>
      <c r="F168" s="156" t="s">
        <v>155</v>
      </c>
      <c r="H168" s="155" t="s">
        <v>19</v>
      </c>
      <c r="I168" s="332"/>
      <c r="L168" s="154"/>
      <c r="M168" s="158"/>
      <c r="T168" s="159"/>
      <c r="AT168" s="155" t="s">
        <v>151</v>
      </c>
      <c r="AU168" s="155" t="s">
        <v>78</v>
      </c>
      <c r="AV168" s="13" t="s">
        <v>78</v>
      </c>
      <c r="AW168" s="13" t="s">
        <v>31</v>
      </c>
      <c r="AX168" s="13" t="s">
        <v>70</v>
      </c>
      <c r="AY168" s="155" t="s">
        <v>142</v>
      </c>
    </row>
    <row r="169" spans="2:65" s="1" customFormat="1" ht="33" customHeight="1">
      <c r="B169" s="32"/>
      <c r="C169" s="125" t="s">
        <v>148</v>
      </c>
      <c r="D169" s="125" t="s">
        <v>143</v>
      </c>
      <c r="E169" s="126" t="s">
        <v>690</v>
      </c>
      <c r="F169" s="127" t="s">
        <v>691</v>
      </c>
      <c r="G169" s="128" t="s">
        <v>146</v>
      </c>
      <c r="H169" s="129">
        <v>1</v>
      </c>
      <c r="I169" s="329"/>
      <c r="J169" s="131">
        <f>ROUND(I169*H169,2)</f>
        <v>0</v>
      </c>
      <c r="K169" s="127" t="s">
        <v>147</v>
      </c>
      <c r="L169" s="132"/>
      <c r="M169" s="133" t="s">
        <v>19</v>
      </c>
      <c r="N169" s="134" t="s">
        <v>41</v>
      </c>
      <c r="P169" s="135">
        <f>O169*H169</f>
        <v>0</v>
      </c>
      <c r="Q169" s="135">
        <v>0</v>
      </c>
      <c r="R169" s="135">
        <f>Q169*H169</f>
        <v>0</v>
      </c>
      <c r="S169" s="135">
        <v>0</v>
      </c>
      <c r="T169" s="136">
        <f>S169*H169</f>
        <v>0</v>
      </c>
      <c r="AR169" s="137" t="s">
        <v>622</v>
      </c>
      <c r="AT169" s="137" t="s">
        <v>143</v>
      </c>
      <c r="AU169" s="137" t="s">
        <v>78</v>
      </c>
      <c r="AY169" s="17" t="s">
        <v>142</v>
      </c>
      <c r="BE169" s="138">
        <f>IF(N169="základní",J169,0)</f>
        <v>0</v>
      </c>
      <c r="BF169" s="138">
        <f>IF(N169="snížená",J169,0)</f>
        <v>0</v>
      </c>
      <c r="BG169" s="138">
        <f>IF(N169="zákl. přenesená",J169,0)</f>
        <v>0</v>
      </c>
      <c r="BH169" s="138">
        <f>IF(N169="sníž. přenesená",J169,0)</f>
        <v>0</v>
      </c>
      <c r="BI169" s="138">
        <f>IF(N169="nulová",J169,0)</f>
        <v>0</v>
      </c>
      <c r="BJ169" s="17" t="s">
        <v>78</v>
      </c>
      <c r="BK169" s="138">
        <f>ROUND(I169*H169,2)</f>
        <v>0</v>
      </c>
      <c r="BL169" s="17" t="s">
        <v>622</v>
      </c>
      <c r="BM169" s="137" t="s">
        <v>692</v>
      </c>
    </row>
    <row r="170" spans="2:65" s="13" customFormat="1" ht="11.25">
      <c r="B170" s="154"/>
      <c r="D170" s="140" t="s">
        <v>151</v>
      </c>
      <c r="E170" s="155" t="s">
        <v>19</v>
      </c>
      <c r="F170" s="156" t="s">
        <v>689</v>
      </c>
      <c r="H170" s="155" t="s">
        <v>19</v>
      </c>
      <c r="I170" s="332"/>
      <c r="L170" s="154"/>
      <c r="M170" s="158"/>
      <c r="T170" s="159"/>
      <c r="AT170" s="155" t="s">
        <v>151</v>
      </c>
      <c r="AU170" s="155" t="s">
        <v>78</v>
      </c>
      <c r="AV170" s="13" t="s">
        <v>78</v>
      </c>
      <c r="AW170" s="13" t="s">
        <v>31</v>
      </c>
      <c r="AX170" s="13" t="s">
        <v>70</v>
      </c>
      <c r="AY170" s="155" t="s">
        <v>142</v>
      </c>
    </row>
    <row r="171" spans="2:65" s="11" customFormat="1" ht="11.25">
      <c r="B171" s="139"/>
      <c r="D171" s="140" t="s">
        <v>151</v>
      </c>
      <c r="E171" s="141" t="s">
        <v>19</v>
      </c>
      <c r="F171" s="142" t="s">
        <v>78</v>
      </c>
      <c r="H171" s="143">
        <v>1</v>
      </c>
      <c r="I171" s="330"/>
      <c r="L171" s="139"/>
      <c r="M171" s="145"/>
      <c r="T171" s="146"/>
      <c r="AT171" s="141" t="s">
        <v>151</v>
      </c>
      <c r="AU171" s="141" t="s">
        <v>78</v>
      </c>
      <c r="AV171" s="11" t="s">
        <v>80</v>
      </c>
      <c r="AW171" s="11" t="s">
        <v>31</v>
      </c>
      <c r="AX171" s="11" t="s">
        <v>70</v>
      </c>
      <c r="AY171" s="141" t="s">
        <v>142</v>
      </c>
    </row>
    <row r="172" spans="2:65" s="12" customFormat="1" ht="11.25">
      <c r="B172" s="147"/>
      <c r="D172" s="140" t="s">
        <v>151</v>
      </c>
      <c r="E172" s="148" t="s">
        <v>19</v>
      </c>
      <c r="F172" s="149" t="s">
        <v>154</v>
      </c>
      <c r="H172" s="150">
        <v>1</v>
      </c>
      <c r="I172" s="331"/>
      <c r="L172" s="147"/>
      <c r="M172" s="152"/>
      <c r="T172" s="153"/>
      <c r="AT172" s="148" t="s">
        <v>151</v>
      </c>
      <c r="AU172" s="148" t="s">
        <v>78</v>
      </c>
      <c r="AV172" s="12" t="s">
        <v>149</v>
      </c>
      <c r="AW172" s="12" t="s">
        <v>31</v>
      </c>
      <c r="AX172" s="12" t="s">
        <v>78</v>
      </c>
      <c r="AY172" s="148" t="s">
        <v>142</v>
      </c>
    </row>
    <row r="173" spans="2:65" s="13" customFormat="1" ht="11.25">
      <c r="B173" s="154"/>
      <c r="D173" s="140" t="s">
        <v>151</v>
      </c>
      <c r="E173" s="155" t="s">
        <v>19</v>
      </c>
      <c r="F173" s="156" t="s">
        <v>155</v>
      </c>
      <c r="H173" s="155" t="s">
        <v>19</v>
      </c>
      <c r="I173" s="332"/>
      <c r="L173" s="154"/>
      <c r="M173" s="158"/>
      <c r="T173" s="159"/>
      <c r="AT173" s="155" t="s">
        <v>151</v>
      </c>
      <c r="AU173" s="155" t="s">
        <v>78</v>
      </c>
      <c r="AV173" s="13" t="s">
        <v>78</v>
      </c>
      <c r="AW173" s="13" t="s">
        <v>31</v>
      </c>
      <c r="AX173" s="13" t="s">
        <v>70</v>
      </c>
      <c r="AY173" s="155" t="s">
        <v>142</v>
      </c>
    </row>
    <row r="174" spans="2:65" s="1" customFormat="1" ht="24.2" customHeight="1">
      <c r="B174" s="32"/>
      <c r="C174" s="125" t="s">
        <v>195</v>
      </c>
      <c r="D174" s="125" t="s">
        <v>143</v>
      </c>
      <c r="E174" s="126" t="s">
        <v>693</v>
      </c>
      <c r="F174" s="127" t="s">
        <v>694</v>
      </c>
      <c r="G174" s="128" t="s">
        <v>146</v>
      </c>
      <c r="H174" s="129">
        <v>2</v>
      </c>
      <c r="I174" s="329"/>
      <c r="J174" s="131">
        <f>ROUND(I174*H174,2)</f>
        <v>0</v>
      </c>
      <c r="K174" s="127" t="s">
        <v>147</v>
      </c>
      <c r="L174" s="132"/>
      <c r="M174" s="133" t="s">
        <v>19</v>
      </c>
      <c r="N174" s="134" t="s">
        <v>41</v>
      </c>
      <c r="P174" s="135">
        <f>O174*H174</f>
        <v>0</v>
      </c>
      <c r="Q174" s="135">
        <v>1.31</v>
      </c>
      <c r="R174" s="135">
        <f>Q174*H174</f>
        <v>2.62</v>
      </c>
      <c r="S174" s="135">
        <v>0</v>
      </c>
      <c r="T174" s="136">
        <f>S174*H174</f>
        <v>0</v>
      </c>
      <c r="AR174" s="137" t="s">
        <v>622</v>
      </c>
      <c r="AT174" s="137" t="s">
        <v>143</v>
      </c>
      <c r="AU174" s="137" t="s">
        <v>78</v>
      </c>
      <c r="AY174" s="17" t="s">
        <v>142</v>
      </c>
      <c r="BE174" s="138">
        <f>IF(N174="základní",J174,0)</f>
        <v>0</v>
      </c>
      <c r="BF174" s="138">
        <f>IF(N174="snížená",J174,0)</f>
        <v>0</v>
      </c>
      <c r="BG174" s="138">
        <f>IF(N174="zákl. přenesená",J174,0)</f>
        <v>0</v>
      </c>
      <c r="BH174" s="138">
        <f>IF(N174="sníž. přenesená",J174,0)</f>
        <v>0</v>
      </c>
      <c r="BI174" s="138">
        <f>IF(N174="nulová",J174,0)</f>
        <v>0</v>
      </c>
      <c r="BJ174" s="17" t="s">
        <v>78</v>
      </c>
      <c r="BK174" s="138">
        <f>ROUND(I174*H174,2)</f>
        <v>0</v>
      </c>
      <c r="BL174" s="17" t="s">
        <v>622</v>
      </c>
      <c r="BM174" s="137" t="s">
        <v>695</v>
      </c>
    </row>
    <row r="175" spans="2:65" s="13" customFormat="1" ht="11.25">
      <c r="B175" s="154"/>
      <c r="D175" s="140" t="s">
        <v>151</v>
      </c>
      <c r="E175" s="155" t="s">
        <v>19</v>
      </c>
      <c r="F175" s="156" t="s">
        <v>689</v>
      </c>
      <c r="H175" s="155" t="s">
        <v>19</v>
      </c>
      <c r="I175" s="332"/>
      <c r="L175" s="154"/>
      <c r="M175" s="158"/>
      <c r="T175" s="159"/>
      <c r="AT175" s="155" t="s">
        <v>151</v>
      </c>
      <c r="AU175" s="155" t="s">
        <v>78</v>
      </c>
      <c r="AV175" s="13" t="s">
        <v>78</v>
      </c>
      <c r="AW175" s="13" t="s">
        <v>31</v>
      </c>
      <c r="AX175" s="13" t="s">
        <v>70</v>
      </c>
      <c r="AY175" s="155" t="s">
        <v>142</v>
      </c>
    </row>
    <row r="176" spans="2:65" s="11" customFormat="1" ht="11.25">
      <c r="B176" s="139"/>
      <c r="D176" s="140" t="s">
        <v>151</v>
      </c>
      <c r="E176" s="141" t="s">
        <v>19</v>
      </c>
      <c r="F176" s="142" t="s">
        <v>78</v>
      </c>
      <c r="H176" s="143">
        <v>1</v>
      </c>
      <c r="I176" s="330"/>
      <c r="L176" s="139"/>
      <c r="M176" s="145"/>
      <c r="T176" s="146"/>
      <c r="AT176" s="141" t="s">
        <v>151</v>
      </c>
      <c r="AU176" s="141" t="s">
        <v>78</v>
      </c>
      <c r="AV176" s="11" t="s">
        <v>80</v>
      </c>
      <c r="AW176" s="11" t="s">
        <v>31</v>
      </c>
      <c r="AX176" s="11" t="s">
        <v>70</v>
      </c>
      <c r="AY176" s="141" t="s">
        <v>142</v>
      </c>
    </row>
    <row r="177" spans="2:65" s="13" customFormat="1" ht="11.25">
      <c r="B177" s="154"/>
      <c r="D177" s="140" t="s">
        <v>151</v>
      </c>
      <c r="E177" s="155" t="s">
        <v>19</v>
      </c>
      <c r="F177" s="156" t="s">
        <v>696</v>
      </c>
      <c r="H177" s="155" t="s">
        <v>19</v>
      </c>
      <c r="I177" s="332"/>
      <c r="L177" s="154"/>
      <c r="M177" s="158"/>
      <c r="T177" s="159"/>
      <c r="AT177" s="155" t="s">
        <v>151</v>
      </c>
      <c r="AU177" s="155" t="s">
        <v>78</v>
      </c>
      <c r="AV177" s="13" t="s">
        <v>78</v>
      </c>
      <c r="AW177" s="13" t="s">
        <v>31</v>
      </c>
      <c r="AX177" s="13" t="s">
        <v>70</v>
      </c>
      <c r="AY177" s="155" t="s">
        <v>142</v>
      </c>
    </row>
    <row r="178" spans="2:65" s="11" customFormat="1" ht="11.25">
      <c r="B178" s="139"/>
      <c r="D178" s="140" t="s">
        <v>151</v>
      </c>
      <c r="E178" s="141" t="s">
        <v>19</v>
      </c>
      <c r="F178" s="142" t="s">
        <v>78</v>
      </c>
      <c r="H178" s="143">
        <v>1</v>
      </c>
      <c r="I178" s="330"/>
      <c r="L178" s="139"/>
      <c r="M178" s="145"/>
      <c r="T178" s="146"/>
      <c r="AT178" s="141" t="s">
        <v>151</v>
      </c>
      <c r="AU178" s="141" t="s">
        <v>78</v>
      </c>
      <c r="AV178" s="11" t="s">
        <v>80</v>
      </c>
      <c r="AW178" s="11" t="s">
        <v>31</v>
      </c>
      <c r="AX178" s="11" t="s">
        <v>70</v>
      </c>
      <c r="AY178" s="141" t="s">
        <v>142</v>
      </c>
    </row>
    <row r="179" spans="2:65" s="12" customFormat="1" ht="11.25">
      <c r="B179" s="147"/>
      <c r="D179" s="140" t="s">
        <v>151</v>
      </c>
      <c r="E179" s="148" t="s">
        <v>19</v>
      </c>
      <c r="F179" s="149" t="s">
        <v>154</v>
      </c>
      <c r="H179" s="150">
        <v>2</v>
      </c>
      <c r="I179" s="331"/>
      <c r="L179" s="147"/>
      <c r="M179" s="152"/>
      <c r="T179" s="153"/>
      <c r="AT179" s="148" t="s">
        <v>151</v>
      </c>
      <c r="AU179" s="148" t="s">
        <v>78</v>
      </c>
      <c r="AV179" s="12" t="s">
        <v>149</v>
      </c>
      <c r="AW179" s="12" t="s">
        <v>31</v>
      </c>
      <c r="AX179" s="12" t="s">
        <v>78</v>
      </c>
      <c r="AY179" s="148" t="s">
        <v>142</v>
      </c>
    </row>
    <row r="180" spans="2:65" s="13" customFormat="1" ht="11.25">
      <c r="B180" s="154"/>
      <c r="D180" s="140" t="s">
        <v>151</v>
      </c>
      <c r="E180" s="155" t="s">
        <v>19</v>
      </c>
      <c r="F180" s="156" t="s">
        <v>155</v>
      </c>
      <c r="H180" s="155" t="s">
        <v>19</v>
      </c>
      <c r="I180" s="332"/>
      <c r="L180" s="154"/>
      <c r="M180" s="158"/>
      <c r="T180" s="159"/>
      <c r="AT180" s="155" t="s">
        <v>151</v>
      </c>
      <c r="AU180" s="155" t="s">
        <v>78</v>
      </c>
      <c r="AV180" s="13" t="s">
        <v>78</v>
      </c>
      <c r="AW180" s="13" t="s">
        <v>31</v>
      </c>
      <c r="AX180" s="13" t="s">
        <v>70</v>
      </c>
      <c r="AY180" s="155" t="s">
        <v>142</v>
      </c>
    </row>
    <row r="181" spans="2:65" s="1" customFormat="1" ht="24.2" customHeight="1">
      <c r="B181" s="32"/>
      <c r="C181" s="125" t="s">
        <v>200</v>
      </c>
      <c r="D181" s="125" t="s">
        <v>143</v>
      </c>
      <c r="E181" s="126" t="s">
        <v>697</v>
      </c>
      <c r="F181" s="127" t="s">
        <v>698</v>
      </c>
      <c r="G181" s="128" t="s">
        <v>146</v>
      </c>
      <c r="H181" s="129">
        <v>1</v>
      </c>
      <c r="I181" s="329"/>
      <c r="J181" s="131">
        <f>ROUND(I181*H181,2)</f>
        <v>0</v>
      </c>
      <c r="K181" s="127" t="s">
        <v>147</v>
      </c>
      <c r="L181" s="132"/>
      <c r="M181" s="133" t="s">
        <v>19</v>
      </c>
      <c r="N181" s="134" t="s">
        <v>41</v>
      </c>
      <c r="P181" s="135">
        <f>O181*H181</f>
        <v>0</v>
      </c>
      <c r="Q181" s="135">
        <v>0.15</v>
      </c>
      <c r="R181" s="135">
        <f>Q181*H181</f>
        <v>0.15</v>
      </c>
      <c r="S181" s="135">
        <v>0</v>
      </c>
      <c r="T181" s="136">
        <f>S181*H181</f>
        <v>0</v>
      </c>
      <c r="AR181" s="137" t="s">
        <v>622</v>
      </c>
      <c r="AT181" s="137" t="s">
        <v>143</v>
      </c>
      <c r="AU181" s="137" t="s">
        <v>78</v>
      </c>
      <c r="AY181" s="17" t="s">
        <v>142</v>
      </c>
      <c r="BE181" s="138">
        <f>IF(N181="základní",J181,0)</f>
        <v>0</v>
      </c>
      <c r="BF181" s="138">
        <f>IF(N181="snížená",J181,0)</f>
        <v>0</v>
      </c>
      <c r="BG181" s="138">
        <f>IF(N181="zákl. přenesená",J181,0)</f>
        <v>0</v>
      </c>
      <c r="BH181" s="138">
        <f>IF(N181="sníž. přenesená",J181,0)</f>
        <v>0</v>
      </c>
      <c r="BI181" s="138">
        <f>IF(N181="nulová",J181,0)</f>
        <v>0</v>
      </c>
      <c r="BJ181" s="17" t="s">
        <v>78</v>
      </c>
      <c r="BK181" s="138">
        <f>ROUND(I181*H181,2)</f>
        <v>0</v>
      </c>
      <c r="BL181" s="17" t="s">
        <v>622</v>
      </c>
      <c r="BM181" s="137" t="s">
        <v>699</v>
      </c>
    </row>
    <row r="182" spans="2:65" s="13" customFormat="1" ht="11.25">
      <c r="B182" s="154"/>
      <c r="D182" s="140" t="s">
        <v>151</v>
      </c>
      <c r="E182" s="155" t="s">
        <v>19</v>
      </c>
      <c r="F182" s="156" t="s">
        <v>700</v>
      </c>
      <c r="H182" s="155" t="s">
        <v>19</v>
      </c>
      <c r="I182" s="332"/>
      <c r="L182" s="154"/>
      <c r="M182" s="158"/>
      <c r="T182" s="159"/>
      <c r="AT182" s="155" t="s">
        <v>151</v>
      </c>
      <c r="AU182" s="155" t="s">
        <v>78</v>
      </c>
      <c r="AV182" s="13" t="s">
        <v>78</v>
      </c>
      <c r="AW182" s="13" t="s">
        <v>31</v>
      </c>
      <c r="AX182" s="13" t="s">
        <v>70</v>
      </c>
      <c r="AY182" s="155" t="s">
        <v>142</v>
      </c>
    </row>
    <row r="183" spans="2:65" s="11" customFormat="1" ht="11.25">
      <c r="B183" s="139"/>
      <c r="D183" s="140" t="s">
        <v>151</v>
      </c>
      <c r="E183" s="141" t="s">
        <v>19</v>
      </c>
      <c r="F183" s="142" t="s">
        <v>78</v>
      </c>
      <c r="H183" s="143">
        <v>1</v>
      </c>
      <c r="I183" s="330"/>
      <c r="L183" s="139"/>
      <c r="M183" s="145"/>
      <c r="T183" s="146"/>
      <c r="AT183" s="141" t="s">
        <v>151</v>
      </c>
      <c r="AU183" s="141" t="s">
        <v>78</v>
      </c>
      <c r="AV183" s="11" t="s">
        <v>80</v>
      </c>
      <c r="AW183" s="11" t="s">
        <v>31</v>
      </c>
      <c r="AX183" s="11" t="s">
        <v>70</v>
      </c>
      <c r="AY183" s="141" t="s">
        <v>142</v>
      </c>
    </row>
    <row r="184" spans="2:65" s="12" customFormat="1" ht="11.25">
      <c r="B184" s="147"/>
      <c r="D184" s="140" t="s">
        <v>151</v>
      </c>
      <c r="E184" s="148" t="s">
        <v>19</v>
      </c>
      <c r="F184" s="149" t="s">
        <v>154</v>
      </c>
      <c r="H184" s="150">
        <v>1</v>
      </c>
      <c r="I184" s="331"/>
      <c r="L184" s="147"/>
      <c r="M184" s="152"/>
      <c r="T184" s="153"/>
      <c r="AT184" s="148" t="s">
        <v>151</v>
      </c>
      <c r="AU184" s="148" t="s">
        <v>78</v>
      </c>
      <c r="AV184" s="12" t="s">
        <v>149</v>
      </c>
      <c r="AW184" s="12" t="s">
        <v>31</v>
      </c>
      <c r="AX184" s="12" t="s">
        <v>78</v>
      </c>
      <c r="AY184" s="148" t="s">
        <v>142</v>
      </c>
    </row>
    <row r="185" spans="2:65" s="13" customFormat="1" ht="11.25">
      <c r="B185" s="154"/>
      <c r="D185" s="140" t="s">
        <v>151</v>
      </c>
      <c r="E185" s="155" t="s">
        <v>19</v>
      </c>
      <c r="F185" s="156" t="s">
        <v>155</v>
      </c>
      <c r="H185" s="155" t="s">
        <v>19</v>
      </c>
      <c r="I185" s="332"/>
      <c r="L185" s="154"/>
      <c r="M185" s="158"/>
      <c r="T185" s="159"/>
      <c r="AT185" s="155" t="s">
        <v>151</v>
      </c>
      <c r="AU185" s="155" t="s">
        <v>78</v>
      </c>
      <c r="AV185" s="13" t="s">
        <v>78</v>
      </c>
      <c r="AW185" s="13" t="s">
        <v>31</v>
      </c>
      <c r="AX185" s="13" t="s">
        <v>70</v>
      </c>
      <c r="AY185" s="155" t="s">
        <v>142</v>
      </c>
    </row>
    <row r="186" spans="2:65" s="1" customFormat="1" ht="24.2" customHeight="1">
      <c r="B186" s="32"/>
      <c r="C186" s="125" t="s">
        <v>209</v>
      </c>
      <c r="D186" s="125" t="s">
        <v>143</v>
      </c>
      <c r="E186" s="126" t="s">
        <v>701</v>
      </c>
      <c r="F186" s="127" t="s">
        <v>702</v>
      </c>
      <c r="G186" s="128" t="s">
        <v>146</v>
      </c>
      <c r="H186" s="129">
        <v>65</v>
      </c>
      <c r="I186" s="329"/>
      <c r="J186" s="131">
        <f>ROUND(I186*H186,2)</f>
        <v>0</v>
      </c>
      <c r="K186" s="127" t="s">
        <v>147</v>
      </c>
      <c r="L186" s="132"/>
      <c r="M186" s="133" t="s">
        <v>19</v>
      </c>
      <c r="N186" s="134" t="s">
        <v>41</v>
      </c>
      <c r="P186" s="135">
        <f>O186*H186</f>
        <v>0</v>
      </c>
      <c r="Q186" s="135">
        <v>0.10299999999999999</v>
      </c>
      <c r="R186" s="135">
        <f>Q186*H186</f>
        <v>6.6949999999999994</v>
      </c>
      <c r="S186" s="135">
        <v>0</v>
      </c>
      <c r="T186" s="136">
        <f>S186*H186</f>
        <v>0</v>
      </c>
      <c r="AR186" s="137" t="s">
        <v>148</v>
      </c>
      <c r="AT186" s="137" t="s">
        <v>143</v>
      </c>
      <c r="AU186" s="137" t="s">
        <v>78</v>
      </c>
      <c r="AY186" s="17" t="s">
        <v>142</v>
      </c>
      <c r="BE186" s="138">
        <f>IF(N186="základní",J186,0)</f>
        <v>0</v>
      </c>
      <c r="BF186" s="138">
        <f>IF(N186="snížená",J186,0)</f>
        <v>0</v>
      </c>
      <c r="BG186" s="138">
        <f>IF(N186="zákl. přenesená",J186,0)</f>
        <v>0</v>
      </c>
      <c r="BH186" s="138">
        <f>IF(N186="sníž. přenesená",J186,0)</f>
        <v>0</v>
      </c>
      <c r="BI186" s="138">
        <f>IF(N186="nulová",J186,0)</f>
        <v>0</v>
      </c>
      <c r="BJ186" s="17" t="s">
        <v>78</v>
      </c>
      <c r="BK186" s="138">
        <f>ROUND(I186*H186,2)</f>
        <v>0</v>
      </c>
      <c r="BL186" s="17" t="s">
        <v>149</v>
      </c>
      <c r="BM186" s="137" t="s">
        <v>703</v>
      </c>
    </row>
    <row r="187" spans="2:65" s="13" customFormat="1" ht="11.25">
      <c r="B187" s="154"/>
      <c r="D187" s="140" t="s">
        <v>151</v>
      </c>
      <c r="E187" s="155" t="s">
        <v>19</v>
      </c>
      <c r="F187" s="156" t="s">
        <v>704</v>
      </c>
      <c r="H187" s="155" t="s">
        <v>19</v>
      </c>
      <c r="I187" s="332"/>
      <c r="L187" s="154"/>
      <c r="M187" s="158"/>
      <c r="T187" s="159"/>
      <c r="AT187" s="155" t="s">
        <v>151</v>
      </c>
      <c r="AU187" s="155" t="s">
        <v>78</v>
      </c>
      <c r="AV187" s="13" t="s">
        <v>78</v>
      </c>
      <c r="AW187" s="13" t="s">
        <v>31</v>
      </c>
      <c r="AX187" s="13" t="s">
        <v>70</v>
      </c>
      <c r="AY187" s="155" t="s">
        <v>142</v>
      </c>
    </row>
    <row r="188" spans="2:65" s="11" customFormat="1" ht="11.25">
      <c r="B188" s="139"/>
      <c r="D188" s="140" t="s">
        <v>151</v>
      </c>
      <c r="E188" s="141" t="s">
        <v>19</v>
      </c>
      <c r="F188" s="142" t="s">
        <v>173</v>
      </c>
      <c r="H188" s="143">
        <v>5</v>
      </c>
      <c r="I188" s="330"/>
      <c r="L188" s="139"/>
      <c r="M188" s="145"/>
      <c r="T188" s="146"/>
      <c r="AT188" s="141" t="s">
        <v>151</v>
      </c>
      <c r="AU188" s="141" t="s">
        <v>78</v>
      </c>
      <c r="AV188" s="11" t="s">
        <v>80</v>
      </c>
      <c r="AW188" s="11" t="s">
        <v>31</v>
      </c>
      <c r="AX188" s="11" t="s">
        <v>70</v>
      </c>
      <c r="AY188" s="141" t="s">
        <v>142</v>
      </c>
    </row>
    <row r="189" spans="2:65" s="13" customFormat="1" ht="11.25">
      <c r="B189" s="154"/>
      <c r="D189" s="140" t="s">
        <v>151</v>
      </c>
      <c r="E189" s="155" t="s">
        <v>19</v>
      </c>
      <c r="F189" s="156" t="s">
        <v>705</v>
      </c>
      <c r="H189" s="155" t="s">
        <v>19</v>
      </c>
      <c r="I189" s="332"/>
      <c r="L189" s="154"/>
      <c r="M189" s="158"/>
      <c r="T189" s="159"/>
      <c r="AT189" s="155" t="s">
        <v>151</v>
      </c>
      <c r="AU189" s="155" t="s">
        <v>78</v>
      </c>
      <c r="AV189" s="13" t="s">
        <v>78</v>
      </c>
      <c r="AW189" s="13" t="s">
        <v>31</v>
      </c>
      <c r="AX189" s="13" t="s">
        <v>70</v>
      </c>
      <c r="AY189" s="155" t="s">
        <v>142</v>
      </c>
    </row>
    <row r="190" spans="2:65" s="11" customFormat="1" ht="11.25">
      <c r="B190" s="139"/>
      <c r="D190" s="140" t="s">
        <v>151</v>
      </c>
      <c r="E190" s="141" t="s">
        <v>19</v>
      </c>
      <c r="F190" s="142" t="s">
        <v>173</v>
      </c>
      <c r="H190" s="143">
        <v>5</v>
      </c>
      <c r="I190" s="330"/>
      <c r="L190" s="139"/>
      <c r="M190" s="145"/>
      <c r="T190" s="146"/>
      <c r="AT190" s="141" t="s">
        <v>151</v>
      </c>
      <c r="AU190" s="141" t="s">
        <v>78</v>
      </c>
      <c r="AV190" s="11" t="s">
        <v>80</v>
      </c>
      <c r="AW190" s="11" t="s">
        <v>31</v>
      </c>
      <c r="AX190" s="11" t="s">
        <v>70</v>
      </c>
      <c r="AY190" s="141" t="s">
        <v>142</v>
      </c>
    </row>
    <row r="191" spans="2:65" s="13" customFormat="1" ht="11.25">
      <c r="B191" s="154"/>
      <c r="D191" s="140" t="s">
        <v>151</v>
      </c>
      <c r="E191" s="155" t="s">
        <v>19</v>
      </c>
      <c r="F191" s="156" t="s">
        <v>675</v>
      </c>
      <c r="H191" s="155" t="s">
        <v>19</v>
      </c>
      <c r="I191" s="332"/>
      <c r="L191" s="154"/>
      <c r="M191" s="158"/>
      <c r="T191" s="159"/>
      <c r="AT191" s="155" t="s">
        <v>151</v>
      </c>
      <c r="AU191" s="155" t="s">
        <v>78</v>
      </c>
      <c r="AV191" s="13" t="s">
        <v>78</v>
      </c>
      <c r="AW191" s="13" t="s">
        <v>31</v>
      </c>
      <c r="AX191" s="13" t="s">
        <v>70</v>
      </c>
      <c r="AY191" s="155" t="s">
        <v>142</v>
      </c>
    </row>
    <row r="192" spans="2:65" s="11" customFormat="1" ht="11.25">
      <c r="B192" s="139"/>
      <c r="D192" s="140" t="s">
        <v>151</v>
      </c>
      <c r="E192" s="141" t="s">
        <v>19</v>
      </c>
      <c r="F192" s="142" t="s">
        <v>200</v>
      </c>
      <c r="H192" s="143">
        <v>10</v>
      </c>
      <c r="I192" s="330"/>
      <c r="L192" s="139"/>
      <c r="M192" s="145"/>
      <c r="T192" s="146"/>
      <c r="AT192" s="141" t="s">
        <v>151</v>
      </c>
      <c r="AU192" s="141" t="s">
        <v>78</v>
      </c>
      <c r="AV192" s="11" t="s">
        <v>80</v>
      </c>
      <c r="AW192" s="11" t="s">
        <v>31</v>
      </c>
      <c r="AX192" s="11" t="s">
        <v>70</v>
      </c>
      <c r="AY192" s="141" t="s">
        <v>142</v>
      </c>
    </row>
    <row r="193" spans="2:51" s="13" customFormat="1" ht="11.25">
      <c r="B193" s="154"/>
      <c r="D193" s="140" t="s">
        <v>151</v>
      </c>
      <c r="E193" s="155" t="s">
        <v>19</v>
      </c>
      <c r="F193" s="156" t="s">
        <v>676</v>
      </c>
      <c r="H193" s="155" t="s">
        <v>19</v>
      </c>
      <c r="I193" s="332"/>
      <c r="L193" s="154"/>
      <c r="M193" s="158"/>
      <c r="T193" s="159"/>
      <c r="AT193" s="155" t="s">
        <v>151</v>
      </c>
      <c r="AU193" s="155" t="s">
        <v>78</v>
      </c>
      <c r="AV193" s="13" t="s">
        <v>78</v>
      </c>
      <c r="AW193" s="13" t="s">
        <v>31</v>
      </c>
      <c r="AX193" s="13" t="s">
        <v>70</v>
      </c>
      <c r="AY193" s="155" t="s">
        <v>142</v>
      </c>
    </row>
    <row r="194" spans="2:51" s="11" customFormat="1" ht="11.25">
      <c r="B194" s="139"/>
      <c r="D194" s="140" t="s">
        <v>151</v>
      </c>
      <c r="E194" s="141" t="s">
        <v>19</v>
      </c>
      <c r="F194" s="142" t="s">
        <v>200</v>
      </c>
      <c r="H194" s="143">
        <v>10</v>
      </c>
      <c r="I194" s="330"/>
      <c r="L194" s="139"/>
      <c r="M194" s="145"/>
      <c r="T194" s="146"/>
      <c r="AT194" s="141" t="s">
        <v>151</v>
      </c>
      <c r="AU194" s="141" t="s">
        <v>78</v>
      </c>
      <c r="AV194" s="11" t="s">
        <v>80</v>
      </c>
      <c r="AW194" s="11" t="s">
        <v>31</v>
      </c>
      <c r="AX194" s="11" t="s">
        <v>70</v>
      </c>
      <c r="AY194" s="141" t="s">
        <v>142</v>
      </c>
    </row>
    <row r="195" spans="2:51" s="13" customFormat="1" ht="11.25">
      <c r="B195" s="154"/>
      <c r="D195" s="140" t="s">
        <v>151</v>
      </c>
      <c r="E195" s="155" t="s">
        <v>19</v>
      </c>
      <c r="F195" s="156" t="s">
        <v>706</v>
      </c>
      <c r="H195" s="155" t="s">
        <v>19</v>
      </c>
      <c r="I195" s="332"/>
      <c r="L195" s="154"/>
      <c r="M195" s="158"/>
      <c r="T195" s="159"/>
      <c r="AT195" s="155" t="s">
        <v>151</v>
      </c>
      <c r="AU195" s="155" t="s">
        <v>78</v>
      </c>
      <c r="AV195" s="13" t="s">
        <v>78</v>
      </c>
      <c r="AW195" s="13" t="s">
        <v>31</v>
      </c>
      <c r="AX195" s="13" t="s">
        <v>70</v>
      </c>
      <c r="AY195" s="155" t="s">
        <v>142</v>
      </c>
    </row>
    <row r="196" spans="2:51" s="11" customFormat="1" ht="11.25">
      <c r="B196" s="139"/>
      <c r="D196" s="140" t="s">
        <v>151</v>
      </c>
      <c r="E196" s="141" t="s">
        <v>19</v>
      </c>
      <c r="F196" s="142" t="s">
        <v>173</v>
      </c>
      <c r="H196" s="143">
        <v>5</v>
      </c>
      <c r="I196" s="330"/>
      <c r="L196" s="139"/>
      <c r="M196" s="145"/>
      <c r="T196" s="146"/>
      <c r="AT196" s="141" t="s">
        <v>151</v>
      </c>
      <c r="AU196" s="141" t="s">
        <v>78</v>
      </c>
      <c r="AV196" s="11" t="s">
        <v>80</v>
      </c>
      <c r="AW196" s="11" t="s">
        <v>31</v>
      </c>
      <c r="AX196" s="11" t="s">
        <v>70</v>
      </c>
      <c r="AY196" s="141" t="s">
        <v>142</v>
      </c>
    </row>
    <row r="197" spans="2:51" s="13" customFormat="1" ht="11.25">
      <c r="B197" s="154"/>
      <c r="D197" s="140" t="s">
        <v>151</v>
      </c>
      <c r="E197" s="155" t="s">
        <v>19</v>
      </c>
      <c r="F197" s="156" t="s">
        <v>707</v>
      </c>
      <c r="H197" s="155" t="s">
        <v>19</v>
      </c>
      <c r="I197" s="332"/>
      <c r="L197" s="154"/>
      <c r="M197" s="158"/>
      <c r="T197" s="159"/>
      <c r="AT197" s="155" t="s">
        <v>151</v>
      </c>
      <c r="AU197" s="155" t="s">
        <v>78</v>
      </c>
      <c r="AV197" s="13" t="s">
        <v>78</v>
      </c>
      <c r="AW197" s="13" t="s">
        <v>31</v>
      </c>
      <c r="AX197" s="13" t="s">
        <v>70</v>
      </c>
      <c r="AY197" s="155" t="s">
        <v>142</v>
      </c>
    </row>
    <row r="198" spans="2:51" s="11" customFormat="1" ht="11.25">
      <c r="B198" s="139"/>
      <c r="D198" s="140" t="s">
        <v>151</v>
      </c>
      <c r="E198" s="141" t="s">
        <v>19</v>
      </c>
      <c r="F198" s="142" t="s">
        <v>179</v>
      </c>
      <c r="H198" s="143">
        <v>6</v>
      </c>
      <c r="I198" s="330"/>
      <c r="L198" s="139"/>
      <c r="M198" s="145"/>
      <c r="T198" s="146"/>
      <c r="AT198" s="141" t="s">
        <v>151</v>
      </c>
      <c r="AU198" s="141" t="s">
        <v>78</v>
      </c>
      <c r="AV198" s="11" t="s">
        <v>80</v>
      </c>
      <c r="AW198" s="11" t="s">
        <v>31</v>
      </c>
      <c r="AX198" s="11" t="s">
        <v>70</v>
      </c>
      <c r="AY198" s="141" t="s">
        <v>142</v>
      </c>
    </row>
    <row r="199" spans="2:51" s="13" customFormat="1" ht="11.25">
      <c r="B199" s="154"/>
      <c r="D199" s="140" t="s">
        <v>151</v>
      </c>
      <c r="E199" s="155" t="s">
        <v>19</v>
      </c>
      <c r="F199" s="156" t="s">
        <v>708</v>
      </c>
      <c r="H199" s="155" t="s">
        <v>19</v>
      </c>
      <c r="I199" s="332"/>
      <c r="L199" s="154"/>
      <c r="M199" s="158"/>
      <c r="T199" s="159"/>
      <c r="AT199" s="155" t="s">
        <v>151</v>
      </c>
      <c r="AU199" s="155" t="s">
        <v>78</v>
      </c>
      <c r="AV199" s="13" t="s">
        <v>78</v>
      </c>
      <c r="AW199" s="13" t="s">
        <v>31</v>
      </c>
      <c r="AX199" s="13" t="s">
        <v>70</v>
      </c>
      <c r="AY199" s="155" t="s">
        <v>142</v>
      </c>
    </row>
    <row r="200" spans="2:51" s="11" customFormat="1" ht="11.25">
      <c r="B200" s="139"/>
      <c r="D200" s="140" t="s">
        <v>151</v>
      </c>
      <c r="E200" s="141" t="s">
        <v>19</v>
      </c>
      <c r="F200" s="142" t="s">
        <v>179</v>
      </c>
      <c r="H200" s="143">
        <v>6</v>
      </c>
      <c r="I200" s="330"/>
      <c r="L200" s="139"/>
      <c r="M200" s="145"/>
      <c r="T200" s="146"/>
      <c r="AT200" s="141" t="s">
        <v>151</v>
      </c>
      <c r="AU200" s="141" t="s">
        <v>78</v>
      </c>
      <c r="AV200" s="11" t="s">
        <v>80</v>
      </c>
      <c r="AW200" s="11" t="s">
        <v>31</v>
      </c>
      <c r="AX200" s="11" t="s">
        <v>70</v>
      </c>
      <c r="AY200" s="141" t="s">
        <v>142</v>
      </c>
    </row>
    <row r="201" spans="2:51" s="13" customFormat="1" ht="11.25">
      <c r="B201" s="154"/>
      <c r="D201" s="140" t="s">
        <v>151</v>
      </c>
      <c r="E201" s="155" t="s">
        <v>19</v>
      </c>
      <c r="F201" s="156" t="s">
        <v>709</v>
      </c>
      <c r="H201" s="155" t="s">
        <v>19</v>
      </c>
      <c r="I201" s="332"/>
      <c r="L201" s="154"/>
      <c r="M201" s="158"/>
      <c r="T201" s="159"/>
      <c r="AT201" s="155" t="s">
        <v>151</v>
      </c>
      <c r="AU201" s="155" t="s">
        <v>78</v>
      </c>
      <c r="AV201" s="13" t="s">
        <v>78</v>
      </c>
      <c r="AW201" s="13" t="s">
        <v>31</v>
      </c>
      <c r="AX201" s="13" t="s">
        <v>70</v>
      </c>
      <c r="AY201" s="155" t="s">
        <v>142</v>
      </c>
    </row>
    <row r="202" spans="2:51" s="11" customFormat="1" ht="11.25">
      <c r="B202" s="139"/>
      <c r="D202" s="140" t="s">
        <v>151</v>
      </c>
      <c r="E202" s="141" t="s">
        <v>19</v>
      </c>
      <c r="F202" s="142" t="s">
        <v>173</v>
      </c>
      <c r="H202" s="143">
        <v>5</v>
      </c>
      <c r="I202" s="330"/>
      <c r="L202" s="139"/>
      <c r="M202" s="145"/>
      <c r="T202" s="146"/>
      <c r="AT202" s="141" t="s">
        <v>151</v>
      </c>
      <c r="AU202" s="141" t="s">
        <v>78</v>
      </c>
      <c r="AV202" s="11" t="s">
        <v>80</v>
      </c>
      <c r="AW202" s="11" t="s">
        <v>31</v>
      </c>
      <c r="AX202" s="11" t="s">
        <v>70</v>
      </c>
      <c r="AY202" s="141" t="s">
        <v>142</v>
      </c>
    </row>
    <row r="203" spans="2:51" s="13" customFormat="1" ht="11.25">
      <c r="B203" s="154"/>
      <c r="D203" s="140" t="s">
        <v>151</v>
      </c>
      <c r="E203" s="155" t="s">
        <v>19</v>
      </c>
      <c r="F203" s="156" t="s">
        <v>710</v>
      </c>
      <c r="H203" s="155" t="s">
        <v>19</v>
      </c>
      <c r="I203" s="332"/>
      <c r="L203" s="154"/>
      <c r="M203" s="158"/>
      <c r="T203" s="159"/>
      <c r="AT203" s="155" t="s">
        <v>151</v>
      </c>
      <c r="AU203" s="155" t="s">
        <v>78</v>
      </c>
      <c r="AV203" s="13" t="s">
        <v>78</v>
      </c>
      <c r="AW203" s="13" t="s">
        <v>31</v>
      </c>
      <c r="AX203" s="13" t="s">
        <v>70</v>
      </c>
      <c r="AY203" s="155" t="s">
        <v>142</v>
      </c>
    </row>
    <row r="204" spans="2:51" s="11" customFormat="1" ht="11.25">
      <c r="B204" s="139"/>
      <c r="D204" s="140" t="s">
        <v>151</v>
      </c>
      <c r="E204" s="141" t="s">
        <v>19</v>
      </c>
      <c r="F204" s="142" t="s">
        <v>173</v>
      </c>
      <c r="H204" s="143">
        <v>5</v>
      </c>
      <c r="I204" s="330"/>
      <c r="L204" s="139"/>
      <c r="M204" s="145"/>
      <c r="T204" s="146"/>
      <c r="AT204" s="141" t="s">
        <v>151</v>
      </c>
      <c r="AU204" s="141" t="s">
        <v>78</v>
      </c>
      <c r="AV204" s="11" t="s">
        <v>80</v>
      </c>
      <c r="AW204" s="11" t="s">
        <v>31</v>
      </c>
      <c r="AX204" s="11" t="s">
        <v>70</v>
      </c>
      <c r="AY204" s="141" t="s">
        <v>142</v>
      </c>
    </row>
    <row r="205" spans="2:51" s="13" customFormat="1" ht="11.25">
      <c r="B205" s="154"/>
      <c r="D205" s="140" t="s">
        <v>151</v>
      </c>
      <c r="E205" s="155" t="s">
        <v>19</v>
      </c>
      <c r="F205" s="156" t="s">
        <v>657</v>
      </c>
      <c r="H205" s="155" t="s">
        <v>19</v>
      </c>
      <c r="I205" s="332"/>
      <c r="L205" s="154"/>
      <c r="M205" s="158"/>
      <c r="T205" s="159"/>
      <c r="AT205" s="155" t="s">
        <v>151</v>
      </c>
      <c r="AU205" s="155" t="s">
        <v>78</v>
      </c>
      <c r="AV205" s="13" t="s">
        <v>78</v>
      </c>
      <c r="AW205" s="13" t="s">
        <v>31</v>
      </c>
      <c r="AX205" s="13" t="s">
        <v>70</v>
      </c>
      <c r="AY205" s="155" t="s">
        <v>142</v>
      </c>
    </row>
    <row r="206" spans="2:51" s="11" customFormat="1" ht="11.25">
      <c r="B206" s="139"/>
      <c r="D206" s="140" t="s">
        <v>151</v>
      </c>
      <c r="E206" s="141" t="s">
        <v>19</v>
      </c>
      <c r="F206" s="142" t="s">
        <v>149</v>
      </c>
      <c r="H206" s="143">
        <v>4</v>
      </c>
      <c r="I206" s="330"/>
      <c r="L206" s="139"/>
      <c r="M206" s="145"/>
      <c r="T206" s="146"/>
      <c r="AT206" s="141" t="s">
        <v>151</v>
      </c>
      <c r="AU206" s="141" t="s">
        <v>78</v>
      </c>
      <c r="AV206" s="11" t="s">
        <v>80</v>
      </c>
      <c r="AW206" s="11" t="s">
        <v>31</v>
      </c>
      <c r="AX206" s="11" t="s">
        <v>70</v>
      </c>
      <c r="AY206" s="141" t="s">
        <v>142</v>
      </c>
    </row>
    <row r="207" spans="2:51" s="13" customFormat="1" ht="11.25">
      <c r="B207" s="154"/>
      <c r="D207" s="140" t="s">
        <v>151</v>
      </c>
      <c r="E207" s="155" t="s">
        <v>19</v>
      </c>
      <c r="F207" s="156" t="s">
        <v>711</v>
      </c>
      <c r="H207" s="155" t="s">
        <v>19</v>
      </c>
      <c r="I207" s="332"/>
      <c r="L207" s="154"/>
      <c r="M207" s="158"/>
      <c r="T207" s="159"/>
      <c r="AT207" s="155" t="s">
        <v>151</v>
      </c>
      <c r="AU207" s="155" t="s">
        <v>78</v>
      </c>
      <c r="AV207" s="13" t="s">
        <v>78</v>
      </c>
      <c r="AW207" s="13" t="s">
        <v>31</v>
      </c>
      <c r="AX207" s="13" t="s">
        <v>70</v>
      </c>
      <c r="AY207" s="155" t="s">
        <v>142</v>
      </c>
    </row>
    <row r="208" spans="2:51" s="11" customFormat="1" ht="11.25">
      <c r="B208" s="139"/>
      <c r="D208" s="140" t="s">
        <v>151</v>
      </c>
      <c r="E208" s="141" t="s">
        <v>19</v>
      </c>
      <c r="F208" s="142" t="s">
        <v>149</v>
      </c>
      <c r="H208" s="143">
        <v>4</v>
      </c>
      <c r="I208" s="330"/>
      <c r="L208" s="139"/>
      <c r="M208" s="145"/>
      <c r="T208" s="146"/>
      <c r="AT208" s="141" t="s">
        <v>151</v>
      </c>
      <c r="AU208" s="141" t="s">
        <v>78</v>
      </c>
      <c r="AV208" s="11" t="s">
        <v>80</v>
      </c>
      <c r="AW208" s="11" t="s">
        <v>31</v>
      </c>
      <c r="AX208" s="11" t="s">
        <v>70</v>
      </c>
      <c r="AY208" s="141" t="s">
        <v>142</v>
      </c>
    </row>
    <row r="209" spans="2:65" s="12" customFormat="1" ht="11.25">
      <c r="B209" s="147"/>
      <c r="D209" s="140" t="s">
        <v>151</v>
      </c>
      <c r="E209" s="148" t="s">
        <v>19</v>
      </c>
      <c r="F209" s="149" t="s">
        <v>154</v>
      </c>
      <c r="H209" s="150">
        <v>65</v>
      </c>
      <c r="I209" s="331"/>
      <c r="L209" s="147"/>
      <c r="M209" s="152"/>
      <c r="T209" s="153"/>
      <c r="AT209" s="148" t="s">
        <v>151</v>
      </c>
      <c r="AU209" s="148" t="s">
        <v>78</v>
      </c>
      <c r="AV209" s="12" t="s">
        <v>149</v>
      </c>
      <c r="AW209" s="12" t="s">
        <v>31</v>
      </c>
      <c r="AX209" s="12" t="s">
        <v>78</v>
      </c>
      <c r="AY209" s="148" t="s">
        <v>142</v>
      </c>
    </row>
    <row r="210" spans="2:65" s="13" customFormat="1" ht="11.25">
      <c r="B210" s="154"/>
      <c r="D210" s="140" t="s">
        <v>151</v>
      </c>
      <c r="E210" s="155" t="s">
        <v>19</v>
      </c>
      <c r="F210" s="156" t="s">
        <v>155</v>
      </c>
      <c r="H210" s="155" t="s">
        <v>19</v>
      </c>
      <c r="I210" s="332"/>
      <c r="L210" s="154"/>
      <c r="M210" s="158"/>
      <c r="T210" s="159"/>
      <c r="AT210" s="155" t="s">
        <v>151</v>
      </c>
      <c r="AU210" s="155" t="s">
        <v>78</v>
      </c>
      <c r="AV210" s="13" t="s">
        <v>78</v>
      </c>
      <c r="AW210" s="13" t="s">
        <v>31</v>
      </c>
      <c r="AX210" s="13" t="s">
        <v>70</v>
      </c>
      <c r="AY210" s="155" t="s">
        <v>142</v>
      </c>
    </row>
    <row r="211" spans="2:65" s="1" customFormat="1" ht="24.2" customHeight="1">
      <c r="B211" s="32"/>
      <c r="C211" s="125" t="s">
        <v>8</v>
      </c>
      <c r="D211" s="125" t="s">
        <v>143</v>
      </c>
      <c r="E211" s="126" t="s">
        <v>712</v>
      </c>
      <c r="F211" s="127" t="s">
        <v>713</v>
      </c>
      <c r="G211" s="128" t="s">
        <v>146</v>
      </c>
      <c r="H211" s="129">
        <v>79</v>
      </c>
      <c r="I211" s="329"/>
      <c r="J211" s="131">
        <f>ROUND(I211*H211,2)</f>
        <v>0</v>
      </c>
      <c r="K211" s="127" t="s">
        <v>147</v>
      </c>
      <c r="L211" s="132"/>
      <c r="M211" s="133" t="s">
        <v>19</v>
      </c>
      <c r="N211" s="134" t="s">
        <v>41</v>
      </c>
      <c r="P211" s="135">
        <f>O211*H211</f>
        <v>0</v>
      </c>
      <c r="Q211" s="135">
        <v>9.7000000000000003E-2</v>
      </c>
      <c r="R211" s="135">
        <f>Q211*H211</f>
        <v>7.6630000000000003</v>
      </c>
      <c r="S211" s="135">
        <v>0</v>
      </c>
      <c r="T211" s="136">
        <f>S211*H211</f>
        <v>0</v>
      </c>
      <c r="AR211" s="137" t="s">
        <v>148</v>
      </c>
      <c r="AT211" s="137" t="s">
        <v>143</v>
      </c>
      <c r="AU211" s="137" t="s">
        <v>78</v>
      </c>
      <c r="AY211" s="17" t="s">
        <v>142</v>
      </c>
      <c r="BE211" s="138">
        <f>IF(N211="základní",J211,0)</f>
        <v>0</v>
      </c>
      <c r="BF211" s="138">
        <f>IF(N211="snížená",J211,0)</f>
        <v>0</v>
      </c>
      <c r="BG211" s="138">
        <f>IF(N211="zákl. přenesená",J211,0)</f>
        <v>0</v>
      </c>
      <c r="BH211" s="138">
        <f>IF(N211="sníž. přenesená",J211,0)</f>
        <v>0</v>
      </c>
      <c r="BI211" s="138">
        <f>IF(N211="nulová",J211,0)</f>
        <v>0</v>
      </c>
      <c r="BJ211" s="17" t="s">
        <v>78</v>
      </c>
      <c r="BK211" s="138">
        <f>ROUND(I211*H211,2)</f>
        <v>0</v>
      </c>
      <c r="BL211" s="17" t="s">
        <v>149</v>
      </c>
      <c r="BM211" s="137" t="s">
        <v>714</v>
      </c>
    </row>
    <row r="212" spans="2:65" s="13" customFormat="1" ht="11.25">
      <c r="B212" s="154"/>
      <c r="D212" s="140" t="s">
        <v>151</v>
      </c>
      <c r="E212" s="155" t="s">
        <v>19</v>
      </c>
      <c r="F212" s="156" t="s">
        <v>715</v>
      </c>
      <c r="H212" s="155" t="s">
        <v>19</v>
      </c>
      <c r="I212" s="332"/>
      <c r="L212" s="154"/>
      <c r="M212" s="158"/>
      <c r="T212" s="159"/>
      <c r="AT212" s="155" t="s">
        <v>151</v>
      </c>
      <c r="AU212" s="155" t="s">
        <v>78</v>
      </c>
      <c r="AV212" s="13" t="s">
        <v>78</v>
      </c>
      <c r="AW212" s="13" t="s">
        <v>31</v>
      </c>
      <c r="AX212" s="13" t="s">
        <v>70</v>
      </c>
      <c r="AY212" s="155" t="s">
        <v>142</v>
      </c>
    </row>
    <row r="213" spans="2:65" s="11" customFormat="1" ht="11.25">
      <c r="B213" s="139"/>
      <c r="D213" s="140" t="s">
        <v>151</v>
      </c>
      <c r="E213" s="141" t="s">
        <v>19</v>
      </c>
      <c r="F213" s="142" t="s">
        <v>161</v>
      </c>
      <c r="H213" s="143">
        <v>3</v>
      </c>
      <c r="I213" s="330"/>
      <c r="L213" s="139"/>
      <c r="M213" s="145"/>
      <c r="T213" s="146"/>
      <c r="AT213" s="141" t="s">
        <v>151</v>
      </c>
      <c r="AU213" s="141" t="s">
        <v>78</v>
      </c>
      <c r="AV213" s="11" t="s">
        <v>80</v>
      </c>
      <c r="AW213" s="11" t="s">
        <v>31</v>
      </c>
      <c r="AX213" s="11" t="s">
        <v>70</v>
      </c>
      <c r="AY213" s="141" t="s">
        <v>142</v>
      </c>
    </row>
    <row r="214" spans="2:65" s="13" customFormat="1" ht="11.25">
      <c r="B214" s="154"/>
      <c r="D214" s="140" t="s">
        <v>151</v>
      </c>
      <c r="E214" s="155" t="s">
        <v>19</v>
      </c>
      <c r="F214" s="156" t="s">
        <v>716</v>
      </c>
      <c r="H214" s="155" t="s">
        <v>19</v>
      </c>
      <c r="I214" s="332"/>
      <c r="L214" s="154"/>
      <c r="M214" s="158"/>
      <c r="T214" s="159"/>
      <c r="AT214" s="155" t="s">
        <v>151</v>
      </c>
      <c r="AU214" s="155" t="s">
        <v>78</v>
      </c>
      <c r="AV214" s="13" t="s">
        <v>78</v>
      </c>
      <c r="AW214" s="13" t="s">
        <v>31</v>
      </c>
      <c r="AX214" s="13" t="s">
        <v>70</v>
      </c>
      <c r="AY214" s="155" t="s">
        <v>142</v>
      </c>
    </row>
    <row r="215" spans="2:65" s="11" customFormat="1" ht="11.25">
      <c r="B215" s="139"/>
      <c r="D215" s="140" t="s">
        <v>151</v>
      </c>
      <c r="E215" s="141" t="s">
        <v>19</v>
      </c>
      <c r="F215" s="142" t="s">
        <v>148</v>
      </c>
      <c r="H215" s="143">
        <v>8</v>
      </c>
      <c r="I215" s="330"/>
      <c r="L215" s="139"/>
      <c r="M215" s="145"/>
      <c r="T215" s="146"/>
      <c r="AT215" s="141" t="s">
        <v>151</v>
      </c>
      <c r="AU215" s="141" t="s">
        <v>78</v>
      </c>
      <c r="AV215" s="11" t="s">
        <v>80</v>
      </c>
      <c r="AW215" s="11" t="s">
        <v>31</v>
      </c>
      <c r="AX215" s="11" t="s">
        <v>70</v>
      </c>
      <c r="AY215" s="141" t="s">
        <v>142</v>
      </c>
    </row>
    <row r="216" spans="2:65" s="13" customFormat="1" ht="11.25">
      <c r="B216" s="154"/>
      <c r="D216" s="140" t="s">
        <v>151</v>
      </c>
      <c r="E216" s="155" t="s">
        <v>19</v>
      </c>
      <c r="F216" s="156" t="s">
        <v>717</v>
      </c>
      <c r="H216" s="155" t="s">
        <v>19</v>
      </c>
      <c r="I216" s="332"/>
      <c r="L216" s="154"/>
      <c r="M216" s="158"/>
      <c r="T216" s="159"/>
      <c r="AT216" s="155" t="s">
        <v>151</v>
      </c>
      <c r="AU216" s="155" t="s">
        <v>78</v>
      </c>
      <c r="AV216" s="13" t="s">
        <v>78</v>
      </c>
      <c r="AW216" s="13" t="s">
        <v>31</v>
      </c>
      <c r="AX216" s="13" t="s">
        <v>70</v>
      </c>
      <c r="AY216" s="155" t="s">
        <v>142</v>
      </c>
    </row>
    <row r="217" spans="2:65" s="11" customFormat="1" ht="11.25">
      <c r="B217" s="139"/>
      <c r="D217" s="140" t="s">
        <v>151</v>
      </c>
      <c r="E217" s="141" t="s">
        <v>19</v>
      </c>
      <c r="F217" s="142" t="s">
        <v>149</v>
      </c>
      <c r="H217" s="143">
        <v>4</v>
      </c>
      <c r="I217" s="330"/>
      <c r="L217" s="139"/>
      <c r="M217" s="145"/>
      <c r="T217" s="146"/>
      <c r="AT217" s="141" t="s">
        <v>151</v>
      </c>
      <c r="AU217" s="141" t="s">
        <v>78</v>
      </c>
      <c r="AV217" s="11" t="s">
        <v>80</v>
      </c>
      <c r="AW217" s="11" t="s">
        <v>31</v>
      </c>
      <c r="AX217" s="11" t="s">
        <v>70</v>
      </c>
      <c r="AY217" s="141" t="s">
        <v>142</v>
      </c>
    </row>
    <row r="218" spans="2:65" s="13" customFormat="1" ht="11.25">
      <c r="B218" s="154"/>
      <c r="D218" s="140" t="s">
        <v>151</v>
      </c>
      <c r="E218" s="155" t="s">
        <v>19</v>
      </c>
      <c r="F218" s="156" t="s">
        <v>718</v>
      </c>
      <c r="H218" s="155" t="s">
        <v>19</v>
      </c>
      <c r="I218" s="332"/>
      <c r="L218" s="154"/>
      <c r="M218" s="158"/>
      <c r="T218" s="159"/>
      <c r="AT218" s="155" t="s">
        <v>151</v>
      </c>
      <c r="AU218" s="155" t="s">
        <v>78</v>
      </c>
      <c r="AV218" s="13" t="s">
        <v>78</v>
      </c>
      <c r="AW218" s="13" t="s">
        <v>31</v>
      </c>
      <c r="AX218" s="13" t="s">
        <v>70</v>
      </c>
      <c r="AY218" s="155" t="s">
        <v>142</v>
      </c>
    </row>
    <row r="219" spans="2:65" s="11" customFormat="1" ht="11.25">
      <c r="B219" s="139"/>
      <c r="D219" s="140" t="s">
        <v>151</v>
      </c>
      <c r="E219" s="141" t="s">
        <v>19</v>
      </c>
      <c r="F219" s="142" t="s">
        <v>195</v>
      </c>
      <c r="H219" s="143">
        <v>9</v>
      </c>
      <c r="I219" s="330"/>
      <c r="L219" s="139"/>
      <c r="M219" s="145"/>
      <c r="T219" s="146"/>
      <c r="AT219" s="141" t="s">
        <v>151</v>
      </c>
      <c r="AU219" s="141" t="s">
        <v>78</v>
      </c>
      <c r="AV219" s="11" t="s">
        <v>80</v>
      </c>
      <c r="AW219" s="11" t="s">
        <v>31</v>
      </c>
      <c r="AX219" s="11" t="s">
        <v>70</v>
      </c>
      <c r="AY219" s="141" t="s">
        <v>142</v>
      </c>
    </row>
    <row r="220" spans="2:65" s="13" customFormat="1" ht="11.25">
      <c r="B220" s="154"/>
      <c r="D220" s="140" t="s">
        <v>151</v>
      </c>
      <c r="E220" s="155" t="s">
        <v>19</v>
      </c>
      <c r="F220" s="156" t="s">
        <v>719</v>
      </c>
      <c r="H220" s="155" t="s">
        <v>19</v>
      </c>
      <c r="I220" s="332"/>
      <c r="L220" s="154"/>
      <c r="M220" s="158"/>
      <c r="T220" s="159"/>
      <c r="AT220" s="155" t="s">
        <v>151</v>
      </c>
      <c r="AU220" s="155" t="s">
        <v>78</v>
      </c>
      <c r="AV220" s="13" t="s">
        <v>78</v>
      </c>
      <c r="AW220" s="13" t="s">
        <v>31</v>
      </c>
      <c r="AX220" s="13" t="s">
        <v>70</v>
      </c>
      <c r="AY220" s="155" t="s">
        <v>142</v>
      </c>
    </row>
    <row r="221" spans="2:65" s="11" customFormat="1" ht="11.25">
      <c r="B221" s="139"/>
      <c r="D221" s="140" t="s">
        <v>151</v>
      </c>
      <c r="E221" s="141" t="s">
        <v>19</v>
      </c>
      <c r="F221" s="142" t="s">
        <v>161</v>
      </c>
      <c r="H221" s="143">
        <v>3</v>
      </c>
      <c r="I221" s="330"/>
      <c r="L221" s="139"/>
      <c r="M221" s="145"/>
      <c r="T221" s="146"/>
      <c r="AT221" s="141" t="s">
        <v>151</v>
      </c>
      <c r="AU221" s="141" t="s">
        <v>78</v>
      </c>
      <c r="AV221" s="11" t="s">
        <v>80</v>
      </c>
      <c r="AW221" s="11" t="s">
        <v>31</v>
      </c>
      <c r="AX221" s="11" t="s">
        <v>70</v>
      </c>
      <c r="AY221" s="141" t="s">
        <v>142</v>
      </c>
    </row>
    <row r="222" spans="2:65" s="13" customFormat="1" ht="11.25">
      <c r="B222" s="154"/>
      <c r="D222" s="140" t="s">
        <v>151</v>
      </c>
      <c r="E222" s="155" t="s">
        <v>19</v>
      </c>
      <c r="F222" s="156" t="s">
        <v>720</v>
      </c>
      <c r="H222" s="155" t="s">
        <v>19</v>
      </c>
      <c r="I222" s="332"/>
      <c r="L222" s="154"/>
      <c r="M222" s="158"/>
      <c r="T222" s="159"/>
      <c r="AT222" s="155" t="s">
        <v>151</v>
      </c>
      <c r="AU222" s="155" t="s">
        <v>78</v>
      </c>
      <c r="AV222" s="13" t="s">
        <v>78</v>
      </c>
      <c r="AW222" s="13" t="s">
        <v>31</v>
      </c>
      <c r="AX222" s="13" t="s">
        <v>70</v>
      </c>
      <c r="AY222" s="155" t="s">
        <v>142</v>
      </c>
    </row>
    <row r="223" spans="2:65" s="11" customFormat="1" ht="11.25">
      <c r="B223" s="139"/>
      <c r="D223" s="140" t="s">
        <v>151</v>
      </c>
      <c r="E223" s="141" t="s">
        <v>19</v>
      </c>
      <c r="F223" s="142" t="s">
        <v>721</v>
      </c>
      <c r="H223" s="143">
        <v>18</v>
      </c>
      <c r="I223" s="330"/>
      <c r="L223" s="139"/>
      <c r="M223" s="145"/>
      <c r="T223" s="146"/>
      <c r="AT223" s="141" t="s">
        <v>151</v>
      </c>
      <c r="AU223" s="141" t="s">
        <v>78</v>
      </c>
      <c r="AV223" s="11" t="s">
        <v>80</v>
      </c>
      <c r="AW223" s="11" t="s">
        <v>31</v>
      </c>
      <c r="AX223" s="11" t="s">
        <v>70</v>
      </c>
      <c r="AY223" s="141" t="s">
        <v>142</v>
      </c>
    </row>
    <row r="224" spans="2:65" s="13" customFormat="1" ht="11.25">
      <c r="B224" s="154"/>
      <c r="D224" s="140" t="s">
        <v>151</v>
      </c>
      <c r="E224" s="155" t="s">
        <v>19</v>
      </c>
      <c r="F224" s="156" t="s">
        <v>722</v>
      </c>
      <c r="H224" s="155" t="s">
        <v>19</v>
      </c>
      <c r="I224" s="332"/>
      <c r="L224" s="154"/>
      <c r="M224" s="158"/>
      <c r="T224" s="159"/>
      <c r="AT224" s="155" t="s">
        <v>151</v>
      </c>
      <c r="AU224" s="155" t="s">
        <v>78</v>
      </c>
      <c r="AV224" s="13" t="s">
        <v>78</v>
      </c>
      <c r="AW224" s="13" t="s">
        <v>31</v>
      </c>
      <c r="AX224" s="13" t="s">
        <v>70</v>
      </c>
      <c r="AY224" s="155" t="s">
        <v>142</v>
      </c>
    </row>
    <row r="225" spans="2:65" s="11" customFormat="1" ht="11.25">
      <c r="B225" s="139"/>
      <c r="D225" s="140" t="s">
        <v>151</v>
      </c>
      <c r="E225" s="141" t="s">
        <v>19</v>
      </c>
      <c r="F225" s="142" t="s">
        <v>161</v>
      </c>
      <c r="H225" s="143">
        <v>3</v>
      </c>
      <c r="I225" s="330"/>
      <c r="L225" s="139"/>
      <c r="M225" s="145"/>
      <c r="T225" s="146"/>
      <c r="AT225" s="141" t="s">
        <v>151</v>
      </c>
      <c r="AU225" s="141" t="s">
        <v>78</v>
      </c>
      <c r="AV225" s="11" t="s">
        <v>80</v>
      </c>
      <c r="AW225" s="11" t="s">
        <v>31</v>
      </c>
      <c r="AX225" s="11" t="s">
        <v>70</v>
      </c>
      <c r="AY225" s="141" t="s">
        <v>142</v>
      </c>
    </row>
    <row r="226" spans="2:65" s="13" customFormat="1" ht="11.25">
      <c r="B226" s="154"/>
      <c r="D226" s="140" t="s">
        <v>151</v>
      </c>
      <c r="E226" s="155" t="s">
        <v>19</v>
      </c>
      <c r="F226" s="156" t="s">
        <v>723</v>
      </c>
      <c r="H226" s="155" t="s">
        <v>19</v>
      </c>
      <c r="I226" s="332"/>
      <c r="L226" s="154"/>
      <c r="M226" s="158"/>
      <c r="T226" s="159"/>
      <c r="AT226" s="155" t="s">
        <v>151</v>
      </c>
      <c r="AU226" s="155" t="s">
        <v>78</v>
      </c>
      <c r="AV226" s="13" t="s">
        <v>78</v>
      </c>
      <c r="AW226" s="13" t="s">
        <v>31</v>
      </c>
      <c r="AX226" s="13" t="s">
        <v>70</v>
      </c>
      <c r="AY226" s="155" t="s">
        <v>142</v>
      </c>
    </row>
    <row r="227" spans="2:65" s="11" customFormat="1" ht="11.25">
      <c r="B227" s="139"/>
      <c r="D227" s="140" t="s">
        <v>151</v>
      </c>
      <c r="E227" s="141" t="s">
        <v>19</v>
      </c>
      <c r="F227" s="142" t="s">
        <v>724</v>
      </c>
      <c r="H227" s="143">
        <v>4</v>
      </c>
      <c r="I227" s="330"/>
      <c r="L227" s="139"/>
      <c r="M227" s="145"/>
      <c r="T227" s="146"/>
      <c r="AT227" s="141" t="s">
        <v>151</v>
      </c>
      <c r="AU227" s="141" t="s">
        <v>78</v>
      </c>
      <c r="AV227" s="11" t="s">
        <v>80</v>
      </c>
      <c r="AW227" s="11" t="s">
        <v>31</v>
      </c>
      <c r="AX227" s="11" t="s">
        <v>70</v>
      </c>
      <c r="AY227" s="141" t="s">
        <v>142</v>
      </c>
    </row>
    <row r="228" spans="2:65" s="13" customFormat="1" ht="11.25">
      <c r="B228" s="154"/>
      <c r="D228" s="140" t="s">
        <v>151</v>
      </c>
      <c r="E228" s="155" t="s">
        <v>19</v>
      </c>
      <c r="F228" s="156" t="s">
        <v>725</v>
      </c>
      <c r="H228" s="155" t="s">
        <v>19</v>
      </c>
      <c r="I228" s="332"/>
      <c r="L228" s="154"/>
      <c r="M228" s="158"/>
      <c r="T228" s="159"/>
      <c r="AT228" s="155" t="s">
        <v>151</v>
      </c>
      <c r="AU228" s="155" t="s">
        <v>78</v>
      </c>
      <c r="AV228" s="13" t="s">
        <v>78</v>
      </c>
      <c r="AW228" s="13" t="s">
        <v>31</v>
      </c>
      <c r="AX228" s="13" t="s">
        <v>70</v>
      </c>
      <c r="AY228" s="155" t="s">
        <v>142</v>
      </c>
    </row>
    <row r="229" spans="2:65" s="11" customFormat="1" ht="11.25">
      <c r="B229" s="139"/>
      <c r="D229" s="140" t="s">
        <v>151</v>
      </c>
      <c r="E229" s="141" t="s">
        <v>19</v>
      </c>
      <c r="F229" s="142" t="s">
        <v>726</v>
      </c>
      <c r="H229" s="143">
        <v>27</v>
      </c>
      <c r="I229" s="330"/>
      <c r="L229" s="139"/>
      <c r="M229" s="145"/>
      <c r="T229" s="146"/>
      <c r="AT229" s="141" t="s">
        <v>151</v>
      </c>
      <c r="AU229" s="141" t="s">
        <v>78</v>
      </c>
      <c r="AV229" s="11" t="s">
        <v>80</v>
      </c>
      <c r="AW229" s="11" t="s">
        <v>31</v>
      </c>
      <c r="AX229" s="11" t="s">
        <v>70</v>
      </c>
      <c r="AY229" s="141" t="s">
        <v>142</v>
      </c>
    </row>
    <row r="230" spans="2:65" s="12" customFormat="1" ht="11.25">
      <c r="B230" s="147"/>
      <c r="D230" s="140" t="s">
        <v>151</v>
      </c>
      <c r="E230" s="148" t="s">
        <v>19</v>
      </c>
      <c r="F230" s="149" t="s">
        <v>154</v>
      </c>
      <c r="H230" s="150">
        <v>79</v>
      </c>
      <c r="I230" s="331"/>
      <c r="L230" s="147"/>
      <c r="M230" s="152"/>
      <c r="T230" s="153"/>
      <c r="AT230" s="148" t="s">
        <v>151</v>
      </c>
      <c r="AU230" s="148" t="s">
        <v>78</v>
      </c>
      <c r="AV230" s="12" t="s">
        <v>149</v>
      </c>
      <c r="AW230" s="12" t="s">
        <v>31</v>
      </c>
      <c r="AX230" s="12" t="s">
        <v>78</v>
      </c>
      <c r="AY230" s="148" t="s">
        <v>142</v>
      </c>
    </row>
    <row r="231" spans="2:65" s="13" customFormat="1" ht="11.25">
      <c r="B231" s="154"/>
      <c r="D231" s="140" t="s">
        <v>151</v>
      </c>
      <c r="E231" s="155" t="s">
        <v>19</v>
      </c>
      <c r="F231" s="156" t="s">
        <v>155</v>
      </c>
      <c r="H231" s="155" t="s">
        <v>19</v>
      </c>
      <c r="I231" s="332"/>
      <c r="L231" s="154"/>
      <c r="M231" s="158"/>
      <c r="T231" s="159"/>
      <c r="AT231" s="155" t="s">
        <v>151</v>
      </c>
      <c r="AU231" s="155" t="s">
        <v>78</v>
      </c>
      <c r="AV231" s="13" t="s">
        <v>78</v>
      </c>
      <c r="AW231" s="13" t="s">
        <v>31</v>
      </c>
      <c r="AX231" s="13" t="s">
        <v>70</v>
      </c>
      <c r="AY231" s="155" t="s">
        <v>142</v>
      </c>
    </row>
    <row r="232" spans="2:65" s="1" customFormat="1" ht="24.2" customHeight="1">
      <c r="B232" s="32"/>
      <c r="C232" s="125" t="s">
        <v>218</v>
      </c>
      <c r="D232" s="125" t="s">
        <v>143</v>
      </c>
      <c r="E232" s="126" t="s">
        <v>727</v>
      </c>
      <c r="F232" s="127" t="s">
        <v>728</v>
      </c>
      <c r="G232" s="128" t="s">
        <v>146</v>
      </c>
      <c r="H232" s="129">
        <v>41</v>
      </c>
      <c r="I232" s="329"/>
      <c r="J232" s="131">
        <f>ROUND(I232*H232,2)</f>
        <v>0</v>
      </c>
      <c r="K232" s="127" t="s">
        <v>147</v>
      </c>
      <c r="L232" s="132"/>
      <c r="M232" s="133" t="s">
        <v>19</v>
      </c>
      <c r="N232" s="134" t="s">
        <v>41</v>
      </c>
      <c r="P232" s="135">
        <f>O232*H232</f>
        <v>0</v>
      </c>
      <c r="Q232" s="135">
        <v>0.10073</v>
      </c>
      <c r="R232" s="135">
        <f>Q232*H232</f>
        <v>4.1299299999999999</v>
      </c>
      <c r="S232" s="135">
        <v>0</v>
      </c>
      <c r="T232" s="136">
        <f>S232*H232</f>
        <v>0</v>
      </c>
      <c r="AR232" s="137" t="s">
        <v>148</v>
      </c>
      <c r="AT232" s="137" t="s">
        <v>143</v>
      </c>
      <c r="AU232" s="137" t="s">
        <v>78</v>
      </c>
      <c r="AY232" s="17" t="s">
        <v>142</v>
      </c>
      <c r="BE232" s="138">
        <f>IF(N232="základní",J232,0)</f>
        <v>0</v>
      </c>
      <c r="BF232" s="138">
        <f>IF(N232="snížená",J232,0)</f>
        <v>0</v>
      </c>
      <c r="BG232" s="138">
        <f>IF(N232="zákl. přenesená",J232,0)</f>
        <v>0</v>
      </c>
      <c r="BH232" s="138">
        <f>IF(N232="sníž. přenesená",J232,0)</f>
        <v>0</v>
      </c>
      <c r="BI232" s="138">
        <f>IF(N232="nulová",J232,0)</f>
        <v>0</v>
      </c>
      <c r="BJ232" s="17" t="s">
        <v>78</v>
      </c>
      <c r="BK232" s="138">
        <f>ROUND(I232*H232,2)</f>
        <v>0</v>
      </c>
      <c r="BL232" s="17" t="s">
        <v>149</v>
      </c>
      <c r="BM232" s="137" t="s">
        <v>729</v>
      </c>
    </row>
    <row r="233" spans="2:65" s="13" customFormat="1" ht="11.25">
      <c r="B233" s="154"/>
      <c r="D233" s="140" t="s">
        <v>151</v>
      </c>
      <c r="E233" s="155" t="s">
        <v>19</v>
      </c>
      <c r="F233" s="156" t="s">
        <v>730</v>
      </c>
      <c r="H233" s="155" t="s">
        <v>19</v>
      </c>
      <c r="I233" s="332"/>
      <c r="L233" s="154"/>
      <c r="M233" s="158"/>
      <c r="T233" s="159"/>
      <c r="AT233" s="155" t="s">
        <v>151</v>
      </c>
      <c r="AU233" s="155" t="s">
        <v>78</v>
      </c>
      <c r="AV233" s="13" t="s">
        <v>78</v>
      </c>
      <c r="AW233" s="13" t="s">
        <v>31</v>
      </c>
      <c r="AX233" s="13" t="s">
        <v>70</v>
      </c>
      <c r="AY233" s="155" t="s">
        <v>142</v>
      </c>
    </row>
    <row r="234" spans="2:65" s="11" customFormat="1" ht="11.25">
      <c r="B234" s="139"/>
      <c r="D234" s="140" t="s">
        <v>151</v>
      </c>
      <c r="E234" s="141" t="s">
        <v>19</v>
      </c>
      <c r="F234" s="142" t="s">
        <v>173</v>
      </c>
      <c r="H234" s="143">
        <v>5</v>
      </c>
      <c r="I234" s="330"/>
      <c r="L234" s="139"/>
      <c r="M234" s="145"/>
      <c r="T234" s="146"/>
      <c r="AT234" s="141" t="s">
        <v>151</v>
      </c>
      <c r="AU234" s="141" t="s">
        <v>78</v>
      </c>
      <c r="AV234" s="11" t="s">
        <v>80</v>
      </c>
      <c r="AW234" s="11" t="s">
        <v>31</v>
      </c>
      <c r="AX234" s="11" t="s">
        <v>70</v>
      </c>
      <c r="AY234" s="141" t="s">
        <v>142</v>
      </c>
    </row>
    <row r="235" spans="2:65" s="13" customFormat="1" ht="11.25">
      <c r="B235" s="154"/>
      <c r="D235" s="140" t="s">
        <v>151</v>
      </c>
      <c r="E235" s="155" t="s">
        <v>19</v>
      </c>
      <c r="F235" s="156" t="s">
        <v>731</v>
      </c>
      <c r="H235" s="155" t="s">
        <v>19</v>
      </c>
      <c r="I235" s="332"/>
      <c r="L235" s="154"/>
      <c r="M235" s="158"/>
      <c r="T235" s="159"/>
      <c r="AT235" s="155" t="s">
        <v>151</v>
      </c>
      <c r="AU235" s="155" t="s">
        <v>78</v>
      </c>
      <c r="AV235" s="13" t="s">
        <v>78</v>
      </c>
      <c r="AW235" s="13" t="s">
        <v>31</v>
      </c>
      <c r="AX235" s="13" t="s">
        <v>70</v>
      </c>
      <c r="AY235" s="155" t="s">
        <v>142</v>
      </c>
    </row>
    <row r="236" spans="2:65" s="11" customFormat="1" ht="11.25">
      <c r="B236" s="139"/>
      <c r="D236" s="140" t="s">
        <v>151</v>
      </c>
      <c r="E236" s="141" t="s">
        <v>19</v>
      </c>
      <c r="F236" s="142" t="s">
        <v>179</v>
      </c>
      <c r="H236" s="143">
        <v>6</v>
      </c>
      <c r="I236" s="330"/>
      <c r="L236" s="139"/>
      <c r="M236" s="145"/>
      <c r="T236" s="146"/>
      <c r="AT236" s="141" t="s">
        <v>151</v>
      </c>
      <c r="AU236" s="141" t="s">
        <v>78</v>
      </c>
      <c r="AV236" s="11" t="s">
        <v>80</v>
      </c>
      <c r="AW236" s="11" t="s">
        <v>31</v>
      </c>
      <c r="AX236" s="11" t="s">
        <v>70</v>
      </c>
      <c r="AY236" s="141" t="s">
        <v>142</v>
      </c>
    </row>
    <row r="237" spans="2:65" s="13" customFormat="1" ht="11.25">
      <c r="B237" s="154"/>
      <c r="D237" s="140" t="s">
        <v>151</v>
      </c>
      <c r="E237" s="155" t="s">
        <v>19</v>
      </c>
      <c r="F237" s="156" t="s">
        <v>732</v>
      </c>
      <c r="H237" s="155" t="s">
        <v>19</v>
      </c>
      <c r="I237" s="332"/>
      <c r="L237" s="154"/>
      <c r="M237" s="158"/>
      <c r="T237" s="159"/>
      <c r="AT237" s="155" t="s">
        <v>151</v>
      </c>
      <c r="AU237" s="155" t="s">
        <v>78</v>
      </c>
      <c r="AV237" s="13" t="s">
        <v>78</v>
      </c>
      <c r="AW237" s="13" t="s">
        <v>31</v>
      </c>
      <c r="AX237" s="13" t="s">
        <v>70</v>
      </c>
      <c r="AY237" s="155" t="s">
        <v>142</v>
      </c>
    </row>
    <row r="238" spans="2:65" s="11" customFormat="1" ht="11.25">
      <c r="B238" s="139"/>
      <c r="D238" s="140" t="s">
        <v>151</v>
      </c>
      <c r="E238" s="141" t="s">
        <v>19</v>
      </c>
      <c r="F238" s="142" t="s">
        <v>733</v>
      </c>
      <c r="H238" s="143">
        <v>12</v>
      </c>
      <c r="I238" s="330"/>
      <c r="L238" s="139"/>
      <c r="M238" s="145"/>
      <c r="T238" s="146"/>
      <c r="AT238" s="141" t="s">
        <v>151</v>
      </c>
      <c r="AU238" s="141" t="s">
        <v>78</v>
      </c>
      <c r="AV238" s="11" t="s">
        <v>80</v>
      </c>
      <c r="AW238" s="11" t="s">
        <v>31</v>
      </c>
      <c r="AX238" s="11" t="s">
        <v>70</v>
      </c>
      <c r="AY238" s="141" t="s">
        <v>142</v>
      </c>
    </row>
    <row r="239" spans="2:65" s="13" customFormat="1" ht="11.25">
      <c r="B239" s="154"/>
      <c r="D239" s="140" t="s">
        <v>151</v>
      </c>
      <c r="E239" s="155" t="s">
        <v>19</v>
      </c>
      <c r="F239" s="156" t="s">
        <v>734</v>
      </c>
      <c r="H239" s="155" t="s">
        <v>19</v>
      </c>
      <c r="I239" s="332"/>
      <c r="L239" s="154"/>
      <c r="M239" s="158"/>
      <c r="T239" s="159"/>
      <c r="AT239" s="155" t="s">
        <v>151</v>
      </c>
      <c r="AU239" s="155" t="s">
        <v>78</v>
      </c>
      <c r="AV239" s="13" t="s">
        <v>78</v>
      </c>
      <c r="AW239" s="13" t="s">
        <v>31</v>
      </c>
      <c r="AX239" s="13" t="s">
        <v>70</v>
      </c>
      <c r="AY239" s="155" t="s">
        <v>142</v>
      </c>
    </row>
    <row r="240" spans="2:65" s="11" customFormat="1" ht="11.25">
      <c r="B240" s="139"/>
      <c r="D240" s="140" t="s">
        <v>151</v>
      </c>
      <c r="E240" s="141" t="s">
        <v>19</v>
      </c>
      <c r="F240" s="142" t="s">
        <v>735</v>
      </c>
      <c r="H240" s="143">
        <v>18</v>
      </c>
      <c r="I240" s="330"/>
      <c r="L240" s="139"/>
      <c r="M240" s="145"/>
      <c r="T240" s="146"/>
      <c r="AT240" s="141" t="s">
        <v>151</v>
      </c>
      <c r="AU240" s="141" t="s">
        <v>78</v>
      </c>
      <c r="AV240" s="11" t="s">
        <v>80</v>
      </c>
      <c r="AW240" s="11" t="s">
        <v>31</v>
      </c>
      <c r="AX240" s="11" t="s">
        <v>70</v>
      </c>
      <c r="AY240" s="141" t="s">
        <v>142</v>
      </c>
    </row>
    <row r="241" spans="2:65" s="12" customFormat="1" ht="11.25">
      <c r="B241" s="147"/>
      <c r="D241" s="140" t="s">
        <v>151</v>
      </c>
      <c r="E241" s="148" t="s">
        <v>19</v>
      </c>
      <c r="F241" s="149" t="s">
        <v>154</v>
      </c>
      <c r="H241" s="150">
        <v>41</v>
      </c>
      <c r="I241" s="331"/>
      <c r="L241" s="147"/>
      <c r="M241" s="152"/>
      <c r="T241" s="153"/>
      <c r="AT241" s="148" t="s">
        <v>151</v>
      </c>
      <c r="AU241" s="148" t="s">
        <v>78</v>
      </c>
      <c r="AV241" s="12" t="s">
        <v>149</v>
      </c>
      <c r="AW241" s="12" t="s">
        <v>31</v>
      </c>
      <c r="AX241" s="12" t="s">
        <v>78</v>
      </c>
      <c r="AY241" s="148" t="s">
        <v>142</v>
      </c>
    </row>
    <row r="242" spans="2:65" s="13" customFormat="1" ht="11.25">
      <c r="B242" s="154"/>
      <c r="D242" s="140" t="s">
        <v>151</v>
      </c>
      <c r="E242" s="155" t="s">
        <v>19</v>
      </c>
      <c r="F242" s="156" t="s">
        <v>155</v>
      </c>
      <c r="H242" s="155" t="s">
        <v>19</v>
      </c>
      <c r="I242" s="332"/>
      <c r="L242" s="154"/>
      <c r="M242" s="158"/>
      <c r="T242" s="159"/>
      <c r="AT242" s="155" t="s">
        <v>151</v>
      </c>
      <c r="AU242" s="155" t="s">
        <v>78</v>
      </c>
      <c r="AV242" s="13" t="s">
        <v>78</v>
      </c>
      <c r="AW242" s="13" t="s">
        <v>31</v>
      </c>
      <c r="AX242" s="13" t="s">
        <v>70</v>
      </c>
      <c r="AY242" s="155" t="s">
        <v>142</v>
      </c>
    </row>
    <row r="243" spans="2:65" s="1" customFormat="1" ht="24.2" customHeight="1">
      <c r="B243" s="32"/>
      <c r="C243" s="125" t="s">
        <v>222</v>
      </c>
      <c r="D243" s="125" t="s">
        <v>143</v>
      </c>
      <c r="E243" s="126" t="s">
        <v>736</v>
      </c>
      <c r="F243" s="127" t="s">
        <v>737</v>
      </c>
      <c r="G243" s="128" t="s">
        <v>146</v>
      </c>
      <c r="H243" s="129">
        <v>33</v>
      </c>
      <c r="I243" s="329"/>
      <c r="J243" s="131">
        <f>ROUND(I243*H243,2)</f>
        <v>0</v>
      </c>
      <c r="K243" s="127" t="s">
        <v>147</v>
      </c>
      <c r="L243" s="132"/>
      <c r="M243" s="133" t="s">
        <v>19</v>
      </c>
      <c r="N243" s="134" t="s">
        <v>41</v>
      </c>
      <c r="P243" s="135">
        <f>O243*H243</f>
        <v>0</v>
      </c>
      <c r="Q243" s="135">
        <v>0.10446</v>
      </c>
      <c r="R243" s="135">
        <f>Q243*H243</f>
        <v>3.4471799999999999</v>
      </c>
      <c r="S243" s="135">
        <v>0</v>
      </c>
      <c r="T243" s="136">
        <f>S243*H243</f>
        <v>0</v>
      </c>
      <c r="AR243" s="137" t="s">
        <v>148</v>
      </c>
      <c r="AT243" s="137" t="s">
        <v>143</v>
      </c>
      <c r="AU243" s="137" t="s">
        <v>78</v>
      </c>
      <c r="AY243" s="17" t="s">
        <v>142</v>
      </c>
      <c r="BE243" s="138">
        <f>IF(N243="základní",J243,0)</f>
        <v>0</v>
      </c>
      <c r="BF243" s="138">
        <f>IF(N243="snížená",J243,0)</f>
        <v>0</v>
      </c>
      <c r="BG243" s="138">
        <f>IF(N243="zákl. přenesená",J243,0)</f>
        <v>0</v>
      </c>
      <c r="BH243" s="138">
        <f>IF(N243="sníž. přenesená",J243,0)</f>
        <v>0</v>
      </c>
      <c r="BI243" s="138">
        <f>IF(N243="nulová",J243,0)</f>
        <v>0</v>
      </c>
      <c r="BJ243" s="17" t="s">
        <v>78</v>
      </c>
      <c r="BK243" s="138">
        <f>ROUND(I243*H243,2)</f>
        <v>0</v>
      </c>
      <c r="BL243" s="17" t="s">
        <v>149</v>
      </c>
      <c r="BM243" s="137" t="s">
        <v>738</v>
      </c>
    </row>
    <row r="244" spans="2:65" s="13" customFormat="1" ht="11.25">
      <c r="B244" s="154"/>
      <c r="D244" s="140" t="s">
        <v>151</v>
      </c>
      <c r="E244" s="155" t="s">
        <v>19</v>
      </c>
      <c r="F244" s="156" t="s">
        <v>739</v>
      </c>
      <c r="H244" s="155" t="s">
        <v>19</v>
      </c>
      <c r="I244" s="332"/>
      <c r="L244" s="154"/>
      <c r="M244" s="158"/>
      <c r="T244" s="159"/>
      <c r="AT244" s="155" t="s">
        <v>151</v>
      </c>
      <c r="AU244" s="155" t="s">
        <v>78</v>
      </c>
      <c r="AV244" s="13" t="s">
        <v>78</v>
      </c>
      <c r="AW244" s="13" t="s">
        <v>31</v>
      </c>
      <c r="AX244" s="13" t="s">
        <v>70</v>
      </c>
      <c r="AY244" s="155" t="s">
        <v>142</v>
      </c>
    </row>
    <row r="245" spans="2:65" s="11" customFormat="1" ht="11.25">
      <c r="B245" s="139"/>
      <c r="D245" s="140" t="s">
        <v>151</v>
      </c>
      <c r="E245" s="141" t="s">
        <v>19</v>
      </c>
      <c r="F245" s="142" t="s">
        <v>161</v>
      </c>
      <c r="H245" s="143">
        <v>3</v>
      </c>
      <c r="I245" s="330"/>
      <c r="L245" s="139"/>
      <c r="M245" s="145"/>
      <c r="T245" s="146"/>
      <c r="AT245" s="141" t="s">
        <v>151</v>
      </c>
      <c r="AU245" s="141" t="s">
        <v>78</v>
      </c>
      <c r="AV245" s="11" t="s">
        <v>80</v>
      </c>
      <c r="AW245" s="11" t="s">
        <v>31</v>
      </c>
      <c r="AX245" s="11" t="s">
        <v>70</v>
      </c>
      <c r="AY245" s="141" t="s">
        <v>142</v>
      </c>
    </row>
    <row r="246" spans="2:65" s="13" customFormat="1" ht="11.25">
      <c r="B246" s="154"/>
      <c r="D246" s="140" t="s">
        <v>151</v>
      </c>
      <c r="E246" s="155" t="s">
        <v>19</v>
      </c>
      <c r="F246" s="156" t="s">
        <v>731</v>
      </c>
      <c r="H246" s="155" t="s">
        <v>19</v>
      </c>
      <c r="I246" s="332"/>
      <c r="L246" s="154"/>
      <c r="M246" s="158"/>
      <c r="T246" s="159"/>
      <c r="AT246" s="155" t="s">
        <v>151</v>
      </c>
      <c r="AU246" s="155" t="s">
        <v>78</v>
      </c>
      <c r="AV246" s="13" t="s">
        <v>78</v>
      </c>
      <c r="AW246" s="13" t="s">
        <v>31</v>
      </c>
      <c r="AX246" s="13" t="s">
        <v>70</v>
      </c>
      <c r="AY246" s="155" t="s">
        <v>142</v>
      </c>
    </row>
    <row r="247" spans="2:65" s="11" customFormat="1" ht="11.25">
      <c r="B247" s="139"/>
      <c r="D247" s="140" t="s">
        <v>151</v>
      </c>
      <c r="E247" s="141" t="s">
        <v>19</v>
      </c>
      <c r="F247" s="142" t="s">
        <v>173</v>
      </c>
      <c r="H247" s="143">
        <v>5</v>
      </c>
      <c r="I247" s="330"/>
      <c r="L247" s="139"/>
      <c r="M247" s="145"/>
      <c r="T247" s="146"/>
      <c r="AT247" s="141" t="s">
        <v>151</v>
      </c>
      <c r="AU247" s="141" t="s">
        <v>78</v>
      </c>
      <c r="AV247" s="11" t="s">
        <v>80</v>
      </c>
      <c r="AW247" s="11" t="s">
        <v>31</v>
      </c>
      <c r="AX247" s="11" t="s">
        <v>70</v>
      </c>
      <c r="AY247" s="141" t="s">
        <v>142</v>
      </c>
    </row>
    <row r="248" spans="2:65" s="13" customFormat="1" ht="11.25">
      <c r="B248" s="154"/>
      <c r="D248" s="140" t="s">
        <v>151</v>
      </c>
      <c r="E248" s="155" t="s">
        <v>19</v>
      </c>
      <c r="F248" s="156" t="s">
        <v>732</v>
      </c>
      <c r="H248" s="155" t="s">
        <v>19</v>
      </c>
      <c r="I248" s="332"/>
      <c r="L248" s="154"/>
      <c r="M248" s="158"/>
      <c r="T248" s="159"/>
      <c r="AT248" s="155" t="s">
        <v>151</v>
      </c>
      <c r="AU248" s="155" t="s">
        <v>78</v>
      </c>
      <c r="AV248" s="13" t="s">
        <v>78</v>
      </c>
      <c r="AW248" s="13" t="s">
        <v>31</v>
      </c>
      <c r="AX248" s="13" t="s">
        <v>70</v>
      </c>
      <c r="AY248" s="155" t="s">
        <v>142</v>
      </c>
    </row>
    <row r="249" spans="2:65" s="11" customFormat="1" ht="11.25">
      <c r="B249" s="139"/>
      <c r="D249" s="140" t="s">
        <v>151</v>
      </c>
      <c r="E249" s="141" t="s">
        <v>19</v>
      </c>
      <c r="F249" s="142" t="s">
        <v>648</v>
      </c>
      <c r="H249" s="143">
        <v>10</v>
      </c>
      <c r="I249" s="330"/>
      <c r="L249" s="139"/>
      <c r="M249" s="145"/>
      <c r="T249" s="146"/>
      <c r="AT249" s="141" t="s">
        <v>151</v>
      </c>
      <c r="AU249" s="141" t="s">
        <v>78</v>
      </c>
      <c r="AV249" s="11" t="s">
        <v>80</v>
      </c>
      <c r="AW249" s="11" t="s">
        <v>31</v>
      </c>
      <c r="AX249" s="11" t="s">
        <v>70</v>
      </c>
      <c r="AY249" s="141" t="s">
        <v>142</v>
      </c>
    </row>
    <row r="250" spans="2:65" s="13" customFormat="1" ht="11.25">
      <c r="B250" s="154"/>
      <c r="D250" s="140" t="s">
        <v>151</v>
      </c>
      <c r="E250" s="155" t="s">
        <v>19</v>
      </c>
      <c r="F250" s="156" t="s">
        <v>734</v>
      </c>
      <c r="H250" s="155" t="s">
        <v>19</v>
      </c>
      <c r="I250" s="332"/>
      <c r="L250" s="154"/>
      <c r="M250" s="158"/>
      <c r="T250" s="159"/>
      <c r="AT250" s="155" t="s">
        <v>151</v>
      </c>
      <c r="AU250" s="155" t="s">
        <v>78</v>
      </c>
      <c r="AV250" s="13" t="s">
        <v>78</v>
      </c>
      <c r="AW250" s="13" t="s">
        <v>31</v>
      </c>
      <c r="AX250" s="13" t="s">
        <v>70</v>
      </c>
      <c r="AY250" s="155" t="s">
        <v>142</v>
      </c>
    </row>
    <row r="251" spans="2:65" s="11" customFormat="1" ht="11.25">
      <c r="B251" s="139"/>
      <c r="D251" s="140" t="s">
        <v>151</v>
      </c>
      <c r="E251" s="141" t="s">
        <v>19</v>
      </c>
      <c r="F251" s="142" t="s">
        <v>740</v>
      </c>
      <c r="H251" s="143">
        <v>15</v>
      </c>
      <c r="I251" s="330"/>
      <c r="L251" s="139"/>
      <c r="M251" s="145"/>
      <c r="T251" s="146"/>
      <c r="AT251" s="141" t="s">
        <v>151</v>
      </c>
      <c r="AU251" s="141" t="s">
        <v>78</v>
      </c>
      <c r="AV251" s="11" t="s">
        <v>80</v>
      </c>
      <c r="AW251" s="11" t="s">
        <v>31</v>
      </c>
      <c r="AX251" s="11" t="s">
        <v>70</v>
      </c>
      <c r="AY251" s="141" t="s">
        <v>142</v>
      </c>
    </row>
    <row r="252" spans="2:65" s="12" customFormat="1" ht="11.25">
      <c r="B252" s="147"/>
      <c r="D252" s="140" t="s">
        <v>151</v>
      </c>
      <c r="E252" s="148" t="s">
        <v>19</v>
      </c>
      <c r="F252" s="149" t="s">
        <v>154</v>
      </c>
      <c r="H252" s="150">
        <v>33</v>
      </c>
      <c r="I252" s="331"/>
      <c r="L252" s="147"/>
      <c r="M252" s="152"/>
      <c r="T252" s="153"/>
      <c r="AT252" s="148" t="s">
        <v>151</v>
      </c>
      <c r="AU252" s="148" t="s">
        <v>78</v>
      </c>
      <c r="AV252" s="12" t="s">
        <v>149</v>
      </c>
      <c r="AW252" s="12" t="s">
        <v>31</v>
      </c>
      <c r="AX252" s="12" t="s">
        <v>78</v>
      </c>
      <c r="AY252" s="148" t="s">
        <v>142</v>
      </c>
    </row>
    <row r="253" spans="2:65" s="13" customFormat="1" ht="11.25">
      <c r="B253" s="154"/>
      <c r="D253" s="140" t="s">
        <v>151</v>
      </c>
      <c r="E253" s="155" t="s">
        <v>19</v>
      </c>
      <c r="F253" s="156" t="s">
        <v>155</v>
      </c>
      <c r="H253" s="155" t="s">
        <v>19</v>
      </c>
      <c r="I253" s="332"/>
      <c r="L253" s="154"/>
      <c r="M253" s="158"/>
      <c r="T253" s="159"/>
      <c r="AT253" s="155" t="s">
        <v>151</v>
      </c>
      <c r="AU253" s="155" t="s">
        <v>78</v>
      </c>
      <c r="AV253" s="13" t="s">
        <v>78</v>
      </c>
      <c r="AW253" s="13" t="s">
        <v>31</v>
      </c>
      <c r="AX253" s="13" t="s">
        <v>70</v>
      </c>
      <c r="AY253" s="155" t="s">
        <v>142</v>
      </c>
    </row>
    <row r="254" spans="2:65" s="1" customFormat="1" ht="24.2" customHeight="1">
      <c r="B254" s="32"/>
      <c r="C254" s="125" t="s">
        <v>227</v>
      </c>
      <c r="D254" s="125" t="s">
        <v>143</v>
      </c>
      <c r="E254" s="126" t="s">
        <v>741</v>
      </c>
      <c r="F254" s="127" t="s">
        <v>742</v>
      </c>
      <c r="G254" s="128" t="s">
        <v>146</v>
      </c>
      <c r="H254" s="129">
        <v>28</v>
      </c>
      <c r="I254" s="329"/>
      <c r="J254" s="131">
        <f>ROUND(I254*H254,2)</f>
        <v>0</v>
      </c>
      <c r="K254" s="127" t="s">
        <v>147</v>
      </c>
      <c r="L254" s="132"/>
      <c r="M254" s="133" t="s">
        <v>19</v>
      </c>
      <c r="N254" s="134" t="s">
        <v>41</v>
      </c>
      <c r="P254" s="135">
        <f>O254*H254</f>
        <v>0</v>
      </c>
      <c r="Q254" s="135">
        <v>0.10818999999999999</v>
      </c>
      <c r="R254" s="135">
        <f>Q254*H254</f>
        <v>3.0293199999999998</v>
      </c>
      <c r="S254" s="135">
        <v>0</v>
      </c>
      <c r="T254" s="136">
        <f>S254*H254</f>
        <v>0</v>
      </c>
      <c r="AR254" s="137" t="s">
        <v>148</v>
      </c>
      <c r="AT254" s="137" t="s">
        <v>143</v>
      </c>
      <c r="AU254" s="137" t="s">
        <v>78</v>
      </c>
      <c r="AY254" s="17" t="s">
        <v>142</v>
      </c>
      <c r="BE254" s="138">
        <f>IF(N254="základní",J254,0)</f>
        <v>0</v>
      </c>
      <c r="BF254" s="138">
        <f>IF(N254="snížená",J254,0)</f>
        <v>0</v>
      </c>
      <c r="BG254" s="138">
        <f>IF(N254="zákl. přenesená",J254,0)</f>
        <v>0</v>
      </c>
      <c r="BH254" s="138">
        <f>IF(N254="sníž. přenesená",J254,0)</f>
        <v>0</v>
      </c>
      <c r="BI254" s="138">
        <f>IF(N254="nulová",J254,0)</f>
        <v>0</v>
      </c>
      <c r="BJ254" s="17" t="s">
        <v>78</v>
      </c>
      <c r="BK254" s="138">
        <f>ROUND(I254*H254,2)</f>
        <v>0</v>
      </c>
      <c r="BL254" s="17" t="s">
        <v>149</v>
      </c>
      <c r="BM254" s="137" t="s">
        <v>743</v>
      </c>
    </row>
    <row r="255" spans="2:65" s="13" customFormat="1" ht="11.25">
      <c r="B255" s="154"/>
      <c r="D255" s="140" t="s">
        <v>151</v>
      </c>
      <c r="E255" s="155" t="s">
        <v>19</v>
      </c>
      <c r="F255" s="156" t="s">
        <v>730</v>
      </c>
      <c r="H255" s="155" t="s">
        <v>19</v>
      </c>
      <c r="I255" s="332"/>
      <c r="L255" s="154"/>
      <c r="M255" s="158"/>
      <c r="T255" s="159"/>
      <c r="AT255" s="155" t="s">
        <v>151</v>
      </c>
      <c r="AU255" s="155" t="s">
        <v>78</v>
      </c>
      <c r="AV255" s="13" t="s">
        <v>78</v>
      </c>
      <c r="AW255" s="13" t="s">
        <v>31</v>
      </c>
      <c r="AX255" s="13" t="s">
        <v>70</v>
      </c>
      <c r="AY255" s="155" t="s">
        <v>142</v>
      </c>
    </row>
    <row r="256" spans="2:65" s="11" customFormat="1" ht="11.25">
      <c r="B256" s="139"/>
      <c r="D256" s="140" t="s">
        <v>151</v>
      </c>
      <c r="E256" s="141" t="s">
        <v>19</v>
      </c>
      <c r="F256" s="142" t="s">
        <v>161</v>
      </c>
      <c r="H256" s="143">
        <v>3</v>
      </c>
      <c r="I256" s="330"/>
      <c r="L256" s="139"/>
      <c r="M256" s="145"/>
      <c r="T256" s="146"/>
      <c r="AT256" s="141" t="s">
        <v>151</v>
      </c>
      <c r="AU256" s="141" t="s">
        <v>78</v>
      </c>
      <c r="AV256" s="11" t="s">
        <v>80</v>
      </c>
      <c r="AW256" s="11" t="s">
        <v>31</v>
      </c>
      <c r="AX256" s="11" t="s">
        <v>70</v>
      </c>
      <c r="AY256" s="141" t="s">
        <v>142</v>
      </c>
    </row>
    <row r="257" spans="2:65" s="13" customFormat="1" ht="11.25">
      <c r="B257" s="154"/>
      <c r="D257" s="140" t="s">
        <v>151</v>
      </c>
      <c r="E257" s="155" t="s">
        <v>19</v>
      </c>
      <c r="F257" s="156" t="s">
        <v>731</v>
      </c>
      <c r="H257" s="155" t="s">
        <v>19</v>
      </c>
      <c r="I257" s="332"/>
      <c r="L257" s="154"/>
      <c r="M257" s="158"/>
      <c r="T257" s="159"/>
      <c r="AT257" s="155" t="s">
        <v>151</v>
      </c>
      <c r="AU257" s="155" t="s">
        <v>78</v>
      </c>
      <c r="AV257" s="13" t="s">
        <v>78</v>
      </c>
      <c r="AW257" s="13" t="s">
        <v>31</v>
      </c>
      <c r="AX257" s="13" t="s">
        <v>70</v>
      </c>
      <c r="AY257" s="155" t="s">
        <v>142</v>
      </c>
    </row>
    <row r="258" spans="2:65" s="11" customFormat="1" ht="11.25">
      <c r="B258" s="139"/>
      <c r="D258" s="140" t="s">
        <v>151</v>
      </c>
      <c r="E258" s="141" t="s">
        <v>19</v>
      </c>
      <c r="F258" s="142" t="s">
        <v>173</v>
      </c>
      <c r="H258" s="143">
        <v>5</v>
      </c>
      <c r="I258" s="330"/>
      <c r="L258" s="139"/>
      <c r="M258" s="145"/>
      <c r="T258" s="146"/>
      <c r="AT258" s="141" t="s">
        <v>151</v>
      </c>
      <c r="AU258" s="141" t="s">
        <v>78</v>
      </c>
      <c r="AV258" s="11" t="s">
        <v>80</v>
      </c>
      <c r="AW258" s="11" t="s">
        <v>31</v>
      </c>
      <c r="AX258" s="11" t="s">
        <v>70</v>
      </c>
      <c r="AY258" s="141" t="s">
        <v>142</v>
      </c>
    </row>
    <row r="259" spans="2:65" s="13" customFormat="1" ht="11.25">
      <c r="B259" s="154"/>
      <c r="D259" s="140" t="s">
        <v>151</v>
      </c>
      <c r="E259" s="155" t="s">
        <v>19</v>
      </c>
      <c r="F259" s="156" t="s">
        <v>732</v>
      </c>
      <c r="H259" s="155" t="s">
        <v>19</v>
      </c>
      <c r="I259" s="332"/>
      <c r="L259" s="154"/>
      <c r="M259" s="158"/>
      <c r="T259" s="159"/>
      <c r="AT259" s="155" t="s">
        <v>151</v>
      </c>
      <c r="AU259" s="155" t="s">
        <v>78</v>
      </c>
      <c r="AV259" s="13" t="s">
        <v>78</v>
      </c>
      <c r="AW259" s="13" t="s">
        <v>31</v>
      </c>
      <c r="AX259" s="13" t="s">
        <v>70</v>
      </c>
      <c r="AY259" s="155" t="s">
        <v>142</v>
      </c>
    </row>
    <row r="260" spans="2:65" s="11" customFormat="1" ht="11.25">
      <c r="B260" s="139"/>
      <c r="D260" s="140" t="s">
        <v>151</v>
      </c>
      <c r="E260" s="141" t="s">
        <v>19</v>
      </c>
      <c r="F260" s="142" t="s">
        <v>449</v>
      </c>
      <c r="H260" s="143">
        <v>8</v>
      </c>
      <c r="I260" s="330"/>
      <c r="L260" s="139"/>
      <c r="M260" s="145"/>
      <c r="T260" s="146"/>
      <c r="AT260" s="141" t="s">
        <v>151</v>
      </c>
      <c r="AU260" s="141" t="s">
        <v>78</v>
      </c>
      <c r="AV260" s="11" t="s">
        <v>80</v>
      </c>
      <c r="AW260" s="11" t="s">
        <v>31</v>
      </c>
      <c r="AX260" s="11" t="s">
        <v>70</v>
      </c>
      <c r="AY260" s="141" t="s">
        <v>142</v>
      </c>
    </row>
    <row r="261" spans="2:65" s="13" customFormat="1" ht="11.25">
      <c r="B261" s="154"/>
      <c r="D261" s="140" t="s">
        <v>151</v>
      </c>
      <c r="E261" s="155" t="s">
        <v>19</v>
      </c>
      <c r="F261" s="156" t="s">
        <v>734</v>
      </c>
      <c r="H261" s="155" t="s">
        <v>19</v>
      </c>
      <c r="I261" s="332"/>
      <c r="L261" s="154"/>
      <c r="M261" s="158"/>
      <c r="T261" s="159"/>
      <c r="AT261" s="155" t="s">
        <v>151</v>
      </c>
      <c r="AU261" s="155" t="s">
        <v>78</v>
      </c>
      <c r="AV261" s="13" t="s">
        <v>78</v>
      </c>
      <c r="AW261" s="13" t="s">
        <v>31</v>
      </c>
      <c r="AX261" s="13" t="s">
        <v>70</v>
      </c>
      <c r="AY261" s="155" t="s">
        <v>142</v>
      </c>
    </row>
    <row r="262" spans="2:65" s="11" customFormat="1" ht="11.25">
      <c r="B262" s="139"/>
      <c r="D262" s="140" t="s">
        <v>151</v>
      </c>
      <c r="E262" s="141" t="s">
        <v>19</v>
      </c>
      <c r="F262" s="142" t="s">
        <v>744</v>
      </c>
      <c r="H262" s="143">
        <v>12</v>
      </c>
      <c r="I262" s="330"/>
      <c r="L262" s="139"/>
      <c r="M262" s="145"/>
      <c r="T262" s="146"/>
      <c r="AT262" s="141" t="s">
        <v>151</v>
      </c>
      <c r="AU262" s="141" t="s">
        <v>78</v>
      </c>
      <c r="AV262" s="11" t="s">
        <v>80</v>
      </c>
      <c r="AW262" s="11" t="s">
        <v>31</v>
      </c>
      <c r="AX262" s="11" t="s">
        <v>70</v>
      </c>
      <c r="AY262" s="141" t="s">
        <v>142</v>
      </c>
    </row>
    <row r="263" spans="2:65" s="12" customFormat="1" ht="11.25">
      <c r="B263" s="147"/>
      <c r="D263" s="140" t="s">
        <v>151</v>
      </c>
      <c r="E263" s="148" t="s">
        <v>19</v>
      </c>
      <c r="F263" s="149" t="s">
        <v>154</v>
      </c>
      <c r="H263" s="150">
        <v>28</v>
      </c>
      <c r="I263" s="331"/>
      <c r="L263" s="147"/>
      <c r="M263" s="152"/>
      <c r="T263" s="153"/>
      <c r="AT263" s="148" t="s">
        <v>151</v>
      </c>
      <c r="AU263" s="148" t="s">
        <v>78</v>
      </c>
      <c r="AV263" s="12" t="s">
        <v>149</v>
      </c>
      <c r="AW263" s="12" t="s">
        <v>31</v>
      </c>
      <c r="AX263" s="12" t="s">
        <v>78</v>
      </c>
      <c r="AY263" s="148" t="s">
        <v>142</v>
      </c>
    </row>
    <row r="264" spans="2:65" s="13" customFormat="1" ht="11.25">
      <c r="B264" s="154"/>
      <c r="D264" s="140" t="s">
        <v>151</v>
      </c>
      <c r="E264" s="155" t="s">
        <v>19</v>
      </c>
      <c r="F264" s="156" t="s">
        <v>155</v>
      </c>
      <c r="H264" s="155" t="s">
        <v>19</v>
      </c>
      <c r="I264" s="332"/>
      <c r="L264" s="154"/>
      <c r="M264" s="158"/>
      <c r="T264" s="159"/>
      <c r="AT264" s="155" t="s">
        <v>151</v>
      </c>
      <c r="AU264" s="155" t="s">
        <v>78</v>
      </c>
      <c r="AV264" s="13" t="s">
        <v>78</v>
      </c>
      <c r="AW264" s="13" t="s">
        <v>31</v>
      </c>
      <c r="AX264" s="13" t="s">
        <v>70</v>
      </c>
      <c r="AY264" s="155" t="s">
        <v>142</v>
      </c>
    </row>
    <row r="265" spans="2:65" s="1" customFormat="1" ht="24.2" customHeight="1">
      <c r="B265" s="32"/>
      <c r="C265" s="125" t="s">
        <v>217</v>
      </c>
      <c r="D265" s="125" t="s">
        <v>143</v>
      </c>
      <c r="E265" s="126" t="s">
        <v>745</v>
      </c>
      <c r="F265" s="127" t="s">
        <v>746</v>
      </c>
      <c r="G265" s="128" t="s">
        <v>146</v>
      </c>
      <c r="H265" s="129">
        <v>20</v>
      </c>
      <c r="I265" s="329"/>
      <c r="J265" s="131">
        <f>ROUND(I265*H265,2)</f>
        <v>0</v>
      </c>
      <c r="K265" s="127" t="s">
        <v>147</v>
      </c>
      <c r="L265" s="132"/>
      <c r="M265" s="133" t="s">
        <v>19</v>
      </c>
      <c r="N265" s="134" t="s">
        <v>41</v>
      </c>
      <c r="P265" s="135">
        <f>O265*H265</f>
        <v>0</v>
      </c>
      <c r="Q265" s="135">
        <v>0.11192000000000001</v>
      </c>
      <c r="R265" s="135">
        <f>Q265*H265</f>
        <v>2.2383999999999999</v>
      </c>
      <c r="S265" s="135">
        <v>0</v>
      </c>
      <c r="T265" s="136">
        <f>S265*H265</f>
        <v>0</v>
      </c>
      <c r="AR265" s="137" t="s">
        <v>148</v>
      </c>
      <c r="AT265" s="137" t="s">
        <v>143</v>
      </c>
      <c r="AU265" s="137" t="s">
        <v>78</v>
      </c>
      <c r="AY265" s="17" t="s">
        <v>142</v>
      </c>
      <c r="BE265" s="138">
        <f>IF(N265="základní",J265,0)</f>
        <v>0</v>
      </c>
      <c r="BF265" s="138">
        <f>IF(N265="snížená",J265,0)</f>
        <v>0</v>
      </c>
      <c r="BG265" s="138">
        <f>IF(N265="zákl. přenesená",J265,0)</f>
        <v>0</v>
      </c>
      <c r="BH265" s="138">
        <f>IF(N265="sníž. přenesená",J265,0)</f>
        <v>0</v>
      </c>
      <c r="BI265" s="138">
        <f>IF(N265="nulová",J265,0)</f>
        <v>0</v>
      </c>
      <c r="BJ265" s="17" t="s">
        <v>78</v>
      </c>
      <c r="BK265" s="138">
        <f>ROUND(I265*H265,2)</f>
        <v>0</v>
      </c>
      <c r="BL265" s="17" t="s">
        <v>149</v>
      </c>
      <c r="BM265" s="137" t="s">
        <v>747</v>
      </c>
    </row>
    <row r="266" spans="2:65" s="13" customFormat="1" ht="11.25">
      <c r="B266" s="154"/>
      <c r="D266" s="140" t="s">
        <v>151</v>
      </c>
      <c r="E266" s="155" t="s">
        <v>19</v>
      </c>
      <c r="F266" s="156" t="s">
        <v>730</v>
      </c>
      <c r="H266" s="155" t="s">
        <v>19</v>
      </c>
      <c r="I266" s="332"/>
      <c r="L266" s="154"/>
      <c r="M266" s="158"/>
      <c r="T266" s="159"/>
      <c r="AT266" s="155" t="s">
        <v>151</v>
      </c>
      <c r="AU266" s="155" t="s">
        <v>78</v>
      </c>
      <c r="AV266" s="13" t="s">
        <v>78</v>
      </c>
      <c r="AW266" s="13" t="s">
        <v>31</v>
      </c>
      <c r="AX266" s="13" t="s">
        <v>70</v>
      </c>
      <c r="AY266" s="155" t="s">
        <v>142</v>
      </c>
    </row>
    <row r="267" spans="2:65" s="11" customFormat="1" ht="11.25">
      <c r="B267" s="139"/>
      <c r="D267" s="140" t="s">
        <v>151</v>
      </c>
      <c r="E267" s="141" t="s">
        <v>19</v>
      </c>
      <c r="F267" s="142" t="s">
        <v>80</v>
      </c>
      <c r="H267" s="143">
        <v>2</v>
      </c>
      <c r="I267" s="330"/>
      <c r="L267" s="139"/>
      <c r="M267" s="145"/>
      <c r="T267" s="146"/>
      <c r="AT267" s="141" t="s">
        <v>151</v>
      </c>
      <c r="AU267" s="141" t="s">
        <v>78</v>
      </c>
      <c r="AV267" s="11" t="s">
        <v>80</v>
      </c>
      <c r="AW267" s="11" t="s">
        <v>31</v>
      </c>
      <c r="AX267" s="11" t="s">
        <v>70</v>
      </c>
      <c r="AY267" s="141" t="s">
        <v>142</v>
      </c>
    </row>
    <row r="268" spans="2:65" s="13" customFormat="1" ht="11.25">
      <c r="B268" s="154"/>
      <c r="D268" s="140" t="s">
        <v>151</v>
      </c>
      <c r="E268" s="155" t="s">
        <v>19</v>
      </c>
      <c r="F268" s="156" t="s">
        <v>731</v>
      </c>
      <c r="H268" s="155" t="s">
        <v>19</v>
      </c>
      <c r="I268" s="332"/>
      <c r="L268" s="154"/>
      <c r="M268" s="158"/>
      <c r="T268" s="159"/>
      <c r="AT268" s="155" t="s">
        <v>151</v>
      </c>
      <c r="AU268" s="155" t="s">
        <v>78</v>
      </c>
      <c r="AV268" s="13" t="s">
        <v>78</v>
      </c>
      <c r="AW268" s="13" t="s">
        <v>31</v>
      </c>
      <c r="AX268" s="13" t="s">
        <v>70</v>
      </c>
      <c r="AY268" s="155" t="s">
        <v>142</v>
      </c>
    </row>
    <row r="269" spans="2:65" s="11" customFormat="1" ht="11.25">
      <c r="B269" s="139"/>
      <c r="D269" s="140" t="s">
        <v>151</v>
      </c>
      <c r="E269" s="141" t="s">
        <v>19</v>
      </c>
      <c r="F269" s="142" t="s">
        <v>161</v>
      </c>
      <c r="H269" s="143">
        <v>3</v>
      </c>
      <c r="I269" s="330"/>
      <c r="L269" s="139"/>
      <c r="M269" s="145"/>
      <c r="T269" s="146"/>
      <c r="AT269" s="141" t="s">
        <v>151</v>
      </c>
      <c r="AU269" s="141" t="s">
        <v>78</v>
      </c>
      <c r="AV269" s="11" t="s">
        <v>80</v>
      </c>
      <c r="AW269" s="11" t="s">
        <v>31</v>
      </c>
      <c r="AX269" s="11" t="s">
        <v>70</v>
      </c>
      <c r="AY269" s="141" t="s">
        <v>142</v>
      </c>
    </row>
    <row r="270" spans="2:65" s="13" customFormat="1" ht="11.25">
      <c r="B270" s="154"/>
      <c r="D270" s="140" t="s">
        <v>151</v>
      </c>
      <c r="E270" s="155" t="s">
        <v>19</v>
      </c>
      <c r="F270" s="156" t="s">
        <v>732</v>
      </c>
      <c r="H270" s="155" t="s">
        <v>19</v>
      </c>
      <c r="I270" s="332"/>
      <c r="L270" s="154"/>
      <c r="M270" s="158"/>
      <c r="T270" s="159"/>
      <c r="AT270" s="155" t="s">
        <v>151</v>
      </c>
      <c r="AU270" s="155" t="s">
        <v>78</v>
      </c>
      <c r="AV270" s="13" t="s">
        <v>78</v>
      </c>
      <c r="AW270" s="13" t="s">
        <v>31</v>
      </c>
      <c r="AX270" s="13" t="s">
        <v>70</v>
      </c>
      <c r="AY270" s="155" t="s">
        <v>142</v>
      </c>
    </row>
    <row r="271" spans="2:65" s="11" customFormat="1" ht="11.25">
      <c r="B271" s="139"/>
      <c r="D271" s="140" t="s">
        <v>151</v>
      </c>
      <c r="E271" s="141" t="s">
        <v>19</v>
      </c>
      <c r="F271" s="142" t="s">
        <v>627</v>
      </c>
      <c r="H271" s="143">
        <v>6</v>
      </c>
      <c r="I271" s="330"/>
      <c r="L271" s="139"/>
      <c r="M271" s="145"/>
      <c r="T271" s="146"/>
      <c r="AT271" s="141" t="s">
        <v>151</v>
      </c>
      <c r="AU271" s="141" t="s">
        <v>78</v>
      </c>
      <c r="AV271" s="11" t="s">
        <v>80</v>
      </c>
      <c r="AW271" s="11" t="s">
        <v>31</v>
      </c>
      <c r="AX271" s="11" t="s">
        <v>70</v>
      </c>
      <c r="AY271" s="141" t="s">
        <v>142</v>
      </c>
    </row>
    <row r="272" spans="2:65" s="13" customFormat="1" ht="11.25">
      <c r="B272" s="154"/>
      <c r="D272" s="140" t="s">
        <v>151</v>
      </c>
      <c r="E272" s="155" t="s">
        <v>19</v>
      </c>
      <c r="F272" s="156" t="s">
        <v>734</v>
      </c>
      <c r="H272" s="155" t="s">
        <v>19</v>
      </c>
      <c r="I272" s="332"/>
      <c r="L272" s="154"/>
      <c r="M272" s="158"/>
      <c r="T272" s="159"/>
      <c r="AT272" s="155" t="s">
        <v>151</v>
      </c>
      <c r="AU272" s="155" t="s">
        <v>78</v>
      </c>
      <c r="AV272" s="13" t="s">
        <v>78</v>
      </c>
      <c r="AW272" s="13" t="s">
        <v>31</v>
      </c>
      <c r="AX272" s="13" t="s">
        <v>70</v>
      </c>
      <c r="AY272" s="155" t="s">
        <v>142</v>
      </c>
    </row>
    <row r="273" spans="2:65" s="11" customFormat="1" ht="11.25">
      <c r="B273" s="139"/>
      <c r="D273" s="140" t="s">
        <v>151</v>
      </c>
      <c r="E273" s="141" t="s">
        <v>19</v>
      </c>
      <c r="F273" s="142" t="s">
        <v>748</v>
      </c>
      <c r="H273" s="143">
        <v>9</v>
      </c>
      <c r="I273" s="330"/>
      <c r="L273" s="139"/>
      <c r="M273" s="145"/>
      <c r="T273" s="146"/>
      <c r="AT273" s="141" t="s">
        <v>151</v>
      </c>
      <c r="AU273" s="141" t="s">
        <v>78</v>
      </c>
      <c r="AV273" s="11" t="s">
        <v>80</v>
      </c>
      <c r="AW273" s="11" t="s">
        <v>31</v>
      </c>
      <c r="AX273" s="11" t="s">
        <v>70</v>
      </c>
      <c r="AY273" s="141" t="s">
        <v>142</v>
      </c>
    </row>
    <row r="274" spans="2:65" s="12" customFormat="1" ht="11.25">
      <c r="B274" s="147"/>
      <c r="D274" s="140" t="s">
        <v>151</v>
      </c>
      <c r="E274" s="148" t="s">
        <v>19</v>
      </c>
      <c r="F274" s="149" t="s">
        <v>154</v>
      </c>
      <c r="H274" s="150">
        <v>20</v>
      </c>
      <c r="I274" s="331"/>
      <c r="L274" s="147"/>
      <c r="M274" s="152"/>
      <c r="T274" s="153"/>
      <c r="AT274" s="148" t="s">
        <v>151</v>
      </c>
      <c r="AU274" s="148" t="s">
        <v>78</v>
      </c>
      <c r="AV274" s="12" t="s">
        <v>149</v>
      </c>
      <c r="AW274" s="12" t="s">
        <v>31</v>
      </c>
      <c r="AX274" s="12" t="s">
        <v>78</v>
      </c>
      <c r="AY274" s="148" t="s">
        <v>142</v>
      </c>
    </row>
    <row r="275" spans="2:65" s="13" customFormat="1" ht="11.25">
      <c r="B275" s="154"/>
      <c r="D275" s="140" t="s">
        <v>151</v>
      </c>
      <c r="E275" s="155" t="s">
        <v>19</v>
      </c>
      <c r="F275" s="156" t="s">
        <v>155</v>
      </c>
      <c r="H275" s="155" t="s">
        <v>19</v>
      </c>
      <c r="I275" s="332"/>
      <c r="L275" s="154"/>
      <c r="M275" s="158"/>
      <c r="T275" s="159"/>
      <c r="AT275" s="155" t="s">
        <v>151</v>
      </c>
      <c r="AU275" s="155" t="s">
        <v>78</v>
      </c>
      <c r="AV275" s="13" t="s">
        <v>78</v>
      </c>
      <c r="AW275" s="13" t="s">
        <v>31</v>
      </c>
      <c r="AX275" s="13" t="s">
        <v>70</v>
      </c>
      <c r="AY275" s="155" t="s">
        <v>142</v>
      </c>
    </row>
    <row r="276" spans="2:65" s="1" customFormat="1" ht="24.2" customHeight="1">
      <c r="B276" s="32"/>
      <c r="C276" s="125" t="s">
        <v>234</v>
      </c>
      <c r="D276" s="125" t="s">
        <v>143</v>
      </c>
      <c r="E276" s="126" t="s">
        <v>749</v>
      </c>
      <c r="F276" s="127" t="s">
        <v>750</v>
      </c>
      <c r="G276" s="128" t="s">
        <v>146</v>
      </c>
      <c r="H276" s="129">
        <v>20</v>
      </c>
      <c r="I276" s="329"/>
      <c r="J276" s="131">
        <f>ROUND(I276*H276,2)</f>
        <v>0</v>
      </c>
      <c r="K276" s="127" t="s">
        <v>147</v>
      </c>
      <c r="L276" s="132"/>
      <c r="M276" s="133" t="s">
        <v>19</v>
      </c>
      <c r="N276" s="134" t="s">
        <v>41</v>
      </c>
      <c r="P276" s="135">
        <f>O276*H276</f>
        <v>0</v>
      </c>
      <c r="Q276" s="135">
        <v>0.11565</v>
      </c>
      <c r="R276" s="135">
        <f>Q276*H276</f>
        <v>2.3130000000000002</v>
      </c>
      <c r="S276" s="135">
        <v>0</v>
      </c>
      <c r="T276" s="136">
        <f>S276*H276</f>
        <v>0</v>
      </c>
      <c r="AR276" s="137" t="s">
        <v>148</v>
      </c>
      <c r="AT276" s="137" t="s">
        <v>143</v>
      </c>
      <c r="AU276" s="137" t="s">
        <v>78</v>
      </c>
      <c r="AY276" s="17" t="s">
        <v>142</v>
      </c>
      <c r="BE276" s="138">
        <f>IF(N276="základní",J276,0)</f>
        <v>0</v>
      </c>
      <c r="BF276" s="138">
        <f>IF(N276="snížená",J276,0)</f>
        <v>0</v>
      </c>
      <c r="BG276" s="138">
        <f>IF(N276="zákl. přenesená",J276,0)</f>
        <v>0</v>
      </c>
      <c r="BH276" s="138">
        <f>IF(N276="sníž. přenesená",J276,0)</f>
        <v>0</v>
      </c>
      <c r="BI276" s="138">
        <f>IF(N276="nulová",J276,0)</f>
        <v>0</v>
      </c>
      <c r="BJ276" s="17" t="s">
        <v>78</v>
      </c>
      <c r="BK276" s="138">
        <f>ROUND(I276*H276,2)</f>
        <v>0</v>
      </c>
      <c r="BL276" s="17" t="s">
        <v>149</v>
      </c>
      <c r="BM276" s="137" t="s">
        <v>751</v>
      </c>
    </row>
    <row r="277" spans="2:65" s="13" customFormat="1" ht="11.25">
      <c r="B277" s="154"/>
      <c r="D277" s="140" t="s">
        <v>151</v>
      </c>
      <c r="E277" s="155" t="s">
        <v>19</v>
      </c>
      <c r="F277" s="156" t="s">
        <v>730</v>
      </c>
      <c r="H277" s="155" t="s">
        <v>19</v>
      </c>
      <c r="I277" s="332"/>
      <c r="L277" s="154"/>
      <c r="M277" s="158"/>
      <c r="T277" s="159"/>
      <c r="AT277" s="155" t="s">
        <v>151</v>
      </c>
      <c r="AU277" s="155" t="s">
        <v>78</v>
      </c>
      <c r="AV277" s="13" t="s">
        <v>78</v>
      </c>
      <c r="AW277" s="13" t="s">
        <v>31</v>
      </c>
      <c r="AX277" s="13" t="s">
        <v>70</v>
      </c>
      <c r="AY277" s="155" t="s">
        <v>142</v>
      </c>
    </row>
    <row r="278" spans="2:65" s="11" customFormat="1" ht="11.25">
      <c r="B278" s="139"/>
      <c r="D278" s="140" t="s">
        <v>151</v>
      </c>
      <c r="E278" s="141" t="s">
        <v>19</v>
      </c>
      <c r="F278" s="142" t="s">
        <v>80</v>
      </c>
      <c r="H278" s="143">
        <v>2</v>
      </c>
      <c r="I278" s="330"/>
      <c r="L278" s="139"/>
      <c r="M278" s="145"/>
      <c r="T278" s="146"/>
      <c r="AT278" s="141" t="s">
        <v>151</v>
      </c>
      <c r="AU278" s="141" t="s">
        <v>78</v>
      </c>
      <c r="AV278" s="11" t="s">
        <v>80</v>
      </c>
      <c r="AW278" s="11" t="s">
        <v>31</v>
      </c>
      <c r="AX278" s="11" t="s">
        <v>70</v>
      </c>
      <c r="AY278" s="141" t="s">
        <v>142</v>
      </c>
    </row>
    <row r="279" spans="2:65" s="13" customFormat="1" ht="11.25">
      <c r="B279" s="154"/>
      <c r="D279" s="140" t="s">
        <v>151</v>
      </c>
      <c r="E279" s="155" t="s">
        <v>19</v>
      </c>
      <c r="F279" s="156" t="s">
        <v>731</v>
      </c>
      <c r="H279" s="155" t="s">
        <v>19</v>
      </c>
      <c r="I279" s="332"/>
      <c r="L279" s="154"/>
      <c r="M279" s="158"/>
      <c r="T279" s="159"/>
      <c r="AT279" s="155" t="s">
        <v>151</v>
      </c>
      <c r="AU279" s="155" t="s">
        <v>78</v>
      </c>
      <c r="AV279" s="13" t="s">
        <v>78</v>
      </c>
      <c r="AW279" s="13" t="s">
        <v>31</v>
      </c>
      <c r="AX279" s="13" t="s">
        <v>70</v>
      </c>
      <c r="AY279" s="155" t="s">
        <v>142</v>
      </c>
    </row>
    <row r="280" spans="2:65" s="11" customFormat="1" ht="11.25">
      <c r="B280" s="139"/>
      <c r="D280" s="140" t="s">
        <v>151</v>
      </c>
      <c r="E280" s="141" t="s">
        <v>19</v>
      </c>
      <c r="F280" s="142" t="s">
        <v>161</v>
      </c>
      <c r="H280" s="143">
        <v>3</v>
      </c>
      <c r="I280" s="330"/>
      <c r="L280" s="139"/>
      <c r="M280" s="145"/>
      <c r="T280" s="146"/>
      <c r="AT280" s="141" t="s">
        <v>151</v>
      </c>
      <c r="AU280" s="141" t="s">
        <v>78</v>
      </c>
      <c r="AV280" s="11" t="s">
        <v>80</v>
      </c>
      <c r="AW280" s="11" t="s">
        <v>31</v>
      </c>
      <c r="AX280" s="11" t="s">
        <v>70</v>
      </c>
      <c r="AY280" s="141" t="s">
        <v>142</v>
      </c>
    </row>
    <row r="281" spans="2:65" s="13" customFormat="1" ht="11.25">
      <c r="B281" s="154"/>
      <c r="D281" s="140" t="s">
        <v>151</v>
      </c>
      <c r="E281" s="155" t="s">
        <v>19</v>
      </c>
      <c r="F281" s="156" t="s">
        <v>732</v>
      </c>
      <c r="H281" s="155" t="s">
        <v>19</v>
      </c>
      <c r="I281" s="332"/>
      <c r="L281" s="154"/>
      <c r="M281" s="158"/>
      <c r="T281" s="159"/>
      <c r="AT281" s="155" t="s">
        <v>151</v>
      </c>
      <c r="AU281" s="155" t="s">
        <v>78</v>
      </c>
      <c r="AV281" s="13" t="s">
        <v>78</v>
      </c>
      <c r="AW281" s="13" t="s">
        <v>31</v>
      </c>
      <c r="AX281" s="13" t="s">
        <v>70</v>
      </c>
      <c r="AY281" s="155" t="s">
        <v>142</v>
      </c>
    </row>
    <row r="282" spans="2:65" s="11" customFormat="1" ht="11.25">
      <c r="B282" s="139"/>
      <c r="D282" s="140" t="s">
        <v>151</v>
      </c>
      <c r="E282" s="141" t="s">
        <v>19</v>
      </c>
      <c r="F282" s="142" t="s">
        <v>627</v>
      </c>
      <c r="H282" s="143">
        <v>6</v>
      </c>
      <c r="I282" s="330"/>
      <c r="L282" s="139"/>
      <c r="M282" s="145"/>
      <c r="T282" s="146"/>
      <c r="AT282" s="141" t="s">
        <v>151</v>
      </c>
      <c r="AU282" s="141" t="s">
        <v>78</v>
      </c>
      <c r="AV282" s="11" t="s">
        <v>80</v>
      </c>
      <c r="AW282" s="11" t="s">
        <v>31</v>
      </c>
      <c r="AX282" s="11" t="s">
        <v>70</v>
      </c>
      <c r="AY282" s="141" t="s">
        <v>142</v>
      </c>
    </row>
    <row r="283" spans="2:65" s="13" customFormat="1" ht="11.25">
      <c r="B283" s="154"/>
      <c r="D283" s="140" t="s">
        <v>151</v>
      </c>
      <c r="E283" s="155" t="s">
        <v>19</v>
      </c>
      <c r="F283" s="156" t="s">
        <v>734</v>
      </c>
      <c r="H283" s="155" t="s">
        <v>19</v>
      </c>
      <c r="I283" s="332"/>
      <c r="L283" s="154"/>
      <c r="M283" s="158"/>
      <c r="T283" s="159"/>
      <c r="AT283" s="155" t="s">
        <v>151</v>
      </c>
      <c r="AU283" s="155" t="s">
        <v>78</v>
      </c>
      <c r="AV283" s="13" t="s">
        <v>78</v>
      </c>
      <c r="AW283" s="13" t="s">
        <v>31</v>
      </c>
      <c r="AX283" s="13" t="s">
        <v>70</v>
      </c>
      <c r="AY283" s="155" t="s">
        <v>142</v>
      </c>
    </row>
    <row r="284" spans="2:65" s="11" customFormat="1" ht="11.25">
      <c r="B284" s="139"/>
      <c r="D284" s="140" t="s">
        <v>151</v>
      </c>
      <c r="E284" s="141" t="s">
        <v>19</v>
      </c>
      <c r="F284" s="142" t="s">
        <v>748</v>
      </c>
      <c r="H284" s="143">
        <v>9</v>
      </c>
      <c r="I284" s="330"/>
      <c r="L284" s="139"/>
      <c r="M284" s="145"/>
      <c r="T284" s="146"/>
      <c r="AT284" s="141" t="s">
        <v>151</v>
      </c>
      <c r="AU284" s="141" t="s">
        <v>78</v>
      </c>
      <c r="AV284" s="11" t="s">
        <v>80</v>
      </c>
      <c r="AW284" s="11" t="s">
        <v>31</v>
      </c>
      <c r="AX284" s="11" t="s">
        <v>70</v>
      </c>
      <c r="AY284" s="141" t="s">
        <v>142</v>
      </c>
    </row>
    <row r="285" spans="2:65" s="12" customFormat="1" ht="11.25">
      <c r="B285" s="147"/>
      <c r="D285" s="140" t="s">
        <v>151</v>
      </c>
      <c r="E285" s="148" t="s">
        <v>19</v>
      </c>
      <c r="F285" s="149" t="s">
        <v>154</v>
      </c>
      <c r="H285" s="150">
        <v>20</v>
      </c>
      <c r="I285" s="331"/>
      <c r="L285" s="147"/>
      <c r="M285" s="152"/>
      <c r="T285" s="153"/>
      <c r="AT285" s="148" t="s">
        <v>151</v>
      </c>
      <c r="AU285" s="148" t="s">
        <v>78</v>
      </c>
      <c r="AV285" s="12" t="s">
        <v>149</v>
      </c>
      <c r="AW285" s="12" t="s">
        <v>31</v>
      </c>
      <c r="AX285" s="12" t="s">
        <v>78</v>
      </c>
      <c r="AY285" s="148" t="s">
        <v>142</v>
      </c>
    </row>
    <row r="286" spans="2:65" s="13" customFormat="1" ht="11.25">
      <c r="B286" s="154"/>
      <c r="D286" s="140" t="s">
        <v>151</v>
      </c>
      <c r="E286" s="155" t="s">
        <v>19</v>
      </c>
      <c r="F286" s="156" t="s">
        <v>155</v>
      </c>
      <c r="H286" s="155" t="s">
        <v>19</v>
      </c>
      <c r="I286" s="332"/>
      <c r="L286" s="154"/>
      <c r="M286" s="158"/>
      <c r="T286" s="159"/>
      <c r="AT286" s="155" t="s">
        <v>151</v>
      </c>
      <c r="AU286" s="155" t="s">
        <v>78</v>
      </c>
      <c r="AV286" s="13" t="s">
        <v>78</v>
      </c>
      <c r="AW286" s="13" t="s">
        <v>31</v>
      </c>
      <c r="AX286" s="13" t="s">
        <v>70</v>
      </c>
      <c r="AY286" s="155" t="s">
        <v>142</v>
      </c>
    </row>
    <row r="287" spans="2:65" s="1" customFormat="1" ht="24.2" customHeight="1">
      <c r="B287" s="32"/>
      <c r="C287" s="125" t="s">
        <v>238</v>
      </c>
      <c r="D287" s="125" t="s">
        <v>143</v>
      </c>
      <c r="E287" s="126" t="s">
        <v>752</v>
      </c>
      <c r="F287" s="127" t="s">
        <v>753</v>
      </c>
      <c r="G287" s="128" t="s">
        <v>146</v>
      </c>
      <c r="H287" s="129">
        <v>24</v>
      </c>
      <c r="I287" s="329"/>
      <c r="J287" s="131">
        <f>ROUND(I287*H287,2)</f>
        <v>0</v>
      </c>
      <c r="K287" s="127" t="s">
        <v>147</v>
      </c>
      <c r="L287" s="132"/>
      <c r="M287" s="133" t="s">
        <v>19</v>
      </c>
      <c r="N287" s="134" t="s">
        <v>41</v>
      </c>
      <c r="P287" s="135">
        <f>O287*H287</f>
        <v>0</v>
      </c>
      <c r="Q287" s="135">
        <v>0.11938</v>
      </c>
      <c r="R287" s="135">
        <f>Q287*H287</f>
        <v>2.8651200000000001</v>
      </c>
      <c r="S287" s="135">
        <v>0</v>
      </c>
      <c r="T287" s="136">
        <f>S287*H287</f>
        <v>0</v>
      </c>
      <c r="AR287" s="137" t="s">
        <v>148</v>
      </c>
      <c r="AT287" s="137" t="s">
        <v>143</v>
      </c>
      <c r="AU287" s="137" t="s">
        <v>78</v>
      </c>
      <c r="AY287" s="17" t="s">
        <v>142</v>
      </c>
      <c r="BE287" s="138">
        <f>IF(N287="základní",J287,0)</f>
        <v>0</v>
      </c>
      <c r="BF287" s="138">
        <f>IF(N287="snížená",J287,0)</f>
        <v>0</v>
      </c>
      <c r="BG287" s="138">
        <f>IF(N287="zákl. přenesená",J287,0)</f>
        <v>0</v>
      </c>
      <c r="BH287" s="138">
        <f>IF(N287="sníž. přenesená",J287,0)</f>
        <v>0</v>
      </c>
      <c r="BI287" s="138">
        <f>IF(N287="nulová",J287,0)</f>
        <v>0</v>
      </c>
      <c r="BJ287" s="17" t="s">
        <v>78</v>
      </c>
      <c r="BK287" s="138">
        <f>ROUND(I287*H287,2)</f>
        <v>0</v>
      </c>
      <c r="BL287" s="17" t="s">
        <v>149</v>
      </c>
      <c r="BM287" s="137" t="s">
        <v>754</v>
      </c>
    </row>
    <row r="288" spans="2:65" s="13" customFormat="1" ht="11.25">
      <c r="B288" s="154"/>
      <c r="D288" s="140" t="s">
        <v>151</v>
      </c>
      <c r="E288" s="155" t="s">
        <v>19</v>
      </c>
      <c r="F288" s="156" t="s">
        <v>730</v>
      </c>
      <c r="H288" s="155" t="s">
        <v>19</v>
      </c>
      <c r="I288" s="332"/>
      <c r="L288" s="154"/>
      <c r="M288" s="158"/>
      <c r="T288" s="159"/>
      <c r="AT288" s="155" t="s">
        <v>151</v>
      </c>
      <c r="AU288" s="155" t="s">
        <v>78</v>
      </c>
      <c r="AV288" s="13" t="s">
        <v>78</v>
      </c>
      <c r="AW288" s="13" t="s">
        <v>31</v>
      </c>
      <c r="AX288" s="13" t="s">
        <v>70</v>
      </c>
      <c r="AY288" s="155" t="s">
        <v>142</v>
      </c>
    </row>
    <row r="289" spans="2:65" s="11" customFormat="1" ht="11.25">
      <c r="B289" s="139"/>
      <c r="D289" s="140" t="s">
        <v>151</v>
      </c>
      <c r="E289" s="141" t="s">
        <v>19</v>
      </c>
      <c r="F289" s="142" t="s">
        <v>80</v>
      </c>
      <c r="H289" s="143">
        <v>2</v>
      </c>
      <c r="I289" s="330"/>
      <c r="L289" s="139"/>
      <c r="M289" s="145"/>
      <c r="T289" s="146"/>
      <c r="AT289" s="141" t="s">
        <v>151</v>
      </c>
      <c r="AU289" s="141" t="s">
        <v>78</v>
      </c>
      <c r="AV289" s="11" t="s">
        <v>80</v>
      </c>
      <c r="AW289" s="11" t="s">
        <v>31</v>
      </c>
      <c r="AX289" s="11" t="s">
        <v>70</v>
      </c>
      <c r="AY289" s="141" t="s">
        <v>142</v>
      </c>
    </row>
    <row r="290" spans="2:65" s="13" customFormat="1" ht="11.25">
      <c r="B290" s="154"/>
      <c r="D290" s="140" t="s">
        <v>151</v>
      </c>
      <c r="E290" s="155" t="s">
        <v>19</v>
      </c>
      <c r="F290" s="156" t="s">
        <v>731</v>
      </c>
      <c r="H290" s="155" t="s">
        <v>19</v>
      </c>
      <c r="I290" s="332"/>
      <c r="L290" s="154"/>
      <c r="M290" s="158"/>
      <c r="T290" s="159"/>
      <c r="AT290" s="155" t="s">
        <v>151</v>
      </c>
      <c r="AU290" s="155" t="s">
        <v>78</v>
      </c>
      <c r="AV290" s="13" t="s">
        <v>78</v>
      </c>
      <c r="AW290" s="13" t="s">
        <v>31</v>
      </c>
      <c r="AX290" s="13" t="s">
        <v>70</v>
      </c>
      <c r="AY290" s="155" t="s">
        <v>142</v>
      </c>
    </row>
    <row r="291" spans="2:65" s="11" customFormat="1" ht="11.25">
      <c r="B291" s="139"/>
      <c r="D291" s="140" t="s">
        <v>151</v>
      </c>
      <c r="E291" s="141" t="s">
        <v>19</v>
      </c>
      <c r="F291" s="142" t="s">
        <v>80</v>
      </c>
      <c r="H291" s="143">
        <v>2</v>
      </c>
      <c r="I291" s="330"/>
      <c r="L291" s="139"/>
      <c r="M291" s="145"/>
      <c r="T291" s="146"/>
      <c r="AT291" s="141" t="s">
        <v>151</v>
      </c>
      <c r="AU291" s="141" t="s">
        <v>78</v>
      </c>
      <c r="AV291" s="11" t="s">
        <v>80</v>
      </c>
      <c r="AW291" s="11" t="s">
        <v>31</v>
      </c>
      <c r="AX291" s="11" t="s">
        <v>70</v>
      </c>
      <c r="AY291" s="141" t="s">
        <v>142</v>
      </c>
    </row>
    <row r="292" spans="2:65" s="13" customFormat="1" ht="11.25">
      <c r="B292" s="154"/>
      <c r="D292" s="140" t="s">
        <v>151</v>
      </c>
      <c r="E292" s="155" t="s">
        <v>19</v>
      </c>
      <c r="F292" s="156" t="s">
        <v>732</v>
      </c>
      <c r="H292" s="155" t="s">
        <v>19</v>
      </c>
      <c r="I292" s="332"/>
      <c r="L292" s="154"/>
      <c r="M292" s="158"/>
      <c r="T292" s="159"/>
      <c r="AT292" s="155" t="s">
        <v>151</v>
      </c>
      <c r="AU292" s="155" t="s">
        <v>78</v>
      </c>
      <c r="AV292" s="13" t="s">
        <v>78</v>
      </c>
      <c r="AW292" s="13" t="s">
        <v>31</v>
      </c>
      <c r="AX292" s="13" t="s">
        <v>70</v>
      </c>
      <c r="AY292" s="155" t="s">
        <v>142</v>
      </c>
    </row>
    <row r="293" spans="2:65" s="11" customFormat="1" ht="11.25">
      <c r="B293" s="139"/>
      <c r="D293" s="140" t="s">
        <v>151</v>
      </c>
      <c r="E293" s="141" t="s">
        <v>19</v>
      </c>
      <c r="F293" s="142" t="s">
        <v>724</v>
      </c>
      <c r="H293" s="143">
        <v>4</v>
      </c>
      <c r="I293" s="330"/>
      <c r="L293" s="139"/>
      <c r="M293" s="145"/>
      <c r="T293" s="146"/>
      <c r="AT293" s="141" t="s">
        <v>151</v>
      </c>
      <c r="AU293" s="141" t="s">
        <v>78</v>
      </c>
      <c r="AV293" s="11" t="s">
        <v>80</v>
      </c>
      <c r="AW293" s="11" t="s">
        <v>31</v>
      </c>
      <c r="AX293" s="11" t="s">
        <v>70</v>
      </c>
      <c r="AY293" s="141" t="s">
        <v>142</v>
      </c>
    </row>
    <row r="294" spans="2:65" s="13" customFormat="1" ht="11.25">
      <c r="B294" s="154"/>
      <c r="D294" s="140" t="s">
        <v>151</v>
      </c>
      <c r="E294" s="155" t="s">
        <v>19</v>
      </c>
      <c r="F294" s="156" t="s">
        <v>734</v>
      </c>
      <c r="H294" s="155" t="s">
        <v>19</v>
      </c>
      <c r="I294" s="332"/>
      <c r="L294" s="154"/>
      <c r="M294" s="158"/>
      <c r="T294" s="159"/>
      <c r="AT294" s="155" t="s">
        <v>151</v>
      </c>
      <c r="AU294" s="155" t="s">
        <v>78</v>
      </c>
      <c r="AV294" s="13" t="s">
        <v>78</v>
      </c>
      <c r="AW294" s="13" t="s">
        <v>31</v>
      </c>
      <c r="AX294" s="13" t="s">
        <v>70</v>
      </c>
      <c r="AY294" s="155" t="s">
        <v>142</v>
      </c>
    </row>
    <row r="295" spans="2:65" s="11" customFormat="1" ht="11.25">
      <c r="B295" s="139"/>
      <c r="D295" s="140" t="s">
        <v>151</v>
      </c>
      <c r="E295" s="141" t="s">
        <v>19</v>
      </c>
      <c r="F295" s="142" t="s">
        <v>755</v>
      </c>
      <c r="H295" s="143">
        <v>6</v>
      </c>
      <c r="I295" s="330"/>
      <c r="L295" s="139"/>
      <c r="M295" s="145"/>
      <c r="T295" s="146"/>
      <c r="AT295" s="141" t="s">
        <v>151</v>
      </c>
      <c r="AU295" s="141" t="s">
        <v>78</v>
      </c>
      <c r="AV295" s="11" t="s">
        <v>80</v>
      </c>
      <c r="AW295" s="11" t="s">
        <v>31</v>
      </c>
      <c r="AX295" s="11" t="s">
        <v>70</v>
      </c>
      <c r="AY295" s="141" t="s">
        <v>142</v>
      </c>
    </row>
    <row r="296" spans="2:65" s="13" customFormat="1" ht="11.25">
      <c r="B296" s="154"/>
      <c r="D296" s="140" t="s">
        <v>151</v>
      </c>
      <c r="E296" s="155" t="s">
        <v>19</v>
      </c>
      <c r="F296" s="156" t="s">
        <v>756</v>
      </c>
      <c r="H296" s="155" t="s">
        <v>19</v>
      </c>
      <c r="I296" s="332"/>
      <c r="L296" s="154"/>
      <c r="M296" s="158"/>
      <c r="T296" s="159"/>
      <c r="AT296" s="155" t="s">
        <v>151</v>
      </c>
      <c r="AU296" s="155" t="s">
        <v>78</v>
      </c>
      <c r="AV296" s="13" t="s">
        <v>78</v>
      </c>
      <c r="AW296" s="13" t="s">
        <v>31</v>
      </c>
      <c r="AX296" s="13" t="s">
        <v>70</v>
      </c>
      <c r="AY296" s="155" t="s">
        <v>142</v>
      </c>
    </row>
    <row r="297" spans="2:65" s="11" customFormat="1" ht="11.25">
      <c r="B297" s="139"/>
      <c r="D297" s="140" t="s">
        <v>151</v>
      </c>
      <c r="E297" s="141" t="s">
        <v>19</v>
      </c>
      <c r="F297" s="142" t="s">
        <v>200</v>
      </c>
      <c r="H297" s="143">
        <v>10</v>
      </c>
      <c r="I297" s="330"/>
      <c r="L297" s="139"/>
      <c r="M297" s="145"/>
      <c r="T297" s="146"/>
      <c r="AT297" s="141" t="s">
        <v>151</v>
      </c>
      <c r="AU297" s="141" t="s">
        <v>78</v>
      </c>
      <c r="AV297" s="11" t="s">
        <v>80</v>
      </c>
      <c r="AW297" s="11" t="s">
        <v>31</v>
      </c>
      <c r="AX297" s="11" t="s">
        <v>70</v>
      </c>
      <c r="AY297" s="141" t="s">
        <v>142</v>
      </c>
    </row>
    <row r="298" spans="2:65" s="12" customFormat="1" ht="11.25">
      <c r="B298" s="147"/>
      <c r="D298" s="140" t="s">
        <v>151</v>
      </c>
      <c r="E298" s="148" t="s">
        <v>19</v>
      </c>
      <c r="F298" s="149" t="s">
        <v>154</v>
      </c>
      <c r="H298" s="150">
        <v>24</v>
      </c>
      <c r="I298" s="331"/>
      <c r="L298" s="147"/>
      <c r="M298" s="152"/>
      <c r="T298" s="153"/>
      <c r="AT298" s="148" t="s">
        <v>151</v>
      </c>
      <c r="AU298" s="148" t="s">
        <v>78</v>
      </c>
      <c r="AV298" s="12" t="s">
        <v>149</v>
      </c>
      <c r="AW298" s="12" t="s">
        <v>31</v>
      </c>
      <c r="AX298" s="12" t="s">
        <v>78</v>
      </c>
      <c r="AY298" s="148" t="s">
        <v>142</v>
      </c>
    </row>
    <row r="299" spans="2:65" s="13" customFormat="1" ht="11.25">
      <c r="B299" s="154"/>
      <c r="D299" s="140" t="s">
        <v>151</v>
      </c>
      <c r="E299" s="155" t="s">
        <v>19</v>
      </c>
      <c r="F299" s="156" t="s">
        <v>155</v>
      </c>
      <c r="H299" s="155" t="s">
        <v>19</v>
      </c>
      <c r="I299" s="332"/>
      <c r="L299" s="154"/>
      <c r="M299" s="158"/>
      <c r="T299" s="159"/>
      <c r="AT299" s="155" t="s">
        <v>151</v>
      </c>
      <c r="AU299" s="155" t="s">
        <v>78</v>
      </c>
      <c r="AV299" s="13" t="s">
        <v>78</v>
      </c>
      <c r="AW299" s="13" t="s">
        <v>31</v>
      </c>
      <c r="AX299" s="13" t="s">
        <v>70</v>
      </c>
      <c r="AY299" s="155" t="s">
        <v>142</v>
      </c>
    </row>
    <row r="300" spans="2:65" s="1" customFormat="1" ht="24.2" customHeight="1">
      <c r="B300" s="32"/>
      <c r="C300" s="125" t="s">
        <v>244</v>
      </c>
      <c r="D300" s="125" t="s">
        <v>143</v>
      </c>
      <c r="E300" s="126" t="s">
        <v>757</v>
      </c>
      <c r="F300" s="127" t="s">
        <v>758</v>
      </c>
      <c r="G300" s="128" t="s">
        <v>146</v>
      </c>
      <c r="H300" s="129">
        <v>26</v>
      </c>
      <c r="I300" s="329"/>
      <c r="J300" s="131">
        <f>ROUND(I300*H300,2)</f>
        <v>0</v>
      </c>
      <c r="K300" s="127" t="s">
        <v>147</v>
      </c>
      <c r="L300" s="132"/>
      <c r="M300" s="133" t="s">
        <v>19</v>
      </c>
      <c r="N300" s="134" t="s">
        <v>41</v>
      </c>
      <c r="P300" s="135">
        <f>O300*H300</f>
        <v>0</v>
      </c>
      <c r="Q300" s="135">
        <v>0.12311999999999999</v>
      </c>
      <c r="R300" s="135">
        <f>Q300*H300</f>
        <v>3.20112</v>
      </c>
      <c r="S300" s="135">
        <v>0</v>
      </c>
      <c r="T300" s="136">
        <f>S300*H300</f>
        <v>0</v>
      </c>
      <c r="AR300" s="137" t="s">
        <v>148</v>
      </c>
      <c r="AT300" s="137" t="s">
        <v>143</v>
      </c>
      <c r="AU300" s="137" t="s">
        <v>78</v>
      </c>
      <c r="AY300" s="17" t="s">
        <v>142</v>
      </c>
      <c r="BE300" s="138">
        <f>IF(N300="základní",J300,0)</f>
        <v>0</v>
      </c>
      <c r="BF300" s="138">
        <f>IF(N300="snížená",J300,0)</f>
        <v>0</v>
      </c>
      <c r="BG300" s="138">
        <f>IF(N300="zákl. přenesená",J300,0)</f>
        <v>0</v>
      </c>
      <c r="BH300" s="138">
        <f>IF(N300="sníž. přenesená",J300,0)</f>
        <v>0</v>
      </c>
      <c r="BI300" s="138">
        <f>IF(N300="nulová",J300,0)</f>
        <v>0</v>
      </c>
      <c r="BJ300" s="17" t="s">
        <v>78</v>
      </c>
      <c r="BK300" s="138">
        <f>ROUND(I300*H300,2)</f>
        <v>0</v>
      </c>
      <c r="BL300" s="17" t="s">
        <v>149</v>
      </c>
      <c r="BM300" s="137" t="s">
        <v>759</v>
      </c>
    </row>
    <row r="301" spans="2:65" s="13" customFormat="1" ht="11.25">
      <c r="B301" s="154"/>
      <c r="D301" s="140" t="s">
        <v>151</v>
      </c>
      <c r="E301" s="155" t="s">
        <v>19</v>
      </c>
      <c r="F301" s="156" t="s">
        <v>730</v>
      </c>
      <c r="H301" s="155" t="s">
        <v>19</v>
      </c>
      <c r="I301" s="332"/>
      <c r="L301" s="154"/>
      <c r="M301" s="158"/>
      <c r="T301" s="159"/>
      <c r="AT301" s="155" t="s">
        <v>151</v>
      </c>
      <c r="AU301" s="155" t="s">
        <v>78</v>
      </c>
      <c r="AV301" s="13" t="s">
        <v>78</v>
      </c>
      <c r="AW301" s="13" t="s">
        <v>31</v>
      </c>
      <c r="AX301" s="13" t="s">
        <v>70</v>
      </c>
      <c r="AY301" s="155" t="s">
        <v>142</v>
      </c>
    </row>
    <row r="302" spans="2:65" s="11" customFormat="1" ht="11.25">
      <c r="B302" s="139"/>
      <c r="D302" s="140" t="s">
        <v>151</v>
      </c>
      <c r="E302" s="141" t="s">
        <v>19</v>
      </c>
      <c r="F302" s="142" t="s">
        <v>80</v>
      </c>
      <c r="H302" s="143">
        <v>2</v>
      </c>
      <c r="I302" s="330"/>
      <c r="L302" s="139"/>
      <c r="M302" s="145"/>
      <c r="T302" s="146"/>
      <c r="AT302" s="141" t="s">
        <v>151</v>
      </c>
      <c r="AU302" s="141" t="s">
        <v>78</v>
      </c>
      <c r="AV302" s="11" t="s">
        <v>80</v>
      </c>
      <c r="AW302" s="11" t="s">
        <v>31</v>
      </c>
      <c r="AX302" s="11" t="s">
        <v>70</v>
      </c>
      <c r="AY302" s="141" t="s">
        <v>142</v>
      </c>
    </row>
    <row r="303" spans="2:65" s="13" customFormat="1" ht="11.25">
      <c r="B303" s="154"/>
      <c r="D303" s="140" t="s">
        <v>151</v>
      </c>
      <c r="E303" s="155" t="s">
        <v>19</v>
      </c>
      <c r="F303" s="156" t="s">
        <v>731</v>
      </c>
      <c r="H303" s="155" t="s">
        <v>19</v>
      </c>
      <c r="I303" s="332"/>
      <c r="L303" s="154"/>
      <c r="M303" s="158"/>
      <c r="T303" s="159"/>
      <c r="AT303" s="155" t="s">
        <v>151</v>
      </c>
      <c r="AU303" s="155" t="s">
        <v>78</v>
      </c>
      <c r="AV303" s="13" t="s">
        <v>78</v>
      </c>
      <c r="AW303" s="13" t="s">
        <v>31</v>
      </c>
      <c r="AX303" s="13" t="s">
        <v>70</v>
      </c>
      <c r="AY303" s="155" t="s">
        <v>142</v>
      </c>
    </row>
    <row r="304" spans="2:65" s="11" customFormat="1" ht="11.25">
      <c r="B304" s="139"/>
      <c r="D304" s="140" t="s">
        <v>151</v>
      </c>
      <c r="E304" s="141" t="s">
        <v>19</v>
      </c>
      <c r="F304" s="142" t="s">
        <v>161</v>
      </c>
      <c r="H304" s="143">
        <v>3</v>
      </c>
      <c r="I304" s="330"/>
      <c r="L304" s="139"/>
      <c r="M304" s="145"/>
      <c r="T304" s="146"/>
      <c r="AT304" s="141" t="s">
        <v>151</v>
      </c>
      <c r="AU304" s="141" t="s">
        <v>78</v>
      </c>
      <c r="AV304" s="11" t="s">
        <v>80</v>
      </c>
      <c r="AW304" s="11" t="s">
        <v>31</v>
      </c>
      <c r="AX304" s="11" t="s">
        <v>70</v>
      </c>
      <c r="AY304" s="141" t="s">
        <v>142</v>
      </c>
    </row>
    <row r="305" spans="2:65" s="13" customFormat="1" ht="11.25">
      <c r="B305" s="154"/>
      <c r="D305" s="140" t="s">
        <v>151</v>
      </c>
      <c r="E305" s="155" t="s">
        <v>19</v>
      </c>
      <c r="F305" s="156" t="s">
        <v>732</v>
      </c>
      <c r="H305" s="155" t="s">
        <v>19</v>
      </c>
      <c r="I305" s="332"/>
      <c r="L305" s="154"/>
      <c r="M305" s="158"/>
      <c r="T305" s="159"/>
      <c r="AT305" s="155" t="s">
        <v>151</v>
      </c>
      <c r="AU305" s="155" t="s">
        <v>78</v>
      </c>
      <c r="AV305" s="13" t="s">
        <v>78</v>
      </c>
      <c r="AW305" s="13" t="s">
        <v>31</v>
      </c>
      <c r="AX305" s="13" t="s">
        <v>70</v>
      </c>
      <c r="AY305" s="155" t="s">
        <v>142</v>
      </c>
    </row>
    <row r="306" spans="2:65" s="11" customFormat="1" ht="11.25">
      <c r="B306" s="139"/>
      <c r="D306" s="140" t="s">
        <v>151</v>
      </c>
      <c r="E306" s="141" t="s">
        <v>19</v>
      </c>
      <c r="F306" s="142" t="s">
        <v>627</v>
      </c>
      <c r="H306" s="143">
        <v>6</v>
      </c>
      <c r="I306" s="330"/>
      <c r="L306" s="139"/>
      <c r="M306" s="145"/>
      <c r="T306" s="146"/>
      <c r="AT306" s="141" t="s">
        <v>151</v>
      </c>
      <c r="AU306" s="141" t="s">
        <v>78</v>
      </c>
      <c r="AV306" s="11" t="s">
        <v>80</v>
      </c>
      <c r="AW306" s="11" t="s">
        <v>31</v>
      </c>
      <c r="AX306" s="11" t="s">
        <v>70</v>
      </c>
      <c r="AY306" s="141" t="s">
        <v>142</v>
      </c>
    </row>
    <row r="307" spans="2:65" s="13" customFormat="1" ht="11.25">
      <c r="B307" s="154"/>
      <c r="D307" s="140" t="s">
        <v>151</v>
      </c>
      <c r="E307" s="155" t="s">
        <v>19</v>
      </c>
      <c r="F307" s="156" t="s">
        <v>734</v>
      </c>
      <c r="H307" s="155" t="s">
        <v>19</v>
      </c>
      <c r="I307" s="332"/>
      <c r="L307" s="154"/>
      <c r="M307" s="158"/>
      <c r="T307" s="159"/>
      <c r="AT307" s="155" t="s">
        <v>151</v>
      </c>
      <c r="AU307" s="155" t="s">
        <v>78</v>
      </c>
      <c r="AV307" s="13" t="s">
        <v>78</v>
      </c>
      <c r="AW307" s="13" t="s">
        <v>31</v>
      </c>
      <c r="AX307" s="13" t="s">
        <v>70</v>
      </c>
      <c r="AY307" s="155" t="s">
        <v>142</v>
      </c>
    </row>
    <row r="308" spans="2:65" s="11" customFormat="1" ht="11.25">
      <c r="B308" s="139"/>
      <c r="D308" s="140" t="s">
        <v>151</v>
      </c>
      <c r="E308" s="141" t="s">
        <v>19</v>
      </c>
      <c r="F308" s="142" t="s">
        <v>748</v>
      </c>
      <c r="H308" s="143">
        <v>9</v>
      </c>
      <c r="I308" s="330"/>
      <c r="L308" s="139"/>
      <c r="M308" s="145"/>
      <c r="T308" s="146"/>
      <c r="AT308" s="141" t="s">
        <v>151</v>
      </c>
      <c r="AU308" s="141" t="s">
        <v>78</v>
      </c>
      <c r="AV308" s="11" t="s">
        <v>80</v>
      </c>
      <c r="AW308" s="11" t="s">
        <v>31</v>
      </c>
      <c r="AX308" s="11" t="s">
        <v>70</v>
      </c>
      <c r="AY308" s="141" t="s">
        <v>142</v>
      </c>
    </row>
    <row r="309" spans="2:65" s="13" customFormat="1" ht="11.25">
      <c r="B309" s="154"/>
      <c r="D309" s="140" t="s">
        <v>151</v>
      </c>
      <c r="E309" s="155" t="s">
        <v>19</v>
      </c>
      <c r="F309" s="156" t="s">
        <v>760</v>
      </c>
      <c r="H309" s="155" t="s">
        <v>19</v>
      </c>
      <c r="I309" s="332"/>
      <c r="L309" s="154"/>
      <c r="M309" s="158"/>
      <c r="T309" s="159"/>
      <c r="AT309" s="155" t="s">
        <v>151</v>
      </c>
      <c r="AU309" s="155" t="s">
        <v>78</v>
      </c>
      <c r="AV309" s="13" t="s">
        <v>78</v>
      </c>
      <c r="AW309" s="13" t="s">
        <v>31</v>
      </c>
      <c r="AX309" s="13" t="s">
        <v>70</v>
      </c>
      <c r="AY309" s="155" t="s">
        <v>142</v>
      </c>
    </row>
    <row r="310" spans="2:65" s="11" customFormat="1" ht="11.25">
      <c r="B310" s="139"/>
      <c r="D310" s="140" t="s">
        <v>151</v>
      </c>
      <c r="E310" s="141" t="s">
        <v>19</v>
      </c>
      <c r="F310" s="142" t="s">
        <v>179</v>
      </c>
      <c r="H310" s="143">
        <v>6</v>
      </c>
      <c r="I310" s="330"/>
      <c r="L310" s="139"/>
      <c r="M310" s="145"/>
      <c r="T310" s="146"/>
      <c r="AT310" s="141" t="s">
        <v>151</v>
      </c>
      <c r="AU310" s="141" t="s">
        <v>78</v>
      </c>
      <c r="AV310" s="11" t="s">
        <v>80</v>
      </c>
      <c r="AW310" s="11" t="s">
        <v>31</v>
      </c>
      <c r="AX310" s="11" t="s">
        <v>70</v>
      </c>
      <c r="AY310" s="141" t="s">
        <v>142</v>
      </c>
    </row>
    <row r="311" spans="2:65" s="12" customFormat="1" ht="11.25">
      <c r="B311" s="147"/>
      <c r="D311" s="140" t="s">
        <v>151</v>
      </c>
      <c r="E311" s="148" t="s">
        <v>19</v>
      </c>
      <c r="F311" s="149" t="s">
        <v>154</v>
      </c>
      <c r="H311" s="150">
        <v>26</v>
      </c>
      <c r="I311" s="331"/>
      <c r="L311" s="147"/>
      <c r="M311" s="152"/>
      <c r="T311" s="153"/>
      <c r="AT311" s="148" t="s">
        <v>151</v>
      </c>
      <c r="AU311" s="148" t="s">
        <v>78</v>
      </c>
      <c r="AV311" s="12" t="s">
        <v>149</v>
      </c>
      <c r="AW311" s="12" t="s">
        <v>31</v>
      </c>
      <c r="AX311" s="12" t="s">
        <v>78</v>
      </c>
      <c r="AY311" s="148" t="s">
        <v>142</v>
      </c>
    </row>
    <row r="312" spans="2:65" s="13" customFormat="1" ht="11.25">
      <c r="B312" s="154"/>
      <c r="D312" s="140" t="s">
        <v>151</v>
      </c>
      <c r="E312" s="155" t="s">
        <v>19</v>
      </c>
      <c r="F312" s="156" t="s">
        <v>155</v>
      </c>
      <c r="H312" s="155" t="s">
        <v>19</v>
      </c>
      <c r="I312" s="332"/>
      <c r="L312" s="154"/>
      <c r="M312" s="158"/>
      <c r="T312" s="159"/>
      <c r="AT312" s="155" t="s">
        <v>151</v>
      </c>
      <c r="AU312" s="155" t="s">
        <v>78</v>
      </c>
      <c r="AV312" s="13" t="s">
        <v>78</v>
      </c>
      <c r="AW312" s="13" t="s">
        <v>31</v>
      </c>
      <c r="AX312" s="13" t="s">
        <v>70</v>
      </c>
      <c r="AY312" s="155" t="s">
        <v>142</v>
      </c>
    </row>
    <row r="313" spans="2:65" s="1" customFormat="1" ht="24.2" customHeight="1">
      <c r="B313" s="32"/>
      <c r="C313" s="125" t="s">
        <v>249</v>
      </c>
      <c r="D313" s="125" t="s">
        <v>143</v>
      </c>
      <c r="E313" s="126" t="s">
        <v>761</v>
      </c>
      <c r="F313" s="127" t="s">
        <v>762</v>
      </c>
      <c r="G313" s="128" t="s">
        <v>146</v>
      </c>
      <c r="H313" s="129">
        <v>23</v>
      </c>
      <c r="I313" s="329"/>
      <c r="J313" s="131">
        <f>ROUND(I313*H313,2)</f>
        <v>0</v>
      </c>
      <c r="K313" s="127" t="s">
        <v>147</v>
      </c>
      <c r="L313" s="132"/>
      <c r="M313" s="133" t="s">
        <v>19</v>
      </c>
      <c r="N313" s="134" t="s">
        <v>41</v>
      </c>
      <c r="P313" s="135">
        <f>O313*H313</f>
        <v>0</v>
      </c>
      <c r="Q313" s="135">
        <v>0.12684999999999999</v>
      </c>
      <c r="R313" s="135">
        <f>Q313*H313</f>
        <v>2.9175499999999999</v>
      </c>
      <c r="S313" s="135">
        <v>0</v>
      </c>
      <c r="T313" s="136">
        <f>S313*H313</f>
        <v>0</v>
      </c>
      <c r="AR313" s="137" t="s">
        <v>148</v>
      </c>
      <c r="AT313" s="137" t="s">
        <v>143</v>
      </c>
      <c r="AU313" s="137" t="s">
        <v>78</v>
      </c>
      <c r="AY313" s="17" t="s">
        <v>142</v>
      </c>
      <c r="BE313" s="138">
        <f>IF(N313="základní",J313,0)</f>
        <v>0</v>
      </c>
      <c r="BF313" s="138">
        <f>IF(N313="snížená",J313,0)</f>
        <v>0</v>
      </c>
      <c r="BG313" s="138">
        <f>IF(N313="zákl. přenesená",J313,0)</f>
        <v>0</v>
      </c>
      <c r="BH313" s="138">
        <f>IF(N313="sníž. přenesená",J313,0)</f>
        <v>0</v>
      </c>
      <c r="BI313" s="138">
        <f>IF(N313="nulová",J313,0)</f>
        <v>0</v>
      </c>
      <c r="BJ313" s="17" t="s">
        <v>78</v>
      </c>
      <c r="BK313" s="138">
        <f>ROUND(I313*H313,2)</f>
        <v>0</v>
      </c>
      <c r="BL313" s="17" t="s">
        <v>149</v>
      </c>
      <c r="BM313" s="137" t="s">
        <v>763</v>
      </c>
    </row>
    <row r="314" spans="2:65" s="13" customFormat="1" ht="11.25">
      <c r="B314" s="154"/>
      <c r="D314" s="140" t="s">
        <v>151</v>
      </c>
      <c r="E314" s="155" t="s">
        <v>19</v>
      </c>
      <c r="F314" s="156" t="s">
        <v>730</v>
      </c>
      <c r="H314" s="155" t="s">
        <v>19</v>
      </c>
      <c r="I314" s="332"/>
      <c r="L314" s="154"/>
      <c r="M314" s="158"/>
      <c r="T314" s="159"/>
      <c r="AT314" s="155" t="s">
        <v>151</v>
      </c>
      <c r="AU314" s="155" t="s">
        <v>78</v>
      </c>
      <c r="AV314" s="13" t="s">
        <v>78</v>
      </c>
      <c r="AW314" s="13" t="s">
        <v>31</v>
      </c>
      <c r="AX314" s="13" t="s">
        <v>70</v>
      </c>
      <c r="AY314" s="155" t="s">
        <v>142</v>
      </c>
    </row>
    <row r="315" spans="2:65" s="11" customFormat="1" ht="11.25">
      <c r="B315" s="139"/>
      <c r="D315" s="140" t="s">
        <v>151</v>
      </c>
      <c r="E315" s="141" t="s">
        <v>19</v>
      </c>
      <c r="F315" s="142" t="s">
        <v>80</v>
      </c>
      <c r="H315" s="143">
        <v>2</v>
      </c>
      <c r="I315" s="330"/>
      <c r="L315" s="139"/>
      <c r="M315" s="145"/>
      <c r="T315" s="146"/>
      <c r="AT315" s="141" t="s">
        <v>151</v>
      </c>
      <c r="AU315" s="141" t="s">
        <v>78</v>
      </c>
      <c r="AV315" s="11" t="s">
        <v>80</v>
      </c>
      <c r="AW315" s="11" t="s">
        <v>31</v>
      </c>
      <c r="AX315" s="11" t="s">
        <v>70</v>
      </c>
      <c r="AY315" s="141" t="s">
        <v>142</v>
      </c>
    </row>
    <row r="316" spans="2:65" s="13" customFormat="1" ht="11.25">
      <c r="B316" s="154"/>
      <c r="D316" s="140" t="s">
        <v>151</v>
      </c>
      <c r="E316" s="155" t="s">
        <v>19</v>
      </c>
      <c r="F316" s="156" t="s">
        <v>731</v>
      </c>
      <c r="H316" s="155" t="s">
        <v>19</v>
      </c>
      <c r="I316" s="332"/>
      <c r="L316" s="154"/>
      <c r="M316" s="158"/>
      <c r="T316" s="159"/>
      <c r="AT316" s="155" t="s">
        <v>151</v>
      </c>
      <c r="AU316" s="155" t="s">
        <v>78</v>
      </c>
      <c r="AV316" s="13" t="s">
        <v>78</v>
      </c>
      <c r="AW316" s="13" t="s">
        <v>31</v>
      </c>
      <c r="AX316" s="13" t="s">
        <v>70</v>
      </c>
      <c r="AY316" s="155" t="s">
        <v>142</v>
      </c>
    </row>
    <row r="317" spans="2:65" s="11" customFormat="1" ht="11.25">
      <c r="B317" s="139"/>
      <c r="D317" s="140" t="s">
        <v>151</v>
      </c>
      <c r="E317" s="141" t="s">
        <v>19</v>
      </c>
      <c r="F317" s="142" t="s">
        <v>80</v>
      </c>
      <c r="H317" s="143">
        <v>2</v>
      </c>
      <c r="I317" s="330"/>
      <c r="L317" s="139"/>
      <c r="M317" s="145"/>
      <c r="T317" s="146"/>
      <c r="AT317" s="141" t="s">
        <v>151</v>
      </c>
      <c r="AU317" s="141" t="s">
        <v>78</v>
      </c>
      <c r="AV317" s="11" t="s">
        <v>80</v>
      </c>
      <c r="AW317" s="11" t="s">
        <v>31</v>
      </c>
      <c r="AX317" s="11" t="s">
        <v>70</v>
      </c>
      <c r="AY317" s="141" t="s">
        <v>142</v>
      </c>
    </row>
    <row r="318" spans="2:65" s="13" customFormat="1" ht="11.25">
      <c r="B318" s="154"/>
      <c r="D318" s="140" t="s">
        <v>151</v>
      </c>
      <c r="E318" s="155" t="s">
        <v>19</v>
      </c>
      <c r="F318" s="156" t="s">
        <v>732</v>
      </c>
      <c r="H318" s="155" t="s">
        <v>19</v>
      </c>
      <c r="I318" s="332"/>
      <c r="L318" s="154"/>
      <c r="M318" s="158"/>
      <c r="T318" s="159"/>
      <c r="AT318" s="155" t="s">
        <v>151</v>
      </c>
      <c r="AU318" s="155" t="s">
        <v>78</v>
      </c>
      <c r="AV318" s="13" t="s">
        <v>78</v>
      </c>
      <c r="AW318" s="13" t="s">
        <v>31</v>
      </c>
      <c r="AX318" s="13" t="s">
        <v>70</v>
      </c>
      <c r="AY318" s="155" t="s">
        <v>142</v>
      </c>
    </row>
    <row r="319" spans="2:65" s="11" customFormat="1" ht="11.25">
      <c r="B319" s="139"/>
      <c r="D319" s="140" t="s">
        <v>151</v>
      </c>
      <c r="E319" s="141" t="s">
        <v>19</v>
      </c>
      <c r="F319" s="142" t="s">
        <v>627</v>
      </c>
      <c r="H319" s="143">
        <v>6</v>
      </c>
      <c r="I319" s="330"/>
      <c r="L319" s="139"/>
      <c r="M319" s="145"/>
      <c r="T319" s="146"/>
      <c r="AT319" s="141" t="s">
        <v>151</v>
      </c>
      <c r="AU319" s="141" t="s">
        <v>78</v>
      </c>
      <c r="AV319" s="11" t="s">
        <v>80</v>
      </c>
      <c r="AW319" s="11" t="s">
        <v>31</v>
      </c>
      <c r="AX319" s="11" t="s">
        <v>70</v>
      </c>
      <c r="AY319" s="141" t="s">
        <v>142</v>
      </c>
    </row>
    <row r="320" spans="2:65" s="13" customFormat="1" ht="11.25">
      <c r="B320" s="154"/>
      <c r="D320" s="140" t="s">
        <v>151</v>
      </c>
      <c r="E320" s="155" t="s">
        <v>19</v>
      </c>
      <c r="F320" s="156" t="s">
        <v>734</v>
      </c>
      <c r="H320" s="155" t="s">
        <v>19</v>
      </c>
      <c r="I320" s="332"/>
      <c r="L320" s="154"/>
      <c r="M320" s="158"/>
      <c r="T320" s="159"/>
      <c r="AT320" s="155" t="s">
        <v>151</v>
      </c>
      <c r="AU320" s="155" t="s">
        <v>78</v>
      </c>
      <c r="AV320" s="13" t="s">
        <v>78</v>
      </c>
      <c r="AW320" s="13" t="s">
        <v>31</v>
      </c>
      <c r="AX320" s="13" t="s">
        <v>70</v>
      </c>
      <c r="AY320" s="155" t="s">
        <v>142</v>
      </c>
    </row>
    <row r="321" spans="2:65" s="11" customFormat="1" ht="11.25">
      <c r="B321" s="139"/>
      <c r="D321" s="140" t="s">
        <v>151</v>
      </c>
      <c r="E321" s="141" t="s">
        <v>19</v>
      </c>
      <c r="F321" s="142" t="s">
        <v>748</v>
      </c>
      <c r="H321" s="143">
        <v>9</v>
      </c>
      <c r="I321" s="330"/>
      <c r="L321" s="139"/>
      <c r="M321" s="145"/>
      <c r="T321" s="146"/>
      <c r="AT321" s="141" t="s">
        <v>151</v>
      </c>
      <c r="AU321" s="141" t="s">
        <v>78</v>
      </c>
      <c r="AV321" s="11" t="s">
        <v>80</v>
      </c>
      <c r="AW321" s="11" t="s">
        <v>31</v>
      </c>
      <c r="AX321" s="11" t="s">
        <v>70</v>
      </c>
      <c r="AY321" s="141" t="s">
        <v>142</v>
      </c>
    </row>
    <row r="322" spans="2:65" s="13" customFormat="1" ht="11.25">
      <c r="B322" s="154"/>
      <c r="D322" s="140" t="s">
        <v>151</v>
      </c>
      <c r="E322" s="155" t="s">
        <v>19</v>
      </c>
      <c r="F322" s="156" t="s">
        <v>764</v>
      </c>
      <c r="H322" s="155" t="s">
        <v>19</v>
      </c>
      <c r="I322" s="332"/>
      <c r="L322" s="154"/>
      <c r="M322" s="158"/>
      <c r="T322" s="159"/>
      <c r="AT322" s="155" t="s">
        <v>151</v>
      </c>
      <c r="AU322" s="155" t="s">
        <v>78</v>
      </c>
      <c r="AV322" s="13" t="s">
        <v>78</v>
      </c>
      <c r="AW322" s="13" t="s">
        <v>31</v>
      </c>
      <c r="AX322" s="13" t="s">
        <v>70</v>
      </c>
      <c r="AY322" s="155" t="s">
        <v>142</v>
      </c>
    </row>
    <row r="323" spans="2:65" s="11" customFormat="1" ht="11.25">
      <c r="B323" s="139"/>
      <c r="D323" s="140" t="s">
        <v>151</v>
      </c>
      <c r="E323" s="141" t="s">
        <v>19</v>
      </c>
      <c r="F323" s="142" t="s">
        <v>149</v>
      </c>
      <c r="H323" s="143">
        <v>4</v>
      </c>
      <c r="I323" s="330"/>
      <c r="L323" s="139"/>
      <c r="M323" s="145"/>
      <c r="T323" s="146"/>
      <c r="AT323" s="141" t="s">
        <v>151</v>
      </c>
      <c r="AU323" s="141" t="s">
        <v>78</v>
      </c>
      <c r="AV323" s="11" t="s">
        <v>80</v>
      </c>
      <c r="AW323" s="11" t="s">
        <v>31</v>
      </c>
      <c r="AX323" s="11" t="s">
        <v>70</v>
      </c>
      <c r="AY323" s="141" t="s">
        <v>142</v>
      </c>
    </row>
    <row r="324" spans="2:65" s="12" customFormat="1" ht="11.25">
      <c r="B324" s="147"/>
      <c r="D324" s="140" t="s">
        <v>151</v>
      </c>
      <c r="E324" s="148" t="s">
        <v>19</v>
      </c>
      <c r="F324" s="149" t="s">
        <v>154</v>
      </c>
      <c r="H324" s="150">
        <v>23</v>
      </c>
      <c r="I324" s="331"/>
      <c r="L324" s="147"/>
      <c r="M324" s="152"/>
      <c r="T324" s="153"/>
      <c r="AT324" s="148" t="s">
        <v>151</v>
      </c>
      <c r="AU324" s="148" t="s">
        <v>78</v>
      </c>
      <c r="AV324" s="12" t="s">
        <v>149</v>
      </c>
      <c r="AW324" s="12" t="s">
        <v>31</v>
      </c>
      <c r="AX324" s="12" t="s">
        <v>78</v>
      </c>
      <c r="AY324" s="148" t="s">
        <v>142</v>
      </c>
    </row>
    <row r="325" spans="2:65" s="13" customFormat="1" ht="11.25">
      <c r="B325" s="154"/>
      <c r="D325" s="140" t="s">
        <v>151</v>
      </c>
      <c r="E325" s="155" t="s">
        <v>19</v>
      </c>
      <c r="F325" s="156" t="s">
        <v>155</v>
      </c>
      <c r="H325" s="155" t="s">
        <v>19</v>
      </c>
      <c r="I325" s="332"/>
      <c r="L325" s="154"/>
      <c r="M325" s="158"/>
      <c r="T325" s="159"/>
      <c r="AT325" s="155" t="s">
        <v>151</v>
      </c>
      <c r="AU325" s="155" t="s">
        <v>78</v>
      </c>
      <c r="AV325" s="13" t="s">
        <v>78</v>
      </c>
      <c r="AW325" s="13" t="s">
        <v>31</v>
      </c>
      <c r="AX325" s="13" t="s">
        <v>70</v>
      </c>
      <c r="AY325" s="155" t="s">
        <v>142</v>
      </c>
    </row>
    <row r="326" spans="2:65" s="1" customFormat="1" ht="24.2" customHeight="1">
      <c r="B326" s="32"/>
      <c r="C326" s="125" t="s">
        <v>7</v>
      </c>
      <c r="D326" s="125" t="s">
        <v>143</v>
      </c>
      <c r="E326" s="126" t="s">
        <v>765</v>
      </c>
      <c r="F326" s="127" t="s">
        <v>766</v>
      </c>
      <c r="G326" s="128" t="s">
        <v>146</v>
      </c>
      <c r="H326" s="129">
        <v>24</v>
      </c>
      <c r="I326" s="329"/>
      <c r="J326" s="131">
        <f>ROUND(I326*H326,2)</f>
        <v>0</v>
      </c>
      <c r="K326" s="127" t="s">
        <v>147</v>
      </c>
      <c r="L326" s="132"/>
      <c r="M326" s="133" t="s">
        <v>19</v>
      </c>
      <c r="N326" s="134" t="s">
        <v>41</v>
      </c>
      <c r="P326" s="135">
        <f>O326*H326</f>
        <v>0</v>
      </c>
      <c r="Q326" s="135">
        <v>0.13058</v>
      </c>
      <c r="R326" s="135">
        <f>Q326*H326</f>
        <v>3.1339199999999998</v>
      </c>
      <c r="S326" s="135">
        <v>0</v>
      </c>
      <c r="T326" s="136">
        <f>S326*H326</f>
        <v>0</v>
      </c>
      <c r="AR326" s="137" t="s">
        <v>148</v>
      </c>
      <c r="AT326" s="137" t="s">
        <v>143</v>
      </c>
      <c r="AU326" s="137" t="s">
        <v>78</v>
      </c>
      <c r="AY326" s="17" t="s">
        <v>142</v>
      </c>
      <c r="BE326" s="138">
        <f>IF(N326="základní",J326,0)</f>
        <v>0</v>
      </c>
      <c r="BF326" s="138">
        <f>IF(N326="snížená",J326,0)</f>
        <v>0</v>
      </c>
      <c r="BG326" s="138">
        <f>IF(N326="zákl. přenesená",J326,0)</f>
        <v>0</v>
      </c>
      <c r="BH326" s="138">
        <f>IF(N326="sníž. přenesená",J326,0)</f>
        <v>0</v>
      </c>
      <c r="BI326" s="138">
        <f>IF(N326="nulová",J326,0)</f>
        <v>0</v>
      </c>
      <c r="BJ326" s="17" t="s">
        <v>78</v>
      </c>
      <c r="BK326" s="138">
        <f>ROUND(I326*H326,2)</f>
        <v>0</v>
      </c>
      <c r="BL326" s="17" t="s">
        <v>149</v>
      </c>
      <c r="BM326" s="137" t="s">
        <v>767</v>
      </c>
    </row>
    <row r="327" spans="2:65" s="13" customFormat="1" ht="11.25">
      <c r="B327" s="154"/>
      <c r="D327" s="140" t="s">
        <v>151</v>
      </c>
      <c r="E327" s="155" t="s">
        <v>19</v>
      </c>
      <c r="F327" s="156" t="s">
        <v>730</v>
      </c>
      <c r="H327" s="155" t="s">
        <v>19</v>
      </c>
      <c r="I327" s="332"/>
      <c r="L327" s="154"/>
      <c r="M327" s="158"/>
      <c r="T327" s="159"/>
      <c r="AT327" s="155" t="s">
        <v>151</v>
      </c>
      <c r="AU327" s="155" t="s">
        <v>78</v>
      </c>
      <c r="AV327" s="13" t="s">
        <v>78</v>
      </c>
      <c r="AW327" s="13" t="s">
        <v>31</v>
      </c>
      <c r="AX327" s="13" t="s">
        <v>70</v>
      </c>
      <c r="AY327" s="155" t="s">
        <v>142</v>
      </c>
    </row>
    <row r="328" spans="2:65" s="11" customFormat="1" ht="11.25">
      <c r="B328" s="139"/>
      <c r="D328" s="140" t="s">
        <v>151</v>
      </c>
      <c r="E328" s="141" t="s">
        <v>19</v>
      </c>
      <c r="F328" s="142" t="s">
        <v>78</v>
      </c>
      <c r="H328" s="143">
        <v>1</v>
      </c>
      <c r="I328" s="330"/>
      <c r="L328" s="139"/>
      <c r="M328" s="145"/>
      <c r="T328" s="146"/>
      <c r="AT328" s="141" t="s">
        <v>151</v>
      </c>
      <c r="AU328" s="141" t="s">
        <v>78</v>
      </c>
      <c r="AV328" s="11" t="s">
        <v>80</v>
      </c>
      <c r="AW328" s="11" t="s">
        <v>31</v>
      </c>
      <c r="AX328" s="11" t="s">
        <v>70</v>
      </c>
      <c r="AY328" s="141" t="s">
        <v>142</v>
      </c>
    </row>
    <row r="329" spans="2:65" s="13" customFormat="1" ht="11.25">
      <c r="B329" s="154"/>
      <c r="D329" s="140" t="s">
        <v>151</v>
      </c>
      <c r="E329" s="155" t="s">
        <v>19</v>
      </c>
      <c r="F329" s="156" t="s">
        <v>731</v>
      </c>
      <c r="H329" s="155" t="s">
        <v>19</v>
      </c>
      <c r="I329" s="332"/>
      <c r="L329" s="154"/>
      <c r="M329" s="158"/>
      <c r="T329" s="159"/>
      <c r="AT329" s="155" t="s">
        <v>151</v>
      </c>
      <c r="AU329" s="155" t="s">
        <v>78</v>
      </c>
      <c r="AV329" s="13" t="s">
        <v>78</v>
      </c>
      <c r="AW329" s="13" t="s">
        <v>31</v>
      </c>
      <c r="AX329" s="13" t="s">
        <v>70</v>
      </c>
      <c r="AY329" s="155" t="s">
        <v>142</v>
      </c>
    </row>
    <row r="330" spans="2:65" s="11" customFormat="1" ht="11.25">
      <c r="B330" s="139"/>
      <c r="D330" s="140" t="s">
        <v>151</v>
      </c>
      <c r="E330" s="141" t="s">
        <v>19</v>
      </c>
      <c r="F330" s="142" t="s">
        <v>80</v>
      </c>
      <c r="H330" s="143">
        <v>2</v>
      </c>
      <c r="I330" s="330"/>
      <c r="L330" s="139"/>
      <c r="M330" s="145"/>
      <c r="T330" s="146"/>
      <c r="AT330" s="141" t="s">
        <v>151</v>
      </c>
      <c r="AU330" s="141" t="s">
        <v>78</v>
      </c>
      <c r="AV330" s="11" t="s">
        <v>80</v>
      </c>
      <c r="AW330" s="11" t="s">
        <v>31</v>
      </c>
      <c r="AX330" s="11" t="s">
        <v>70</v>
      </c>
      <c r="AY330" s="141" t="s">
        <v>142</v>
      </c>
    </row>
    <row r="331" spans="2:65" s="13" customFormat="1" ht="11.25">
      <c r="B331" s="154"/>
      <c r="D331" s="140" t="s">
        <v>151</v>
      </c>
      <c r="E331" s="155" t="s">
        <v>19</v>
      </c>
      <c r="F331" s="156" t="s">
        <v>732</v>
      </c>
      <c r="H331" s="155" t="s">
        <v>19</v>
      </c>
      <c r="I331" s="332"/>
      <c r="L331" s="154"/>
      <c r="M331" s="158"/>
      <c r="T331" s="159"/>
      <c r="AT331" s="155" t="s">
        <v>151</v>
      </c>
      <c r="AU331" s="155" t="s">
        <v>78</v>
      </c>
      <c r="AV331" s="13" t="s">
        <v>78</v>
      </c>
      <c r="AW331" s="13" t="s">
        <v>31</v>
      </c>
      <c r="AX331" s="13" t="s">
        <v>70</v>
      </c>
      <c r="AY331" s="155" t="s">
        <v>142</v>
      </c>
    </row>
    <row r="332" spans="2:65" s="11" customFormat="1" ht="11.25">
      <c r="B332" s="139"/>
      <c r="D332" s="140" t="s">
        <v>151</v>
      </c>
      <c r="E332" s="141" t="s">
        <v>19</v>
      </c>
      <c r="F332" s="142" t="s">
        <v>627</v>
      </c>
      <c r="H332" s="143">
        <v>6</v>
      </c>
      <c r="I332" s="330"/>
      <c r="L332" s="139"/>
      <c r="M332" s="145"/>
      <c r="T332" s="146"/>
      <c r="AT332" s="141" t="s">
        <v>151</v>
      </c>
      <c r="AU332" s="141" t="s">
        <v>78</v>
      </c>
      <c r="AV332" s="11" t="s">
        <v>80</v>
      </c>
      <c r="AW332" s="11" t="s">
        <v>31</v>
      </c>
      <c r="AX332" s="11" t="s">
        <v>70</v>
      </c>
      <c r="AY332" s="141" t="s">
        <v>142</v>
      </c>
    </row>
    <row r="333" spans="2:65" s="13" customFormat="1" ht="11.25">
      <c r="B333" s="154"/>
      <c r="D333" s="140" t="s">
        <v>151</v>
      </c>
      <c r="E333" s="155" t="s">
        <v>19</v>
      </c>
      <c r="F333" s="156" t="s">
        <v>734</v>
      </c>
      <c r="H333" s="155" t="s">
        <v>19</v>
      </c>
      <c r="I333" s="332"/>
      <c r="L333" s="154"/>
      <c r="M333" s="158"/>
      <c r="T333" s="159"/>
      <c r="AT333" s="155" t="s">
        <v>151</v>
      </c>
      <c r="AU333" s="155" t="s">
        <v>78</v>
      </c>
      <c r="AV333" s="13" t="s">
        <v>78</v>
      </c>
      <c r="AW333" s="13" t="s">
        <v>31</v>
      </c>
      <c r="AX333" s="13" t="s">
        <v>70</v>
      </c>
      <c r="AY333" s="155" t="s">
        <v>142</v>
      </c>
    </row>
    <row r="334" spans="2:65" s="11" customFormat="1" ht="11.25">
      <c r="B334" s="139"/>
      <c r="D334" s="140" t="s">
        <v>151</v>
      </c>
      <c r="E334" s="141" t="s">
        <v>19</v>
      </c>
      <c r="F334" s="142" t="s">
        <v>748</v>
      </c>
      <c r="H334" s="143">
        <v>9</v>
      </c>
      <c r="I334" s="330"/>
      <c r="L334" s="139"/>
      <c r="M334" s="145"/>
      <c r="T334" s="146"/>
      <c r="AT334" s="141" t="s">
        <v>151</v>
      </c>
      <c r="AU334" s="141" t="s">
        <v>78</v>
      </c>
      <c r="AV334" s="11" t="s">
        <v>80</v>
      </c>
      <c r="AW334" s="11" t="s">
        <v>31</v>
      </c>
      <c r="AX334" s="11" t="s">
        <v>70</v>
      </c>
      <c r="AY334" s="141" t="s">
        <v>142</v>
      </c>
    </row>
    <row r="335" spans="2:65" s="13" customFormat="1" ht="11.25">
      <c r="B335" s="154"/>
      <c r="D335" s="140" t="s">
        <v>151</v>
      </c>
      <c r="E335" s="155" t="s">
        <v>19</v>
      </c>
      <c r="F335" s="156" t="s">
        <v>768</v>
      </c>
      <c r="H335" s="155" t="s">
        <v>19</v>
      </c>
      <c r="I335" s="332"/>
      <c r="L335" s="154"/>
      <c r="M335" s="158"/>
      <c r="T335" s="159"/>
      <c r="AT335" s="155" t="s">
        <v>151</v>
      </c>
      <c r="AU335" s="155" t="s">
        <v>78</v>
      </c>
      <c r="AV335" s="13" t="s">
        <v>78</v>
      </c>
      <c r="AW335" s="13" t="s">
        <v>31</v>
      </c>
      <c r="AX335" s="13" t="s">
        <v>70</v>
      </c>
      <c r="AY335" s="155" t="s">
        <v>142</v>
      </c>
    </row>
    <row r="336" spans="2:65" s="11" customFormat="1" ht="11.25">
      <c r="B336" s="139"/>
      <c r="D336" s="140" t="s">
        <v>151</v>
      </c>
      <c r="E336" s="141" t="s">
        <v>19</v>
      </c>
      <c r="F336" s="142" t="s">
        <v>179</v>
      </c>
      <c r="H336" s="143">
        <v>6</v>
      </c>
      <c r="I336" s="330"/>
      <c r="L336" s="139"/>
      <c r="M336" s="145"/>
      <c r="T336" s="146"/>
      <c r="AT336" s="141" t="s">
        <v>151</v>
      </c>
      <c r="AU336" s="141" t="s">
        <v>78</v>
      </c>
      <c r="AV336" s="11" t="s">
        <v>80</v>
      </c>
      <c r="AW336" s="11" t="s">
        <v>31</v>
      </c>
      <c r="AX336" s="11" t="s">
        <v>70</v>
      </c>
      <c r="AY336" s="141" t="s">
        <v>142</v>
      </c>
    </row>
    <row r="337" spans="2:65" s="12" customFormat="1" ht="11.25">
      <c r="B337" s="147"/>
      <c r="D337" s="140" t="s">
        <v>151</v>
      </c>
      <c r="E337" s="148" t="s">
        <v>19</v>
      </c>
      <c r="F337" s="149" t="s">
        <v>154</v>
      </c>
      <c r="H337" s="150">
        <v>24</v>
      </c>
      <c r="I337" s="331"/>
      <c r="L337" s="147"/>
      <c r="M337" s="152"/>
      <c r="T337" s="153"/>
      <c r="AT337" s="148" t="s">
        <v>151</v>
      </c>
      <c r="AU337" s="148" t="s">
        <v>78</v>
      </c>
      <c r="AV337" s="12" t="s">
        <v>149</v>
      </c>
      <c r="AW337" s="12" t="s">
        <v>31</v>
      </c>
      <c r="AX337" s="12" t="s">
        <v>78</v>
      </c>
      <c r="AY337" s="148" t="s">
        <v>142</v>
      </c>
    </row>
    <row r="338" spans="2:65" s="13" customFormat="1" ht="11.25">
      <c r="B338" s="154"/>
      <c r="D338" s="140" t="s">
        <v>151</v>
      </c>
      <c r="E338" s="155" t="s">
        <v>19</v>
      </c>
      <c r="F338" s="156" t="s">
        <v>155</v>
      </c>
      <c r="H338" s="155" t="s">
        <v>19</v>
      </c>
      <c r="I338" s="332"/>
      <c r="L338" s="154"/>
      <c r="M338" s="158"/>
      <c r="T338" s="159"/>
      <c r="AT338" s="155" t="s">
        <v>151</v>
      </c>
      <c r="AU338" s="155" t="s">
        <v>78</v>
      </c>
      <c r="AV338" s="13" t="s">
        <v>78</v>
      </c>
      <c r="AW338" s="13" t="s">
        <v>31</v>
      </c>
      <c r="AX338" s="13" t="s">
        <v>70</v>
      </c>
      <c r="AY338" s="155" t="s">
        <v>142</v>
      </c>
    </row>
    <row r="339" spans="2:65" s="1" customFormat="1" ht="24.2" customHeight="1">
      <c r="B339" s="32"/>
      <c r="C339" s="125" t="s">
        <v>258</v>
      </c>
      <c r="D339" s="125" t="s">
        <v>143</v>
      </c>
      <c r="E339" s="126" t="s">
        <v>769</v>
      </c>
      <c r="F339" s="127" t="s">
        <v>770</v>
      </c>
      <c r="G339" s="128" t="s">
        <v>146</v>
      </c>
      <c r="H339" s="129">
        <v>11</v>
      </c>
      <c r="I339" s="329"/>
      <c r="J339" s="131">
        <f>ROUND(I339*H339,2)</f>
        <v>0</v>
      </c>
      <c r="K339" s="127" t="s">
        <v>147</v>
      </c>
      <c r="L339" s="132"/>
      <c r="M339" s="133" t="s">
        <v>19</v>
      </c>
      <c r="N339" s="134" t="s">
        <v>41</v>
      </c>
      <c r="P339" s="135">
        <f>O339*H339</f>
        <v>0</v>
      </c>
      <c r="Q339" s="135">
        <v>0.13431000000000001</v>
      </c>
      <c r="R339" s="135">
        <f>Q339*H339</f>
        <v>1.4774100000000001</v>
      </c>
      <c r="S339" s="135">
        <v>0</v>
      </c>
      <c r="T339" s="136">
        <f>S339*H339</f>
        <v>0</v>
      </c>
      <c r="AR339" s="137" t="s">
        <v>148</v>
      </c>
      <c r="AT339" s="137" t="s">
        <v>143</v>
      </c>
      <c r="AU339" s="137" t="s">
        <v>78</v>
      </c>
      <c r="AY339" s="17" t="s">
        <v>142</v>
      </c>
      <c r="BE339" s="138">
        <f>IF(N339="základní",J339,0)</f>
        <v>0</v>
      </c>
      <c r="BF339" s="138">
        <f>IF(N339="snížená",J339,0)</f>
        <v>0</v>
      </c>
      <c r="BG339" s="138">
        <f>IF(N339="zákl. přenesená",J339,0)</f>
        <v>0</v>
      </c>
      <c r="BH339" s="138">
        <f>IF(N339="sníž. přenesená",J339,0)</f>
        <v>0</v>
      </c>
      <c r="BI339" s="138">
        <f>IF(N339="nulová",J339,0)</f>
        <v>0</v>
      </c>
      <c r="BJ339" s="17" t="s">
        <v>78</v>
      </c>
      <c r="BK339" s="138">
        <f>ROUND(I339*H339,2)</f>
        <v>0</v>
      </c>
      <c r="BL339" s="17" t="s">
        <v>149</v>
      </c>
      <c r="BM339" s="137" t="s">
        <v>771</v>
      </c>
    </row>
    <row r="340" spans="2:65" s="13" customFormat="1" ht="11.25">
      <c r="B340" s="154"/>
      <c r="D340" s="140" t="s">
        <v>151</v>
      </c>
      <c r="E340" s="155" t="s">
        <v>19</v>
      </c>
      <c r="F340" s="156" t="s">
        <v>730</v>
      </c>
      <c r="H340" s="155" t="s">
        <v>19</v>
      </c>
      <c r="I340" s="332"/>
      <c r="L340" s="154"/>
      <c r="M340" s="158"/>
      <c r="T340" s="159"/>
      <c r="AT340" s="155" t="s">
        <v>151</v>
      </c>
      <c r="AU340" s="155" t="s">
        <v>78</v>
      </c>
      <c r="AV340" s="13" t="s">
        <v>78</v>
      </c>
      <c r="AW340" s="13" t="s">
        <v>31</v>
      </c>
      <c r="AX340" s="13" t="s">
        <v>70</v>
      </c>
      <c r="AY340" s="155" t="s">
        <v>142</v>
      </c>
    </row>
    <row r="341" spans="2:65" s="11" customFormat="1" ht="11.25">
      <c r="B341" s="139"/>
      <c r="D341" s="140" t="s">
        <v>151</v>
      </c>
      <c r="E341" s="141" t="s">
        <v>19</v>
      </c>
      <c r="F341" s="142" t="s">
        <v>80</v>
      </c>
      <c r="H341" s="143">
        <v>2</v>
      </c>
      <c r="I341" s="330"/>
      <c r="L341" s="139"/>
      <c r="M341" s="145"/>
      <c r="T341" s="146"/>
      <c r="AT341" s="141" t="s">
        <v>151</v>
      </c>
      <c r="AU341" s="141" t="s">
        <v>78</v>
      </c>
      <c r="AV341" s="11" t="s">
        <v>80</v>
      </c>
      <c r="AW341" s="11" t="s">
        <v>31</v>
      </c>
      <c r="AX341" s="11" t="s">
        <v>70</v>
      </c>
      <c r="AY341" s="141" t="s">
        <v>142</v>
      </c>
    </row>
    <row r="342" spans="2:65" s="13" customFormat="1" ht="11.25">
      <c r="B342" s="154"/>
      <c r="D342" s="140" t="s">
        <v>151</v>
      </c>
      <c r="E342" s="155" t="s">
        <v>19</v>
      </c>
      <c r="F342" s="156" t="s">
        <v>731</v>
      </c>
      <c r="H342" s="155" t="s">
        <v>19</v>
      </c>
      <c r="I342" s="332"/>
      <c r="L342" s="154"/>
      <c r="M342" s="158"/>
      <c r="T342" s="159"/>
      <c r="AT342" s="155" t="s">
        <v>151</v>
      </c>
      <c r="AU342" s="155" t="s">
        <v>78</v>
      </c>
      <c r="AV342" s="13" t="s">
        <v>78</v>
      </c>
      <c r="AW342" s="13" t="s">
        <v>31</v>
      </c>
      <c r="AX342" s="13" t="s">
        <v>70</v>
      </c>
      <c r="AY342" s="155" t="s">
        <v>142</v>
      </c>
    </row>
    <row r="343" spans="2:65" s="11" customFormat="1" ht="11.25">
      <c r="B343" s="139"/>
      <c r="D343" s="140" t="s">
        <v>151</v>
      </c>
      <c r="E343" s="141" t="s">
        <v>19</v>
      </c>
      <c r="F343" s="142" t="s">
        <v>80</v>
      </c>
      <c r="H343" s="143">
        <v>2</v>
      </c>
      <c r="I343" s="330"/>
      <c r="L343" s="139"/>
      <c r="M343" s="145"/>
      <c r="T343" s="146"/>
      <c r="AT343" s="141" t="s">
        <v>151</v>
      </c>
      <c r="AU343" s="141" t="s">
        <v>78</v>
      </c>
      <c r="AV343" s="11" t="s">
        <v>80</v>
      </c>
      <c r="AW343" s="11" t="s">
        <v>31</v>
      </c>
      <c r="AX343" s="11" t="s">
        <v>70</v>
      </c>
      <c r="AY343" s="141" t="s">
        <v>142</v>
      </c>
    </row>
    <row r="344" spans="2:65" s="13" customFormat="1" ht="11.25">
      <c r="B344" s="154"/>
      <c r="D344" s="140" t="s">
        <v>151</v>
      </c>
      <c r="E344" s="155" t="s">
        <v>19</v>
      </c>
      <c r="F344" s="156" t="s">
        <v>732</v>
      </c>
      <c r="H344" s="155" t="s">
        <v>19</v>
      </c>
      <c r="I344" s="332"/>
      <c r="L344" s="154"/>
      <c r="M344" s="158"/>
      <c r="T344" s="159"/>
      <c r="AT344" s="155" t="s">
        <v>151</v>
      </c>
      <c r="AU344" s="155" t="s">
        <v>78</v>
      </c>
      <c r="AV344" s="13" t="s">
        <v>78</v>
      </c>
      <c r="AW344" s="13" t="s">
        <v>31</v>
      </c>
      <c r="AX344" s="13" t="s">
        <v>70</v>
      </c>
      <c r="AY344" s="155" t="s">
        <v>142</v>
      </c>
    </row>
    <row r="345" spans="2:65" s="11" customFormat="1" ht="11.25">
      <c r="B345" s="139"/>
      <c r="D345" s="140" t="s">
        <v>151</v>
      </c>
      <c r="E345" s="141" t="s">
        <v>19</v>
      </c>
      <c r="F345" s="142" t="s">
        <v>772</v>
      </c>
      <c r="H345" s="143">
        <v>2</v>
      </c>
      <c r="I345" s="330"/>
      <c r="L345" s="139"/>
      <c r="M345" s="145"/>
      <c r="T345" s="146"/>
      <c r="AT345" s="141" t="s">
        <v>151</v>
      </c>
      <c r="AU345" s="141" t="s">
        <v>78</v>
      </c>
      <c r="AV345" s="11" t="s">
        <v>80</v>
      </c>
      <c r="AW345" s="11" t="s">
        <v>31</v>
      </c>
      <c r="AX345" s="11" t="s">
        <v>70</v>
      </c>
      <c r="AY345" s="141" t="s">
        <v>142</v>
      </c>
    </row>
    <row r="346" spans="2:65" s="13" customFormat="1" ht="11.25">
      <c r="B346" s="154"/>
      <c r="D346" s="140" t="s">
        <v>151</v>
      </c>
      <c r="E346" s="155" t="s">
        <v>19</v>
      </c>
      <c r="F346" s="156" t="s">
        <v>734</v>
      </c>
      <c r="H346" s="155" t="s">
        <v>19</v>
      </c>
      <c r="I346" s="332"/>
      <c r="L346" s="154"/>
      <c r="M346" s="158"/>
      <c r="T346" s="159"/>
      <c r="AT346" s="155" t="s">
        <v>151</v>
      </c>
      <c r="AU346" s="155" t="s">
        <v>78</v>
      </c>
      <c r="AV346" s="13" t="s">
        <v>78</v>
      </c>
      <c r="AW346" s="13" t="s">
        <v>31</v>
      </c>
      <c r="AX346" s="13" t="s">
        <v>70</v>
      </c>
      <c r="AY346" s="155" t="s">
        <v>142</v>
      </c>
    </row>
    <row r="347" spans="2:65" s="11" customFormat="1" ht="11.25">
      <c r="B347" s="139"/>
      <c r="D347" s="140" t="s">
        <v>151</v>
      </c>
      <c r="E347" s="141" t="s">
        <v>19</v>
      </c>
      <c r="F347" s="142" t="s">
        <v>773</v>
      </c>
      <c r="H347" s="143">
        <v>3</v>
      </c>
      <c r="I347" s="330"/>
      <c r="L347" s="139"/>
      <c r="M347" s="145"/>
      <c r="T347" s="146"/>
      <c r="AT347" s="141" t="s">
        <v>151</v>
      </c>
      <c r="AU347" s="141" t="s">
        <v>78</v>
      </c>
      <c r="AV347" s="11" t="s">
        <v>80</v>
      </c>
      <c r="AW347" s="11" t="s">
        <v>31</v>
      </c>
      <c r="AX347" s="11" t="s">
        <v>70</v>
      </c>
      <c r="AY347" s="141" t="s">
        <v>142</v>
      </c>
    </row>
    <row r="348" spans="2:65" s="13" customFormat="1" ht="11.25">
      <c r="B348" s="154"/>
      <c r="D348" s="140" t="s">
        <v>151</v>
      </c>
      <c r="E348" s="155" t="s">
        <v>19</v>
      </c>
      <c r="F348" s="156" t="s">
        <v>774</v>
      </c>
      <c r="H348" s="155" t="s">
        <v>19</v>
      </c>
      <c r="I348" s="332"/>
      <c r="L348" s="154"/>
      <c r="M348" s="158"/>
      <c r="T348" s="159"/>
      <c r="AT348" s="155" t="s">
        <v>151</v>
      </c>
      <c r="AU348" s="155" t="s">
        <v>78</v>
      </c>
      <c r="AV348" s="13" t="s">
        <v>78</v>
      </c>
      <c r="AW348" s="13" t="s">
        <v>31</v>
      </c>
      <c r="AX348" s="13" t="s">
        <v>70</v>
      </c>
      <c r="AY348" s="155" t="s">
        <v>142</v>
      </c>
    </row>
    <row r="349" spans="2:65" s="11" customFormat="1" ht="11.25">
      <c r="B349" s="139"/>
      <c r="D349" s="140" t="s">
        <v>151</v>
      </c>
      <c r="E349" s="141" t="s">
        <v>19</v>
      </c>
      <c r="F349" s="142" t="s">
        <v>80</v>
      </c>
      <c r="H349" s="143">
        <v>2</v>
      </c>
      <c r="I349" s="330"/>
      <c r="L349" s="139"/>
      <c r="M349" s="145"/>
      <c r="T349" s="146"/>
      <c r="AT349" s="141" t="s">
        <v>151</v>
      </c>
      <c r="AU349" s="141" t="s">
        <v>78</v>
      </c>
      <c r="AV349" s="11" t="s">
        <v>80</v>
      </c>
      <c r="AW349" s="11" t="s">
        <v>31</v>
      </c>
      <c r="AX349" s="11" t="s">
        <v>70</v>
      </c>
      <c r="AY349" s="141" t="s">
        <v>142</v>
      </c>
    </row>
    <row r="350" spans="2:65" s="12" customFormat="1" ht="11.25">
      <c r="B350" s="147"/>
      <c r="D350" s="140" t="s">
        <v>151</v>
      </c>
      <c r="E350" s="148" t="s">
        <v>19</v>
      </c>
      <c r="F350" s="149" t="s">
        <v>154</v>
      </c>
      <c r="H350" s="150">
        <v>11</v>
      </c>
      <c r="I350" s="331"/>
      <c r="L350" s="147"/>
      <c r="M350" s="152"/>
      <c r="T350" s="153"/>
      <c r="AT350" s="148" t="s">
        <v>151</v>
      </c>
      <c r="AU350" s="148" t="s">
        <v>78</v>
      </c>
      <c r="AV350" s="12" t="s">
        <v>149</v>
      </c>
      <c r="AW350" s="12" t="s">
        <v>31</v>
      </c>
      <c r="AX350" s="12" t="s">
        <v>78</v>
      </c>
      <c r="AY350" s="148" t="s">
        <v>142</v>
      </c>
    </row>
    <row r="351" spans="2:65" s="13" customFormat="1" ht="11.25">
      <c r="B351" s="154"/>
      <c r="D351" s="140" t="s">
        <v>151</v>
      </c>
      <c r="E351" s="155" t="s">
        <v>19</v>
      </c>
      <c r="F351" s="156" t="s">
        <v>155</v>
      </c>
      <c r="H351" s="155" t="s">
        <v>19</v>
      </c>
      <c r="I351" s="332"/>
      <c r="L351" s="154"/>
      <c r="M351" s="158"/>
      <c r="T351" s="159"/>
      <c r="AT351" s="155" t="s">
        <v>151</v>
      </c>
      <c r="AU351" s="155" t="s">
        <v>78</v>
      </c>
      <c r="AV351" s="13" t="s">
        <v>78</v>
      </c>
      <c r="AW351" s="13" t="s">
        <v>31</v>
      </c>
      <c r="AX351" s="13" t="s">
        <v>70</v>
      </c>
      <c r="AY351" s="155" t="s">
        <v>142</v>
      </c>
    </row>
    <row r="352" spans="2:65" s="1" customFormat="1" ht="24.2" customHeight="1">
      <c r="B352" s="32"/>
      <c r="C352" s="125" t="s">
        <v>263</v>
      </c>
      <c r="D352" s="125" t="s">
        <v>143</v>
      </c>
      <c r="E352" s="126" t="s">
        <v>775</v>
      </c>
      <c r="F352" s="127" t="s">
        <v>776</v>
      </c>
      <c r="G352" s="128" t="s">
        <v>146</v>
      </c>
      <c r="H352" s="129">
        <v>21</v>
      </c>
      <c r="I352" s="329"/>
      <c r="J352" s="131">
        <f>ROUND(I352*H352,2)</f>
        <v>0</v>
      </c>
      <c r="K352" s="127" t="s">
        <v>147</v>
      </c>
      <c r="L352" s="132"/>
      <c r="M352" s="133" t="s">
        <v>19</v>
      </c>
      <c r="N352" s="134" t="s">
        <v>41</v>
      </c>
      <c r="P352" s="135">
        <f>O352*H352</f>
        <v>0</v>
      </c>
      <c r="Q352" s="135">
        <v>0.13804</v>
      </c>
      <c r="R352" s="135">
        <f>Q352*H352</f>
        <v>2.8988399999999999</v>
      </c>
      <c r="S352" s="135">
        <v>0</v>
      </c>
      <c r="T352" s="136">
        <f>S352*H352</f>
        <v>0</v>
      </c>
      <c r="AR352" s="137" t="s">
        <v>148</v>
      </c>
      <c r="AT352" s="137" t="s">
        <v>143</v>
      </c>
      <c r="AU352" s="137" t="s">
        <v>78</v>
      </c>
      <c r="AY352" s="17" t="s">
        <v>142</v>
      </c>
      <c r="BE352" s="138">
        <f>IF(N352="základní",J352,0)</f>
        <v>0</v>
      </c>
      <c r="BF352" s="138">
        <f>IF(N352="snížená",J352,0)</f>
        <v>0</v>
      </c>
      <c r="BG352" s="138">
        <f>IF(N352="zákl. přenesená",J352,0)</f>
        <v>0</v>
      </c>
      <c r="BH352" s="138">
        <f>IF(N352="sníž. přenesená",J352,0)</f>
        <v>0</v>
      </c>
      <c r="BI352" s="138">
        <f>IF(N352="nulová",J352,0)</f>
        <v>0</v>
      </c>
      <c r="BJ352" s="17" t="s">
        <v>78</v>
      </c>
      <c r="BK352" s="138">
        <f>ROUND(I352*H352,2)</f>
        <v>0</v>
      </c>
      <c r="BL352" s="17" t="s">
        <v>149</v>
      </c>
      <c r="BM352" s="137" t="s">
        <v>777</v>
      </c>
    </row>
    <row r="353" spans="2:65" s="13" customFormat="1" ht="11.25">
      <c r="B353" s="154"/>
      <c r="D353" s="140" t="s">
        <v>151</v>
      </c>
      <c r="E353" s="155" t="s">
        <v>19</v>
      </c>
      <c r="F353" s="156" t="s">
        <v>730</v>
      </c>
      <c r="H353" s="155" t="s">
        <v>19</v>
      </c>
      <c r="I353" s="332"/>
      <c r="L353" s="154"/>
      <c r="M353" s="158"/>
      <c r="T353" s="159"/>
      <c r="AT353" s="155" t="s">
        <v>151</v>
      </c>
      <c r="AU353" s="155" t="s">
        <v>78</v>
      </c>
      <c r="AV353" s="13" t="s">
        <v>78</v>
      </c>
      <c r="AW353" s="13" t="s">
        <v>31</v>
      </c>
      <c r="AX353" s="13" t="s">
        <v>70</v>
      </c>
      <c r="AY353" s="155" t="s">
        <v>142</v>
      </c>
    </row>
    <row r="354" spans="2:65" s="11" customFormat="1" ht="11.25">
      <c r="B354" s="139"/>
      <c r="D354" s="140" t="s">
        <v>151</v>
      </c>
      <c r="E354" s="141" t="s">
        <v>19</v>
      </c>
      <c r="F354" s="142" t="s">
        <v>80</v>
      </c>
      <c r="H354" s="143">
        <v>2</v>
      </c>
      <c r="I354" s="330"/>
      <c r="L354" s="139"/>
      <c r="M354" s="145"/>
      <c r="T354" s="146"/>
      <c r="AT354" s="141" t="s">
        <v>151</v>
      </c>
      <c r="AU354" s="141" t="s">
        <v>78</v>
      </c>
      <c r="AV354" s="11" t="s">
        <v>80</v>
      </c>
      <c r="AW354" s="11" t="s">
        <v>31</v>
      </c>
      <c r="AX354" s="11" t="s">
        <v>70</v>
      </c>
      <c r="AY354" s="141" t="s">
        <v>142</v>
      </c>
    </row>
    <row r="355" spans="2:65" s="13" customFormat="1" ht="11.25">
      <c r="B355" s="154"/>
      <c r="D355" s="140" t="s">
        <v>151</v>
      </c>
      <c r="E355" s="155" t="s">
        <v>19</v>
      </c>
      <c r="F355" s="156" t="s">
        <v>731</v>
      </c>
      <c r="H355" s="155" t="s">
        <v>19</v>
      </c>
      <c r="I355" s="332"/>
      <c r="L355" s="154"/>
      <c r="M355" s="158"/>
      <c r="T355" s="159"/>
      <c r="AT355" s="155" t="s">
        <v>151</v>
      </c>
      <c r="AU355" s="155" t="s">
        <v>78</v>
      </c>
      <c r="AV355" s="13" t="s">
        <v>78</v>
      </c>
      <c r="AW355" s="13" t="s">
        <v>31</v>
      </c>
      <c r="AX355" s="13" t="s">
        <v>70</v>
      </c>
      <c r="AY355" s="155" t="s">
        <v>142</v>
      </c>
    </row>
    <row r="356" spans="2:65" s="11" customFormat="1" ht="11.25">
      <c r="B356" s="139"/>
      <c r="D356" s="140" t="s">
        <v>151</v>
      </c>
      <c r="E356" s="141" t="s">
        <v>19</v>
      </c>
      <c r="F356" s="142" t="s">
        <v>161</v>
      </c>
      <c r="H356" s="143">
        <v>3</v>
      </c>
      <c r="I356" s="330"/>
      <c r="L356" s="139"/>
      <c r="M356" s="145"/>
      <c r="T356" s="146"/>
      <c r="AT356" s="141" t="s">
        <v>151</v>
      </c>
      <c r="AU356" s="141" t="s">
        <v>78</v>
      </c>
      <c r="AV356" s="11" t="s">
        <v>80</v>
      </c>
      <c r="AW356" s="11" t="s">
        <v>31</v>
      </c>
      <c r="AX356" s="11" t="s">
        <v>70</v>
      </c>
      <c r="AY356" s="141" t="s">
        <v>142</v>
      </c>
    </row>
    <row r="357" spans="2:65" s="13" customFormat="1" ht="11.25">
      <c r="B357" s="154"/>
      <c r="D357" s="140" t="s">
        <v>151</v>
      </c>
      <c r="E357" s="155" t="s">
        <v>19</v>
      </c>
      <c r="F357" s="156" t="s">
        <v>732</v>
      </c>
      <c r="H357" s="155" t="s">
        <v>19</v>
      </c>
      <c r="I357" s="332"/>
      <c r="L357" s="154"/>
      <c r="M357" s="158"/>
      <c r="T357" s="159"/>
      <c r="AT357" s="155" t="s">
        <v>151</v>
      </c>
      <c r="AU357" s="155" t="s">
        <v>78</v>
      </c>
      <c r="AV357" s="13" t="s">
        <v>78</v>
      </c>
      <c r="AW357" s="13" t="s">
        <v>31</v>
      </c>
      <c r="AX357" s="13" t="s">
        <v>70</v>
      </c>
      <c r="AY357" s="155" t="s">
        <v>142</v>
      </c>
    </row>
    <row r="358" spans="2:65" s="11" customFormat="1" ht="11.25">
      <c r="B358" s="139"/>
      <c r="D358" s="140" t="s">
        <v>151</v>
      </c>
      <c r="E358" s="141" t="s">
        <v>19</v>
      </c>
      <c r="F358" s="142" t="s">
        <v>724</v>
      </c>
      <c r="H358" s="143">
        <v>4</v>
      </c>
      <c r="I358" s="330"/>
      <c r="L358" s="139"/>
      <c r="M358" s="145"/>
      <c r="T358" s="146"/>
      <c r="AT358" s="141" t="s">
        <v>151</v>
      </c>
      <c r="AU358" s="141" t="s">
        <v>78</v>
      </c>
      <c r="AV358" s="11" t="s">
        <v>80</v>
      </c>
      <c r="AW358" s="11" t="s">
        <v>31</v>
      </c>
      <c r="AX358" s="11" t="s">
        <v>70</v>
      </c>
      <c r="AY358" s="141" t="s">
        <v>142</v>
      </c>
    </row>
    <row r="359" spans="2:65" s="13" customFormat="1" ht="11.25">
      <c r="B359" s="154"/>
      <c r="D359" s="140" t="s">
        <v>151</v>
      </c>
      <c r="E359" s="155" t="s">
        <v>19</v>
      </c>
      <c r="F359" s="156" t="s">
        <v>734</v>
      </c>
      <c r="H359" s="155" t="s">
        <v>19</v>
      </c>
      <c r="I359" s="332"/>
      <c r="L359" s="154"/>
      <c r="M359" s="158"/>
      <c r="T359" s="159"/>
      <c r="AT359" s="155" t="s">
        <v>151</v>
      </c>
      <c r="AU359" s="155" t="s">
        <v>78</v>
      </c>
      <c r="AV359" s="13" t="s">
        <v>78</v>
      </c>
      <c r="AW359" s="13" t="s">
        <v>31</v>
      </c>
      <c r="AX359" s="13" t="s">
        <v>70</v>
      </c>
      <c r="AY359" s="155" t="s">
        <v>142</v>
      </c>
    </row>
    <row r="360" spans="2:65" s="11" customFormat="1" ht="11.25">
      <c r="B360" s="139"/>
      <c r="D360" s="140" t="s">
        <v>151</v>
      </c>
      <c r="E360" s="141" t="s">
        <v>19</v>
      </c>
      <c r="F360" s="142" t="s">
        <v>755</v>
      </c>
      <c r="H360" s="143">
        <v>6</v>
      </c>
      <c r="I360" s="330"/>
      <c r="L360" s="139"/>
      <c r="M360" s="145"/>
      <c r="T360" s="146"/>
      <c r="AT360" s="141" t="s">
        <v>151</v>
      </c>
      <c r="AU360" s="141" t="s">
        <v>78</v>
      </c>
      <c r="AV360" s="11" t="s">
        <v>80</v>
      </c>
      <c r="AW360" s="11" t="s">
        <v>31</v>
      </c>
      <c r="AX360" s="11" t="s">
        <v>70</v>
      </c>
      <c r="AY360" s="141" t="s">
        <v>142</v>
      </c>
    </row>
    <row r="361" spans="2:65" s="13" customFormat="1" ht="11.25">
      <c r="B361" s="154"/>
      <c r="D361" s="140" t="s">
        <v>151</v>
      </c>
      <c r="E361" s="155" t="s">
        <v>19</v>
      </c>
      <c r="F361" s="156" t="s">
        <v>778</v>
      </c>
      <c r="H361" s="155" t="s">
        <v>19</v>
      </c>
      <c r="I361" s="332"/>
      <c r="L361" s="154"/>
      <c r="M361" s="158"/>
      <c r="T361" s="159"/>
      <c r="AT361" s="155" t="s">
        <v>151</v>
      </c>
      <c r="AU361" s="155" t="s">
        <v>78</v>
      </c>
      <c r="AV361" s="13" t="s">
        <v>78</v>
      </c>
      <c r="AW361" s="13" t="s">
        <v>31</v>
      </c>
      <c r="AX361" s="13" t="s">
        <v>70</v>
      </c>
      <c r="AY361" s="155" t="s">
        <v>142</v>
      </c>
    </row>
    <row r="362" spans="2:65" s="11" customFormat="1" ht="11.25">
      <c r="B362" s="139"/>
      <c r="D362" s="140" t="s">
        <v>151</v>
      </c>
      <c r="E362" s="141" t="s">
        <v>19</v>
      </c>
      <c r="F362" s="142" t="s">
        <v>179</v>
      </c>
      <c r="H362" s="143">
        <v>6</v>
      </c>
      <c r="I362" s="330"/>
      <c r="L362" s="139"/>
      <c r="M362" s="145"/>
      <c r="T362" s="146"/>
      <c r="AT362" s="141" t="s">
        <v>151</v>
      </c>
      <c r="AU362" s="141" t="s">
        <v>78</v>
      </c>
      <c r="AV362" s="11" t="s">
        <v>80</v>
      </c>
      <c r="AW362" s="11" t="s">
        <v>31</v>
      </c>
      <c r="AX362" s="11" t="s">
        <v>70</v>
      </c>
      <c r="AY362" s="141" t="s">
        <v>142</v>
      </c>
    </row>
    <row r="363" spans="2:65" s="12" customFormat="1" ht="11.25">
      <c r="B363" s="147"/>
      <c r="D363" s="140" t="s">
        <v>151</v>
      </c>
      <c r="E363" s="148" t="s">
        <v>19</v>
      </c>
      <c r="F363" s="149" t="s">
        <v>154</v>
      </c>
      <c r="H363" s="150">
        <v>21</v>
      </c>
      <c r="I363" s="331"/>
      <c r="L363" s="147"/>
      <c r="M363" s="152"/>
      <c r="T363" s="153"/>
      <c r="AT363" s="148" t="s">
        <v>151</v>
      </c>
      <c r="AU363" s="148" t="s">
        <v>78</v>
      </c>
      <c r="AV363" s="12" t="s">
        <v>149</v>
      </c>
      <c r="AW363" s="12" t="s">
        <v>31</v>
      </c>
      <c r="AX363" s="12" t="s">
        <v>78</v>
      </c>
      <c r="AY363" s="148" t="s">
        <v>142</v>
      </c>
    </row>
    <row r="364" spans="2:65" s="13" customFormat="1" ht="11.25">
      <c r="B364" s="154"/>
      <c r="D364" s="140" t="s">
        <v>151</v>
      </c>
      <c r="E364" s="155" t="s">
        <v>19</v>
      </c>
      <c r="F364" s="156" t="s">
        <v>155</v>
      </c>
      <c r="H364" s="155" t="s">
        <v>19</v>
      </c>
      <c r="I364" s="332"/>
      <c r="L364" s="154"/>
      <c r="M364" s="158"/>
      <c r="T364" s="159"/>
      <c r="AT364" s="155" t="s">
        <v>151</v>
      </c>
      <c r="AU364" s="155" t="s">
        <v>78</v>
      </c>
      <c r="AV364" s="13" t="s">
        <v>78</v>
      </c>
      <c r="AW364" s="13" t="s">
        <v>31</v>
      </c>
      <c r="AX364" s="13" t="s">
        <v>70</v>
      </c>
      <c r="AY364" s="155" t="s">
        <v>142</v>
      </c>
    </row>
    <row r="365" spans="2:65" s="1" customFormat="1" ht="24.2" customHeight="1">
      <c r="B365" s="32"/>
      <c r="C365" s="125" t="s">
        <v>226</v>
      </c>
      <c r="D365" s="125" t="s">
        <v>143</v>
      </c>
      <c r="E365" s="126" t="s">
        <v>779</v>
      </c>
      <c r="F365" s="127" t="s">
        <v>780</v>
      </c>
      <c r="G365" s="128" t="s">
        <v>146</v>
      </c>
      <c r="H365" s="129">
        <v>17</v>
      </c>
      <c r="I365" s="329"/>
      <c r="J365" s="131">
        <f>ROUND(I365*H365,2)</f>
        <v>0</v>
      </c>
      <c r="K365" s="127" t="s">
        <v>147</v>
      </c>
      <c r="L365" s="132"/>
      <c r="M365" s="133" t="s">
        <v>19</v>
      </c>
      <c r="N365" s="134" t="s">
        <v>41</v>
      </c>
      <c r="P365" s="135">
        <f>O365*H365</f>
        <v>0</v>
      </c>
      <c r="Q365" s="135">
        <v>0.14177000000000001</v>
      </c>
      <c r="R365" s="135">
        <f>Q365*H365</f>
        <v>2.4100900000000003</v>
      </c>
      <c r="S365" s="135">
        <v>0</v>
      </c>
      <c r="T365" s="136">
        <f>S365*H365</f>
        <v>0</v>
      </c>
      <c r="AR365" s="137" t="s">
        <v>148</v>
      </c>
      <c r="AT365" s="137" t="s">
        <v>143</v>
      </c>
      <c r="AU365" s="137" t="s">
        <v>78</v>
      </c>
      <c r="AY365" s="17" t="s">
        <v>142</v>
      </c>
      <c r="BE365" s="138">
        <f>IF(N365="základní",J365,0)</f>
        <v>0</v>
      </c>
      <c r="BF365" s="138">
        <f>IF(N365="snížená",J365,0)</f>
        <v>0</v>
      </c>
      <c r="BG365" s="138">
        <f>IF(N365="zákl. přenesená",J365,0)</f>
        <v>0</v>
      </c>
      <c r="BH365" s="138">
        <f>IF(N365="sníž. přenesená",J365,0)</f>
        <v>0</v>
      </c>
      <c r="BI365" s="138">
        <f>IF(N365="nulová",J365,0)</f>
        <v>0</v>
      </c>
      <c r="BJ365" s="17" t="s">
        <v>78</v>
      </c>
      <c r="BK365" s="138">
        <f>ROUND(I365*H365,2)</f>
        <v>0</v>
      </c>
      <c r="BL365" s="17" t="s">
        <v>149</v>
      </c>
      <c r="BM365" s="137" t="s">
        <v>781</v>
      </c>
    </row>
    <row r="366" spans="2:65" s="13" customFormat="1" ht="11.25">
      <c r="B366" s="154"/>
      <c r="D366" s="140" t="s">
        <v>151</v>
      </c>
      <c r="E366" s="155" t="s">
        <v>19</v>
      </c>
      <c r="F366" s="156" t="s">
        <v>730</v>
      </c>
      <c r="H366" s="155" t="s">
        <v>19</v>
      </c>
      <c r="I366" s="332"/>
      <c r="L366" s="154"/>
      <c r="M366" s="158"/>
      <c r="T366" s="159"/>
      <c r="AT366" s="155" t="s">
        <v>151</v>
      </c>
      <c r="AU366" s="155" t="s">
        <v>78</v>
      </c>
      <c r="AV366" s="13" t="s">
        <v>78</v>
      </c>
      <c r="AW366" s="13" t="s">
        <v>31</v>
      </c>
      <c r="AX366" s="13" t="s">
        <v>70</v>
      </c>
      <c r="AY366" s="155" t="s">
        <v>142</v>
      </c>
    </row>
    <row r="367" spans="2:65" s="11" customFormat="1" ht="11.25">
      <c r="B367" s="139"/>
      <c r="D367" s="140" t="s">
        <v>151</v>
      </c>
      <c r="E367" s="141" t="s">
        <v>19</v>
      </c>
      <c r="F367" s="142" t="s">
        <v>78</v>
      </c>
      <c r="H367" s="143">
        <v>1</v>
      </c>
      <c r="I367" s="330"/>
      <c r="L367" s="139"/>
      <c r="M367" s="145"/>
      <c r="T367" s="146"/>
      <c r="AT367" s="141" t="s">
        <v>151</v>
      </c>
      <c r="AU367" s="141" t="s">
        <v>78</v>
      </c>
      <c r="AV367" s="11" t="s">
        <v>80</v>
      </c>
      <c r="AW367" s="11" t="s">
        <v>31</v>
      </c>
      <c r="AX367" s="11" t="s">
        <v>70</v>
      </c>
      <c r="AY367" s="141" t="s">
        <v>142</v>
      </c>
    </row>
    <row r="368" spans="2:65" s="13" customFormat="1" ht="11.25">
      <c r="B368" s="154"/>
      <c r="D368" s="140" t="s">
        <v>151</v>
      </c>
      <c r="E368" s="155" t="s">
        <v>19</v>
      </c>
      <c r="F368" s="156" t="s">
        <v>731</v>
      </c>
      <c r="H368" s="155" t="s">
        <v>19</v>
      </c>
      <c r="I368" s="332"/>
      <c r="L368" s="154"/>
      <c r="M368" s="158"/>
      <c r="T368" s="159"/>
      <c r="AT368" s="155" t="s">
        <v>151</v>
      </c>
      <c r="AU368" s="155" t="s">
        <v>78</v>
      </c>
      <c r="AV368" s="13" t="s">
        <v>78</v>
      </c>
      <c r="AW368" s="13" t="s">
        <v>31</v>
      </c>
      <c r="AX368" s="13" t="s">
        <v>70</v>
      </c>
      <c r="AY368" s="155" t="s">
        <v>142</v>
      </c>
    </row>
    <row r="369" spans="2:65" s="11" customFormat="1" ht="11.25">
      <c r="B369" s="139"/>
      <c r="D369" s="140" t="s">
        <v>151</v>
      </c>
      <c r="E369" s="141" t="s">
        <v>19</v>
      </c>
      <c r="F369" s="142" t="s">
        <v>80</v>
      </c>
      <c r="H369" s="143">
        <v>2</v>
      </c>
      <c r="I369" s="330"/>
      <c r="L369" s="139"/>
      <c r="M369" s="145"/>
      <c r="T369" s="146"/>
      <c r="AT369" s="141" t="s">
        <v>151</v>
      </c>
      <c r="AU369" s="141" t="s">
        <v>78</v>
      </c>
      <c r="AV369" s="11" t="s">
        <v>80</v>
      </c>
      <c r="AW369" s="11" t="s">
        <v>31</v>
      </c>
      <c r="AX369" s="11" t="s">
        <v>70</v>
      </c>
      <c r="AY369" s="141" t="s">
        <v>142</v>
      </c>
    </row>
    <row r="370" spans="2:65" s="13" customFormat="1" ht="11.25">
      <c r="B370" s="154"/>
      <c r="D370" s="140" t="s">
        <v>151</v>
      </c>
      <c r="E370" s="155" t="s">
        <v>19</v>
      </c>
      <c r="F370" s="156" t="s">
        <v>732</v>
      </c>
      <c r="H370" s="155" t="s">
        <v>19</v>
      </c>
      <c r="I370" s="332"/>
      <c r="L370" s="154"/>
      <c r="M370" s="158"/>
      <c r="T370" s="159"/>
      <c r="AT370" s="155" t="s">
        <v>151</v>
      </c>
      <c r="AU370" s="155" t="s">
        <v>78</v>
      </c>
      <c r="AV370" s="13" t="s">
        <v>78</v>
      </c>
      <c r="AW370" s="13" t="s">
        <v>31</v>
      </c>
      <c r="AX370" s="13" t="s">
        <v>70</v>
      </c>
      <c r="AY370" s="155" t="s">
        <v>142</v>
      </c>
    </row>
    <row r="371" spans="2:65" s="11" customFormat="1" ht="11.25">
      <c r="B371" s="139"/>
      <c r="D371" s="140" t="s">
        <v>151</v>
      </c>
      <c r="E371" s="141" t="s">
        <v>19</v>
      </c>
      <c r="F371" s="142" t="s">
        <v>724</v>
      </c>
      <c r="H371" s="143">
        <v>4</v>
      </c>
      <c r="I371" s="330"/>
      <c r="L371" s="139"/>
      <c r="M371" s="145"/>
      <c r="T371" s="146"/>
      <c r="AT371" s="141" t="s">
        <v>151</v>
      </c>
      <c r="AU371" s="141" t="s">
        <v>78</v>
      </c>
      <c r="AV371" s="11" t="s">
        <v>80</v>
      </c>
      <c r="AW371" s="11" t="s">
        <v>31</v>
      </c>
      <c r="AX371" s="11" t="s">
        <v>70</v>
      </c>
      <c r="AY371" s="141" t="s">
        <v>142</v>
      </c>
    </row>
    <row r="372" spans="2:65" s="13" customFormat="1" ht="11.25">
      <c r="B372" s="154"/>
      <c r="D372" s="140" t="s">
        <v>151</v>
      </c>
      <c r="E372" s="155" t="s">
        <v>19</v>
      </c>
      <c r="F372" s="156" t="s">
        <v>734</v>
      </c>
      <c r="H372" s="155" t="s">
        <v>19</v>
      </c>
      <c r="I372" s="332"/>
      <c r="L372" s="154"/>
      <c r="M372" s="158"/>
      <c r="T372" s="159"/>
      <c r="AT372" s="155" t="s">
        <v>151</v>
      </c>
      <c r="AU372" s="155" t="s">
        <v>78</v>
      </c>
      <c r="AV372" s="13" t="s">
        <v>78</v>
      </c>
      <c r="AW372" s="13" t="s">
        <v>31</v>
      </c>
      <c r="AX372" s="13" t="s">
        <v>70</v>
      </c>
      <c r="AY372" s="155" t="s">
        <v>142</v>
      </c>
    </row>
    <row r="373" spans="2:65" s="11" customFormat="1" ht="11.25">
      <c r="B373" s="139"/>
      <c r="D373" s="140" t="s">
        <v>151</v>
      </c>
      <c r="E373" s="141" t="s">
        <v>19</v>
      </c>
      <c r="F373" s="142" t="s">
        <v>755</v>
      </c>
      <c r="H373" s="143">
        <v>6</v>
      </c>
      <c r="I373" s="330"/>
      <c r="L373" s="139"/>
      <c r="M373" s="145"/>
      <c r="T373" s="146"/>
      <c r="AT373" s="141" t="s">
        <v>151</v>
      </c>
      <c r="AU373" s="141" t="s">
        <v>78</v>
      </c>
      <c r="AV373" s="11" t="s">
        <v>80</v>
      </c>
      <c r="AW373" s="11" t="s">
        <v>31</v>
      </c>
      <c r="AX373" s="11" t="s">
        <v>70</v>
      </c>
      <c r="AY373" s="141" t="s">
        <v>142</v>
      </c>
    </row>
    <row r="374" spans="2:65" s="13" customFormat="1" ht="11.25">
      <c r="B374" s="154"/>
      <c r="D374" s="140" t="s">
        <v>151</v>
      </c>
      <c r="E374" s="155" t="s">
        <v>19</v>
      </c>
      <c r="F374" s="156" t="s">
        <v>782</v>
      </c>
      <c r="H374" s="155" t="s">
        <v>19</v>
      </c>
      <c r="I374" s="332"/>
      <c r="L374" s="154"/>
      <c r="M374" s="158"/>
      <c r="T374" s="159"/>
      <c r="AT374" s="155" t="s">
        <v>151</v>
      </c>
      <c r="AU374" s="155" t="s">
        <v>78</v>
      </c>
      <c r="AV374" s="13" t="s">
        <v>78</v>
      </c>
      <c r="AW374" s="13" t="s">
        <v>31</v>
      </c>
      <c r="AX374" s="13" t="s">
        <v>70</v>
      </c>
      <c r="AY374" s="155" t="s">
        <v>142</v>
      </c>
    </row>
    <row r="375" spans="2:65" s="11" customFormat="1" ht="11.25">
      <c r="B375" s="139"/>
      <c r="D375" s="140" t="s">
        <v>151</v>
      </c>
      <c r="E375" s="141" t="s">
        <v>19</v>
      </c>
      <c r="F375" s="142" t="s">
        <v>149</v>
      </c>
      <c r="H375" s="143">
        <v>4</v>
      </c>
      <c r="I375" s="330"/>
      <c r="L375" s="139"/>
      <c r="M375" s="145"/>
      <c r="T375" s="146"/>
      <c r="AT375" s="141" t="s">
        <v>151</v>
      </c>
      <c r="AU375" s="141" t="s">
        <v>78</v>
      </c>
      <c r="AV375" s="11" t="s">
        <v>80</v>
      </c>
      <c r="AW375" s="11" t="s">
        <v>31</v>
      </c>
      <c r="AX375" s="11" t="s">
        <v>70</v>
      </c>
      <c r="AY375" s="141" t="s">
        <v>142</v>
      </c>
    </row>
    <row r="376" spans="2:65" s="12" customFormat="1" ht="11.25">
      <c r="B376" s="147"/>
      <c r="D376" s="140" t="s">
        <v>151</v>
      </c>
      <c r="E376" s="148" t="s">
        <v>19</v>
      </c>
      <c r="F376" s="149" t="s">
        <v>154</v>
      </c>
      <c r="H376" s="150">
        <v>17</v>
      </c>
      <c r="I376" s="331"/>
      <c r="L376" s="147"/>
      <c r="M376" s="152"/>
      <c r="T376" s="153"/>
      <c r="AT376" s="148" t="s">
        <v>151</v>
      </c>
      <c r="AU376" s="148" t="s">
        <v>78</v>
      </c>
      <c r="AV376" s="12" t="s">
        <v>149</v>
      </c>
      <c r="AW376" s="12" t="s">
        <v>31</v>
      </c>
      <c r="AX376" s="12" t="s">
        <v>78</v>
      </c>
      <c r="AY376" s="148" t="s">
        <v>142</v>
      </c>
    </row>
    <row r="377" spans="2:65" s="13" customFormat="1" ht="11.25">
      <c r="B377" s="154"/>
      <c r="D377" s="140" t="s">
        <v>151</v>
      </c>
      <c r="E377" s="155" t="s">
        <v>19</v>
      </c>
      <c r="F377" s="156" t="s">
        <v>155</v>
      </c>
      <c r="H377" s="155" t="s">
        <v>19</v>
      </c>
      <c r="I377" s="332"/>
      <c r="L377" s="154"/>
      <c r="M377" s="158"/>
      <c r="T377" s="159"/>
      <c r="AT377" s="155" t="s">
        <v>151</v>
      </c>
      <c r="AU377" s="155" t="s">
        <v>78</v>
      </c>
      <c r="AV377" s="13" t="s">
        <v>78</v>
      </c>
      <c r="AW377" s="13" t="s">
        <v>31</v>
      </c>
      <c r="AX377" s="13" t="s">
        <v>70</v>
      </c>
      <c r="AY377" s="155" t="s">
        <v>142</v>
      </c>
    </row>
    <row r="378" spans="2:65" s="1" customFormat="1" ht="24.2" customHeight="1">
      <c r="B378" s="32"/>
      <c r="C378" s="125" t="s">
        <v>272</v>
      </c>
      <c r="D378" s="125" t="s">
        <v>143</v>
      </c>
      <c r="E378" s="126" t="s">
        <v>783</v>
      </c>
      <c r="F378" s="127" t="s">
        <v>784</v>
      </c>
      <c r="G378" s="128" t="s">
        <v>146</v>
      </c>
      <c r="H378" s="129">
        <v>13</v>
      </c>
      <c r="I378" s="329"/>
      <c r="J378" s="131">
        <f>ROUND(I378*H378,2)</f>
        <v>0</v>
      </c>
      <c r="K378" s="127" t="s">
        <v>147</v>
      </c>
      <c r="L378" s="132"/>
      <c r="M378" s="133" t="s">
        <v>19</v>
      </c>
      <c r="N378" s="134" t="s">
        <v>41</v>
      </c>
      <c r="P378" s="135">
        <f>O378*H378</f>
        <v>0</v>
      </c>
      <c r="Q378" s="135">
        <v>0.14549999999999999</v>
      </c>
      <c r="R378" s="135">
        <f>Q378*H378</f>
        <v>1.8915</v>
      </c>
      <c r="S378" s="135">
        <v>0</v>
      </c>
      <c r="T378" s="136">
        <f>S378*H378</f>
        <v>0</v>
      </c>
      <c r="AR378" s="137" t="s">
        <v>148</v>
      </c>
      <c r="AT378" s="137" t="s">
        <v>143</v>
      </c>
      <c r="AU378" s="137" t="s">
        <v>78</v>
      </c>
      <c r="AY378" s="17" t="s">
        <v>142</v>
      </c>
      <c r="BE378" s="138">
        <f>IF(N378="základní",J378,0)</f>
        <v>0</v>
      </c>
      <c r="BF378" s="138">
        <f>IF(N378="snížená",J378,0)</f>
        <v>0</v>
      </c>
      <c r="BG378" s="138">
        <f>IF(N378="zákl. přenesená",J378,0)</f>
        <v>0</v>
      </c>
      <c r="BH378" s="138">
        <f>IF(N378="sníž. přenesená",J378,0)</f>
        <v>0</v>
      </c>
      <c r="BI378" s="138">
        <f>IF(N378="nulová",J378,0)</f>
        <v>0</v>
      </c>
      <c r="BJ378" s="17" t="s">
        <v>78</v>
      </c>
      <c r="BK378" s="138">
        <f>ROUND(I378*H378,2)</f>
        <v>0</v>
      </c>
      <c r="BL378" s="17" t="s">
        <v>149</v>
      </c>
      <c r="BM378" s="137" t="s">
        <v>785</v>
      </c>
    </row>
    <row r="379" spans="2:65" s="13" customFormat="1" ht="11.25">
      <c r="B379" s="154"/>
      <c r="D379" s="140" t="s">
        <v>151</v>
      </c>
      <c r="E379" s="155" t="s">
        <v>19</v>
      </c>
      <c r="F379" s="156" t="s">
        <v>730</v>
      </c>
      <c r="H379" s="155" t="s">
        <v>19</v>
      </c>
      <c r="I379" s="332"/>
      <c r="L379" s="154"/>
      <c r="M379" s="158"/>
      <c r="T379" s="159"/>
      <c r="AT379" s="155" t="s">
        <v>151</v>
      </c>
      <c r="AU379" s="155" t="s">
        <v>78</v>
      </c>
      <c r="AV379" s="13" t="s">
        <v>78</v>
      </c>
      <c r="AW379" s="13" t="s">
        <v>31</v>
      </c>
      <c r="AX379" s="13" t="s">
        <v>70</v>
      </c>
      <c r="AY379" s="155" t="s">
        <v>142</v>
      </c>
    </row>
    <row r="380" spans="2:65" s="11" customFormat="1" ht="11.25">
      <c r="B380" s="139"/>
      <c r="D380" s="140" t="s">
        <v>151</v>
      </c>
      <c r="E380" s="141" t="s">
        <v>19</v>
      </c>
      <c r="F380" s="142" t="s">
        <v>80</v>
      </c>
      <c r="H380" s="143">
        <v>2</v>
      </c>
      <c r="I380" s="330"/>
      <c r="L380" s="139"/>
      <c r="M380" s="145"/>
      <c r="T380" s="146"/>
      <c r="AT380" s="141" t="s">
        <v>151</v>
      </c>
      <c r="AU380" s="141" t="s">
        <v>78</v>
      </c>
      <c r="AV380" s="11" t="s">
        <v>80</v>
      </c>
      <c r="AW380" s="11" t="s">
        <v>31</v>
      </c>
      <c r="AX380" s="11" t="s">
        <v>70</v>
      </c>
      <c r="AY380" s="141" t="s">
        <v>142</v>
      </c>
    </row>
    <row r="381" spans="2:65" s="13" customFormat="1" ht="11.25">
      <c r="B381" s="154"/>
      <c r="D381" s="140" t="s">
        <v>151</v>
      </c>
      <c r="E381" s="155" t="s">
        <v>19</v>
      </c>
      <c r="F381" s="156" t="s">
        <v>731</v>
      </c>
      <c r="H381" s="155" t="s">
        <v>19</v>
      </c>
      <c r="I381" s="332"/>
      <c r="L381" s="154"/>
      <c r="M381" s="158"/>
      <c r="T381" s="159"/>
      <c r="AT381" s="155" t="s">
        <v>151</v>
      </c>
      <c r="AU381" s="155" t="s">
        <v>78</v>
      </c>
      <c r="AV381" s="13" t="s">
        <v>78</v>
      </c>
      <c r="AW381" s="13" t="s">
        <v>31</v>
      </c>
      <c r="AX381" s="13" t="s">
        <v>70</v>
      </c>
      <c r="AY381" s="155" t="s">
        <v>142</v>
      </c>
    </row>
    <row r="382" spans="2:65" s="11" customFormat="1" ht="11.25">
      <c r="B382" s="139"/>
      <c r="D382" s="140" t="s">
        <v>151</v>
      </c>
      <c r="E382" s="141" t="s">
        <v>19</v>
      </c>
      <c r="F382" s="142" t="s">
        <v>80</v>
      </c>
      <c r="H382" s="143">
        <v>2</v>
      </c>
      <c r="I382" s="330"/>
      <c r="L382" s="139"/>
      <c r="M382" s="145"/>
      <c r="T382" s="146"/>
      <c r="AT382" s="141" t="s">
        <v>151</v>
      </c>
      <c r="AU382" s="141" t="s">
        <v>78</v>
      </c>
      <c r="AV382" s="11" t="s">
        <v>80</v>
      </c>
      <c r="AW382" s="11" t="s">
        <v>31</v>
      </c>
      <c r="AX382" s="11" t="s">
        <v>70</v>
      </c>
      <c r="AY382" s="141" t="s">
        <v>142</v>
      </c>
    </row>
    <row r="383" spans="2:65" s="13" customFormat="1" ht="11.25">
      <c r="B383" s="154"/>
      <c r="D383" s="140" t="s">
        <v>151</v>
      </c>
      <c r="E383" s="155" t="s">
        <v>19</v>
      </c>
      <c r="F383" s="156" t="s">
        <v>732</v>
      </c>
      <c r="H383" s="155" t="s">
        <v>19</v>
      </c>
      <c r="I383" s="332"/>
      <c r="L383" s="154"/>
      <c r="M383" s="158"/>
      <c r="T383" s="159"/>
      <c r="AT383" s="155" t="s">
        <v>151</v>
      </c>
      <c r="AU383" s="155" t="s">
        <v>78</v>
      </c>
      <c r="AV383" s="13" t="s">
        <v>78</v>
      </c>
      <c r="AW383" s="13" t="s">
        <v>31</v>
      </c>
      <c r="AX383" s="13" t="s">
        <v>70</v>
      </c>
      <c r="AY383" s="155" t="s">
        <v>142</v>
      </c>
    </row>
    <row r="384" spans="2:65" s="11" customFormat="1" ht="11.25">
      <c r="B384" s="139"/>
      <c r="D384" s="140" t="s">
        <v>151</v>
      </c>
      <c r="E384" s="141" t="s">
        <v>19</v>
      </c>
      <c r="F384" s="142" t="s">
        <v>772</v>
      </c>
      <c r="H384" s="143">
        <v>2</v>
      </c>
      <c r="I384" s="330"/>
      <c r="L384" s="139"/>
      <c r="M384" s="145"/>
      <c r="T384" s="146"/>
      <c r="AT384" s="141" t="s">
        <v>151</v>
      </c>
      <c r="AU384" s="141" t="s">
        <v>78</v>
      </c>
      <c r="AV384" s="11" t="s">
        <v>80</v>
      </c>
      <c r="AW384" s="11" t="s">
        <v>31</v>
      </c>
      <c r="AX384" s="11" t="s">
        <v>70</v>
      </c>
      <c r="AY384" s="141" t="s">
        <v>142</v>
      </c>
    </row>
    <row r="385" spans="2:65" s="13" customFormat="1" ht="11.25">
      <c r="B385" s="154"/>
      <c r="D385" s="140" t="s">
        <v>151</v>
      </c>
      <c r="E385" s="155" t="s">
        <v>19</v>
      </c>
      <c r="F385" s="156" t="s">
        <v>734</v>
      </c>
      <c r="H385" s="155" t="s">
        <v>19</v>
      </c>
      <c r="I385" s="332"/>
      <c r="L385" s="154"/>
      <c r="M385" s="158"/>
      <c r="T385" s="159"/>
      <c r="AT385" s="155" t="s">
        <v>151</v>
      </c>
      <c r="AU385" s="155" t="s">
        <v>78</v>
      </c>
      <c r="AV385" s="13" t="s">
        <v>78</v>
      </c>
      <c r="AW385" s="13" t="s">
        <v>31</v>
      </c>
      <c r="AX385" s="13" t="s">
        <v>70</v>
      </c>
      <c r="AY385" s="155" t="s">
        <v>142</v>
      </c>
    </row>
    <row r="386" spans="2:65" s="11" customFormat="1" ht="11.25">
      <c r="B386" s="139"/>
      <c r="D386" s="140" t="s">
        <v>151</v>
      </c>
      <c r="E386" s="141" t="s">
        <v>19</v>
      </c>
      <c r="F386" s="142" t="s">
        <v>773</v>
      </c>
      <c r="H386" s="143">
        <v>3</v>
      </c>
      <c r="I386" s="330"/>
      <c r="L386" s="139"/>
      <c r="M386" s="145"/>
      <c r="T386" s="146"/>
      <c r="AT386" s="141" t="s">
        <v>151</v>
      </c>
      <c r="AU386" s="141" t="s">
        <v>78</v>
      </c>
      <c r="AV386" s="11" t="s">
        <v>80</v>
      </c>
      <c r="AW386" s="11" t="s">
        <v>31</v>
      </c>
      <c r="AX386" s="11" t="s">
        <v>70</v>
      </c>
      <c r="AY386" s="141" t="s">
        <v>142</v>
      </c>
    </row>
    <row r="387" spans="2:65" s="13" customFormat="1" ht="11.25">
      <c r="B387" s="154"/>
      <c r="D387" s="140" t="s">
        <v>151</v>
      </c>
      <c r="E387" s="155" t="s">
        <v>19</v>
      </c>
      <c r="F387" s="156" t="s">
        <v>786</v>
      </c>
      <c r="H387" s="155" t="s">
        <v>19</v>
      </c>
      <c r="I387" s="332"/>
      <c r="L387" s="154"/>
      <c r="M387" s="158"/>
      <c r="T387" s="159"/>
      <c r="AT387" s="155" t="s">
        <v>151</v>
      </c>
      <c r="AU387" s="155" t="s">
        <v>78</v>
      </c>
      <c r="AV387" s="13" t="s">
        <v>78</v>
      </c>
      <c r="AW387" s="13" t="s">
        <v>31</v>
      </c>
      <c r="AX387" s="13" t="s">
        <v>70</v>
      </c>
      <c r="AY387" s="155" t="s">
        <v>142</v>
      </c>
    </row>
    <row r="388" spans="2:65" s="11" customFormat="1" ht="11.25">
      <c r="B388" s="139"/>
      <c r="D388" s="140" t="s">
        <v>151</v>
      </c>
      <c r="E388" s="141" t="s">
        <v>19</v>
      </c>
      <c r="F388" s="142" t="s">
        <v>149</v>
      </c>
      <c r="H388" s="143">
        <v>4</v>
      </c>
      <c r="I388" s="330"/>
      <c r="L388" s="139"/>
      <c r="M388" s="145"/>
      <c r="T388" s="146"/>
      <c r="AT388" s="141" t="s">
        <v>151</v>
      </c>
      <c r="AU388" s="141" t="s">
        <v>78</v>
      </c>
      <c r="AV388" s="11" t="s">
        <v>80</v>
      </c>
      <c r="AW388" s="11" t="s">
        <v>31</v>
      </c>
      <c r="AX388" s="11" t="s">
        <v>70</v>
      </c>
      <c r="AY388" s="141" t="s">
        <v>142</v>
      </c>
    </row>
    <row r="389" spans="2:65" s="12" customFormat="1" ht="11.25">
      <c r="B389" s="147"/>
      <c r="D389" s="140" t="s">
        <v>151</v>
      </c>
      <c r="E389" s="148" t="s">
        <v>19</v>
      </c>
      <c r="F389" s="149" t="s">
        <v>154</v>
      </c>
      <c r="H389" s="150">
        <v>13</v>
      </c>
      <c r="I389" s="331"/>
      <c r="L389" s="147"/>
      <c r="M389" s="152"/>
      <c r="T389" s="153"/>
      <c r="AT389" s="148" t="s">
        <v>151</v>
      </c>
      <c r="AU389" s="148" t="s">
        <v>78</v>
      </c>
      <c r="AV389" s="12" t="s">
        <v>149</v>
      </c>
      <c r="AW389" s="12" t="s">
        <v>31</v>
      </c>
      <c r="AX389" s="12" t="s">
        <v>78</v>
      </c>
      <c r="AY389" s="148" t="s">
        <v>142</v>
      </c>
    </row>
    <row r="390" spans="2:65" s="13" customFormat="1" ht="11.25">
      <c r="B390" s="154"/>
      <c r="D390" s="140" t="s">
        <v>151</v>
      </c>
      <c r="E390" s="155" t="s">
        <v>19</v>
      </c>
      <c r="F390" s="156" t="s">
        <v>155</v>
      </c>
      <c r="H390" s="155" t="s">
        <v>19</v>
      </c>
      <c r="I390" s="332"/>
      <c r="L390" s="154"/>
      <c r="M390" s="158"/>
      <c r="T390" s="159"/>
      <c r="AT390" s="155" t="s">
        <v>151</v>
      </c>
      <c r="AU390" s="155" t="s">
        <v>78</v>
      </c>
      <c r="AV390" s="13" t="s">
        <v>78</v>
      </c>
      <c r="AW390" s="13" t="s">
        <v>31</v>
      </c>
      <c r="AX390" s="13" t="s">
        <v>70</v>
      </c>
      <c r="AY390" s="155" t="s">
        <v>142</v>
      </c>
    </row>
    <row r="391" spans="2:65" s="1" customFormat="1" ht="24.2" customHeight="1">
      <c r="B391" s="32"/>
      <c r="C391" s="125" t="s">
        <v>14</v>
      </c>
      <c r="D391" s="125" t="s">
        <v>143</v>
      </c>
      <c r="E391" s="126" t="s">
        <v>787</v>
      </c>
      <c r="F391" s="127" t="s">
        <v>788</v>
      </c>
      <c r="G391" s="128" t="s">
        <v>146</v>
      </c>
      <c r="H391" s="129">
        <v>20</v>
      </c>
      <c r="I391" s="329"/>
      <c r="J391" s="131">
        <f>ROUND(I391*H391,2)</f>
        <v>0</v>
      </c>
      <c r="K391" s="127" t="s">
        <v>147</v>
      </c>
      <c r="L391" s="132"/>
      <c r="M391" s="133" t="s">
        <v>19</v>
      </c>
      <c r="N391" s="134" t="s">
        <v>41</v>
      </c>
      <c r="P391" s="135">
        <f>O391*H391</f>
        <v>0</v>
      </c>
      <c r="Q391" s="135">
        <v>0.14923</v>
      </c>
      <c r="R391" s="135">
        <f>Q391*H391</f>
        <v>2.9845999999999999</v>
      </c>
      <c r="S391" s="135">
        <v>0</v>
      </c>
      <c r="T391" s="136">
        <f>S391*H391</f>
        <v>0</v>
      </c>
      <c r="AR391" s="137" t="s">
        <v>148</v>
      </c>
      <c r="AT391" s="137" t="s">
        <v>143</v>
      </c>
      <c r="AU391" s="137" t="s">
        <v>78</v>
      </c>
      <c r="AY391" s="17" t="s">
        <v>142</v>
      </c>
      <c r="BE391" s="138">
        <f>IF(N391="základní",J391,0)</f>
        <v>0</v>
      </c>
      <c r="BF391" s="138">
        <f>IF(N391="snížená",J391,0)</f>
        <v>0</v>
      </c>
      <c r="BG391" s="138">
        <f>IF(N391="zákl. přenesená",J391,0)</f>
        <v>0</v>
      </c>
      <c r="BH391" s="138">
        <f>IF(N391="sníž. přenesená",J391,0)</f>
        <v>0</v>
      </c>
      <c r="BI391" s="138">
        <f>IF(N391="nulová",J391,0)</f>
        <v>0</v>
      </c>
      <c r="BJ391" s="17" t="s">
        <v>78</v>
      </c>
      <c r="BK391" s="138">
        <f>ROUND(I391*H391,2)</f>
        <v>0</v>
      </c>
      <c r="BL391" s="17" t="s">
        <v>149</v>
      </c>
      <c r="BM391" s="137" t="s">
        <v>789</v>
      </c>
    </row>
    <row r="392" spans="2:65" s="13" customFormat="1" ht="11.25">
      <c r="B392" s="154"/>
      <c r="D392" s="140" t="s">
        <v>151</v>
      </c>
      <c r="E392" s="155" t="s">
        <v>19</v>
      </c>
      <c r="F392" s="156" t="s">
        <v>790</v>
      </c>
      <c r="H392" s="155" t="s">
        <v>19</v>
      </c>
      <c r="I392" s="332"/>
      <c r="L392" s="154"/>
      <c r="M392" s="158"/>
      <c r="T392" s="159"/>
      <c r="AT392" s="155" t="s">
        <v>151</v>
      </c>
      <c r="AU392" s="155" t="s">
        <v>78</v>
      </c>
      <c r="AV392" s="13" t="s">
        <v>78</v>
      </c>
      <c r="AW392" s="13" t="s">
        <v>31</v>
      </c>
      <c r="AX392" s="13" t="s">
        <v>70</v>
      </c>
      <c r="AY392" s="155" t="s">
        <v>142</v>
      </c>
    </row>
    <row r="393" spans="2:65" s="11" customFormat="1" ht="11.25">
      <c r="B393" s="139"/>
      <c r="D393" s="140" t="s">
        <v>151</v>
      </c>
      <c r="E393" s="141" t="s">
        <v>19</v>
      </c>
      <c r="F393" s="142" t="s">
        <v>80</v>
      </c>
      <c r="H393" s="143">
        <v>2</v>
      </c>
      <c r="I393" s="330"/>
      <c r="L393" s="139"/>
      <c r="M393" s="145"/>
      <c r="T393" s="146"/>
      <c r="AT393" s="141" t="s">
        <v>151</v>
      </c>
      <c r="AU393" s="141" t="s">
        <v>78</v>
      </c>
      <c r="AV393" s="11" t="s">
        <v>80</v>
      </c>
      <c r="AW393" s="11" t="s">
        <v>31</v>
      </c>
      <c r="AX393" s="11" t="s">
        <v>70</v>
      </c>
      <c r="AY393" s="141" t="s">
        <v>142</v>
      </c>
    </row>
    <row r="394" spans="2:65" s="13" customFormat="1" ht="11.25">
      <c r="B394" s="154"/>
      <c r="D394" s="140" t="s">
        <v>151</v>
      </c>
      <c r="E394" s="155" t="s">
        <v>19</v>
      </c>
      <c r="F394" s="156" t="s">
        <v>791</v>
      </c>
      <c r="H394" s="155" t="s">
        <v>19</v>
      </c>
      <c r="I394" s="332"/>
      <c r="L394" s="154"/>
      <c r="M394" s="158"/>
      <c r="T394" s="159"/>
      <c r="AT394" s="155" t="s">
        <v>151</v>
      </c>
      <c r="AU394" s="155" t="s">
        <v>78</v>
      </c>
      <c r="AV394" s="13" t="s">
        <v>78</v>
      </c>
      <c r="AW394" s="13" t="s">
        <v>31</v>
      </c>
      <c r="AX394" s="13" t="s">
        <v>70</v>
      </c>
      <c r="AY394" s="155" t="s">
        <v>142</v>
      </c>
    </row>
    <row r="395" spans="2:65" s="11" customFormat="1" ht="11.25">
      <c r="B395" s="139"/>
      <c r="D395" s="140" t="s">
        <v>151</v>
      </c>
      <c r="E395" s="141" t="s">
        <v>19</v>
      </c>
      <c r="F395" s="142" t="s">
        <v>161</v>
      </c>
      <c r="H395" s="143">
        <v>3</v>
      </c>
      <c r="I395" s="330"/>
      <c r="L395" s="139"/>
      <c r="M395" s="145"/>
      <c r="T395" s="146"/>
      <c r="AT395" s="141" t="s">
        <v>151</v>
      </c>
      <c r="AU395" s="141" t="s">
        <v>78</v>
      </c>
      <c r="AV395" s="11" t="s">
        <v>80</v>
      </c>
      <c r="AW395" s="11" t="s">
        <v>31</v>
      </c>
      <c r="AX395" s="11" t="s">
        <v>70</v>
      </c>
      <c r="AY395" s="141" t="s">
        <v>142</v>
      </c>
    </row>
    <row r="396" spans="2:65" s="13" customFormat="1" ht="11.25">
      <c r="B396" s="154"/>
      <c r="D396" s="140" t="s">
        <v>151</v>
      </c>
      <c r="E396" s="155" t="s">
        <v>19</v>
      </c>
      <c r="F396" s="156" t="s">
        <v>732</v>
      </c>
      <c r="H396" s="155" t="s">
        <v>19</v>
      </c>
      <c r="I396" s="332"/>
      <c r="L396" s="154"/>
      <c r="M396" s="158"/>
      <c r="T396" s="159"/>
      <c r="AT396" s="155" t="s">
        <v>151</v>
      </c>
      <c r="AU396" s="155" t="s">
        <v>78</v>
      </c>
      <c r="AV396" s="13" t="s">
        <v>78</v>
      </c>
      <c r="AW396" s="13" t="s">
        <v>31</v>
      </c>
      <c r="AX396" s="13" t="s">
        <v>70</v>
      </c>
      <c r="AY396" s="155" t="s">
        <v>142</v>
      </c>
    </row>
    <row r="397" spans="2:65" s="11" customFormat="1" ht="11.25">
      <c r="B397" s="139"/>
      <c r="D397" s="140" t="s">
        <v>151</v>
      </c>
      <c r="E397" s="141" t="s">
        <v>19</v>
      </c>
      <c r="F397" s="142" t="s">
        <v>724</v>
      </c>
      <c r="H397" s="143">
        <v>4</v>
      </c>
      <c r="I397" s="330"/>
      <c r="L397" s="139"/>
      <c r="M397" s="145"/>
      <c r="T397" s="146"/>
      <c r="AT397" s="141" t="s">
        <v>151</v>
      </c>
      <c r="AU397" s="141" t="s">
        <v>78</v>
      </c>
      <c r="AV397" s="11" t="s">
        <v>80</v>
      </c>
      <c r="AW397" s="11" t="s">
        <v>31</v>
      </c>
      <c r="AX397" s="11" t="s">
        <v>70</v>
      </c>
      <c r="AY397" s="141" t="s">
        <v>142</v>
      </c>
    </row>
    <row r="398" spans="2:65" s="13" customFormat="1" ht="11.25">
      <c r="B398" s="154"/>
      <c r="D398" s="140" t="s">
        <v>151</v>
      </c>
      <c r="E398" s="155" t="s">
        <v>19</v>
      </c>
      <c r="F398" s="156" t="s">
        <v>734</v>
      </c>
      <c r="H398" s="155" t="s">
        <v>19</v>
      </c>
      <c r="I398" s="332"/>
      <c r="L398" s="154"/>
      <c r="M398" s="158"/>
      <c r="T398" s="159"/>
      <c r="AT398" s="155" t="s">
        <v>151</v>
      </c>
      <c r="AU398" s="155" t="s">
        <v>78</v>
      </c>
      <c r="AV398" s="13" t="s">
        <v>78</v>
      </c>
      <c r="AW398" s="13" t="s">
        <v>31</v>
      </c>
      <c r="AX398" s="13" t="s">
        <v>70</v>
      </c>
      <c r="AY398" s="155" t="s">
        <v>142</v>
      </c>
    </row>
    <row r="399" spans="2:65" s="11" customFormat="1" ht="11.25">
      <c r="B399" s="139"/>
      <c r="D399" s="140" t="s">
        <v>151</v>
      </c>
      <c r="E399" s="141" t="s">
        <v>19</v>
      </c>
      <c r="F399" s="142" t="s">
        <v>755</v>
      </c>
      <c r="H399" s="143">
        <v>6</v>
      </c>
      <c r="I399" s="330"/>
      <c r="L399" s="139"/>
      <c r="M399" s="145"/>
      <c r="T399" s="146"/>
      <c r="AT399" s="141" t="s">
        <v>151</v>
      </c>
      <c r="AU399" s="141" t="s">
        <v>78</v>
      </c>
      <c r="AV399" s="11" t="s">
        <v>80</v>
      </c>
      <c r="AW399" s="11" t="s">
        <v>31</v>
      </c>
      <c r="AX399" s="11" t="s">
        <v>70</v>
      </c>
      <c r="AY399" s="141" t="s">
        <v>142</v>
      </c>
    </row>
    <row r="400" spans="2:65" s="13" customFormat="1" ht="11.25">
      <c r="B400" s="154"/>
      <c r="D400" s="140" t="s">
        <v>151</v>
      </c>
      <c r="E400" s="155" t="s">
        <v>19</v>
      </c>
      <c r="F400" s="156" t="s">
        <v>792</v>
      </c>
      <c r="H400" s="155" t="s">
        <v>19</v>
      </c>
      <c r="I400" s="332"/>
      <c r="L400" s="154"/>
      <c r="M400" s="158"/>
      <c r="T400" s="159"/>
      <c r="AT400" s="155" t="s">
        <v>151</v>
      </c>
      <c r="AU400" s="155" t="s">
        <v>78</v>
      </c>
      <c r="AV400" s="13" t="s">
        <v>78</v>
      </c>
      <c r="AW400" s="13" t="s">
        <v>31</v>
      </c>
      <c r="AX400" s="13" t="s">
        <v>70</v>
      </c>
      <c r="AY400" s="155" t="s">
        <v>142</v>
      </c>
    </row>
    <row r="401" spans="2:65" s="11" customFormat="1" ht="11.25">
      <c r="B401" s="139"/>
      <c r="D401" s="140" t="s">
        <v>151</v>
      </c>
      <c r="E401" s="141" t="s">
        <v>19</v>
      </c>
      <c r="F401" s="142" t="s">
        <v>173</v>
      </c>
      <c r="H401" s="143">
        <v>5</v>
      </c>
      <c r="I401" s="330"/>
      <c r="L401" s="139"/>
      <c r="M401" s="145"/>
      <c r="T401" s="146"/>
      <c r="AT401" s="141" t="s">
        <v>151</v>
      </c>
      <c r="AU401" s="141" t="s">
        <v>78</v>
      </c>
      <c r="AV401" s="11" t="s">
        <v>80</v>
      </c>
      <c r="AW401" s="11" t="s">
        <v>31</v>
      </c>
      <c r="AX401" s="11" t="s">
        <v>70</v>
      </c>
      <c r="AY401" s="141" t="s">
        <v>142</v>
      </c>
    </row>
    <row r="402" spans="2:65" s="12" customFormat="1" ht="11.25">
      <c r="B402" s="147"/>
      <c r="D402" s="140" t="s">
        <v>151</v>
      </c>
      <c r="E402" s="148" t="s">
        <v>19</v>
      </c>
      <c r="F402" s="149" t="s">
        <v>154</v>
      </c>
      <c r="H402" s="150">
        <v>20</v>
      </c>
      <c r="I402" s="331"/>
      <c r="L402" s="147"/>
      <c r="M402" s="152"/>
      <c r="T402" s="153"/>
      <c r="AT402" s="148" t="s">
        <v>151</v>
      </c>
      <c r="AU402" s="148" t="s">
        <v>78</v>
      </c>
      <c r="AV402" s="12" t="s">
        <v>149</v>
      </c>
      <c r="AW402" s="12" t="s">
        <v>31</v>
      </c>
      <c r="AX402" s="12" t="s">
        <v>78</v>
      </c>
      <c r="AY402" s="148" t="s">
        <v>142</v>
      </c>
    </row>
    <row r="403" spans="2:65" s="13" customFormat="1" ht="11.25">
      <c r="B403" s="154"/>
      <c r="D403" s="140" t="s">
        <v>151</v>
      </c>
      <c r="E403" s="155" t="s">
        <v>19</v>
      </c>
      <c r="F403" s="156" t="s">
        <v>155</v>
      </c>
      <c r="H403" s="155" t="s">
        <v>19</v>
      </c>
      <c r="I403" s="332"/>
      <c r="L403" s="154"/>
      <c r="M403" s="158"/>
      <c r="T403" s="159"/>
      <c r="AT403" s="155" t="s">
        <v>151</v>
      </c>
      <c r="AU403" s="155" t="s">
        <v>78</v>
      </c>
      <c r="AV403" s="13" t="s">
        <v>78</v>
      </c>
      <c r="AW403" s="13" t="s">
        <v>31</v>
      </c>
      <c r="AX403" s="13" t="s">
        <v>70</v>
      </c>
      <c r="AY403" s="155" t="s">
        <v>142</v>
      </c>
    </row>
    <row r="404" spans="2:65" s="1" customFormat="1" ht="24.2" customHeight="1">
      <c r="B404" s="32"/>
      <c r="C404" s="125" t="s">
        <v>178</v>
      </c>
      <c r="D404" s="125" t="s">
        <v>143</v>
      </c>
      <c r="E404" s="126" t="s">
        <v>793</v>
      </c>
      <c r="F404" s="127" t="s">
        <v>794</v>
      </c>
      <c r="G404" s="128" t="s">
        <v>146</v>
      </c>
      <c r="H404" s="129">
        <v>18</v>
      </c>
      <c r="I404" s="329"/>
      <c r="J404" s="131">
        <f>ROUND(I404*H404,2)</f>
        <v>0</v>
      </c>
      <c r="K404" s="127" t="s">
        <v>147</v>
      </c>
      <c r="L404" s="132"/>
      <c r="M404" s="133" t="s">
        <v>19</v>
      </c>
      <c r="N404" s="134" t="s">
        <v>41</v>
      </c>
      <c r="P404" s="135">
        <f>O404*H404</f>
        <v>0</v>
      </c>
      <c r="Q404" s="135">
        <v>0.15296000000000001</v>
      </c>
      <c r="R404" s="135">
        <f>Q404*H404</f>
        <v>2.7532800000000002</v>
      </c>
      <c r="S404" s="135">
        <v>0</v>
      </c>
      <c r="T404" s="136">
        <f>S404*H404</f>
        <v>0</v>
      </c>
      <c r="AR404" s="137" t="s">
        <v>148</v>
      </c>
      <c r="AT404" s="137" t="s">
        <v>143</v>
      </c>
      <c r="AU404" s="137" t="s">
        <v>78</v>
      </c>
      <c r="AY404" s="17" t="s">
        <v>142</v>
      </c>
      <c r="BE404" s="138">
        <f>IF(N404="základní",J404,0)</f>
        <v>0</v>
      </c>
      <c r="BF404" s="138">
        <f>IF(N404="snížená",J404,0)</f>
        <v>0</v>
      </c>
      <c r="BG404" s="138">
        <f>IF(N404="zákl. přenesená",J404,0)</f>
        <v>0</v>
      </c>
      <c r="BH404" s="138">
        <f>IF(N404="sníž. přenesená",J404,0)</f>
        <v>0</v>
      </c>
      <c r="BI404" s="138">
        <f>IF(N404="nulová",J404,0)</f>
        <v>0</v>
      </c>
      <c r="BJ404" s="17" t="s">
        <v>78</v>
      </c>
      <c r="BK404" s="138">
        <f>ROUND(I404*H404,2)</f>
        <v>0</v>
      </c>
      <c r="BL404" s="17" t="s">
        <v>149</v>
      </c>
      <c r="BM404" s="137" t="s">
        <v>795</v>
      </c>
    </row>
    <row r="405" spans="2:65" s="13" customFormat="1" ht="11.25">
      <c r="B405" s="154"/>
      <c r="D405" s="140" t="s">
        <v>151</v>
      </c>
      <c r="E405" s="155" t="s">
        <v>19</v>
      </c>
      <c r="F405" s="156" t="s">
        <v>730</v>
      </c>
      <c r="H405" s="155" t="s">
        <v>19</v>
      </c>
      <c r="I405" s="332"/>
      <c r="L405" s="154"/>
      <c r="M405" s="158"/>
      <c r="T405" s="159"/>
      <c r="AT405" s="155" t="s">
        <v>151</v>
      </c>
      <c r="AU405" s="155" t="s">
        <v>78</v>
      </c>
      <c r="AV405" s="13" t="s">
        <v>78</v>
      </c>
      <c r="AW405" s="13" t="s">
        <v>31</v>
      </c>
      <c r="AX405" s="13" t="s">
        <v>70</v>
      </c>
      <c r="AY405" s="155" t="s">
        <v>142</v>
      </c>
    </row>
    <row r="406" spans="2:65" s="11" customFormat="1" ht="11.25">
      <c r="B406" s="139"/>
      <c r="D406" s="140" t="s">
        <v>151</v>
      </c>
      <c r="E406" s="141" t="s">
        <v>19</v>
      </c>
      <c r="F406" s="142" t="s">
        <v>80</v>
      </c>
      <c r="H406" s="143">
        <v>2</v>
      </c>
      <c r="I406" s="330"/>
      <c r="L406" s="139"/>
      <c r="M406" s="145"/>
      <c r="T406" s="146"/>
      <c r="AT406" s="141" t="s">
        <v>151</v>
      </c>
      <c r="AU406" s="141" t="s">
        <v>78</v>
      </c>
      <c r="AV406" s="11" t="s">
        <v>80</v>
      </c>
      <c r="AW406" s="11" t="s">
        <v>31</v>
      </c>
      <c r="AX406" s="11" t="s">
        <v>70</v>
      </c>
      <c r="AY406" s="141" t="s">
        <v>142</v>
      </c>
    </row>
    <row r="407" spans="2:65" s="13" customFormat="1" ht="11.25">
      <c r="B407" s="154"/>
      <c r="D407" s="140" t="s">
        <v>151</v>
      </c>
      <c r="E407" s="155" t="s">
        <v>19</v>
      </c>
      <c r="F407" s="156" t="s">
        <v>731</v>
      </c>
      <c r="H407" s="155" t="s">
        <v>19</v>
      </c>
      <c r="I407" s="332"/>
      <c r="L407" s="154"/>
      <c r="M407" s="158"/>
      <c r="T407" s="159"/>
      <c r="AT407" s="155" t="s">
        <v>151</v>
      </c>
      <c r="AU407" s="155" t="s">
        <v>78</v>
      </c>
      <c r="AV407" s="13" t="s">
        <v>78</v>
      </c>
      <c r="AW407" s="13" t="s">
        <v>31</v>
      </c>
      <c r="AX407" s="13" t="s">
        <v>70</v>
      </c>
      <c r="AY407" s="155" t="s">
        <v>142</v>
      </c>
    </row>
    <row r="408" spans="2:65" s="11" customFormat="1" ht="11.25">
      <c r="B408" s="139"/>
      <c r="D408" s="140" t="s">
        <v>151</v>
      </c>
      <c r="E408" s="141" t="s">
        <v>19</v>
      </c>
      <c r="F408" s="142" t="s">
        <v>80</v>
      </c>
      <c r="H408" s="143">
        <v>2</v>
      </c>
      <c r="I408" s="330"/>
      <c r="L408" s="139"/>
      <c r="M408" s="145"/>
      <c r="T408" s="146"/>
      <c r="AT408" s="141" t="s">
        <v>151</v>
      </c>
      <c r="AU408" s="141" t="s">
        <v>78</v>
      </c>
      <c r="AV408" s="11" t="s">
        <v>80</v>
      </c>
      <c r="AW408" s="11" t="s">
        <v>31</v>
      </c>
      <c r="AX408" s="11" t="s">
        <v>70</v>
      </c>
      <c r="AY408" s="141" t="s">
        <v>142</v>
      </c>
    </row>
    <row r="409" spans="2:65" s="13" customFormat="1" ht="11.25">
      <c r="B409" s="154"/>
      <c r="D409" s="140" t="s">
        <v>151</v>
      </c>
      <c r="E409" s="155" t="s">
        <v>19</v>
      </c>
      <c r="F409" s="156" t="s">
        <v>732</v>
      </c>
      <c r="H409" s="155" t="s">
        <v>19</v>
      </c>
      <c r="I409" s="332"/>
      <c r="L409" s="154"/>
      <c r="M409" s="158"/>
      <c r="T409" s="159"/>
      <c r="AT409" s="155" t="s">
        <v>151</v>
      </c>
      <c r="AU409" s="155" t="s">
        <v>78</v>
      </c>
      <c r="AV409" s="13" t="s">
        <v>78</v>
      </c>
      <c r="AW409" s="13" t="s">
        <v>31</v>
      </c>
      <c r="AX409" s="13" t="s">
        <v>70</v>
      </c>
      <c r="AY409" s="155" t="s">
        <v>142</v>
      </c>
    </row>
    <row r="410" spans="2:65" s="11" customFormat="1" ht="11.25">
      <c r="B410" s="139"/>
      <c r="D410" s="140" t="s">
        <v>151</v>
      </c>
      <c r="E410" s="141" t="s">
        <v>19</v>
      </c>
      <c r="F410" s="142" t="s">
        <v>724</v>
      </c>
      <c r="H410" s="143">
        <v>4</v>
      </c>
      <c r="I410" s="330"/>
      <c r="L410" s="139"/>
      <c r="M410" s="145"/>
      <c r="T410" s="146"/>
      <c r="AT410" s="141" t="s">
        <v>151</v>
      </c>
      <c r="AU410" s="141" t="s">
        <v>78</v>
      </c>
      <c r="AV410" s="11" t="s">
        <v>80</v>
      </c>
      <c r="AW410" s="11" t="s">
        <v>31</v>
      </c>
      <c r="AX410" s="11" t="s">
        <v>70</v>
      </c>
      <c r="AY410" s="141" t="s">
        <v>142</v>
      </c>
    </row>
    <row r="411" spans="2:65" s="13" customFormat="1" ht="11.25">
      <c r="B411" s="154"/>
      <c r="D411" s="140" t="s">
        <v>151</v>
      </c>
      <c r="E411" s="155" t="s">
        <v>19</v>
      </c>
      <c r="F411" s="156" t="s">
        <v>734</v>
      </c>
      <c r="H411" s="155" t="s">
        <v>19</v>
      </c>
      <c r="I411" s="332"/>
      <c r="L411" s="154"/>
      <c r="M411" s="158"/>
      <c r="T411" s="159"/>
      <c r="AT411" s="155" t="s">
        <v>151</v>
      </c>
      <c r="AU411" s="155" t="s">
        <v>78</v>
      </c>
      <c r="AV411" s="13" t="s">
        <v>78</v>
      </c>
      <c r="AW411" s="13" t="s">
        <v>31</v>
      </c>
      <c r="AX411" s="13" t="s">
        <v>70</v>
      </c>
      <c r="AY411" s="155" t="s">
        <v>142</v>
      </c>
    </row>
    <row r="412" spans="2:65" s="11" customFormat="1" ht="11.25">
      <c r="B412" s="139"/>
      <c r="D412" s="140" t="s">
        <v>151</v>
      </c>
      <c r="E412" s="141" t="s">
        <v>19</v>
      </c>
      <c r="F412" s="142" t="s">
        <v>755</v>
      </c>
      <c r="H412" s="143">
        <v>6</v>
      </c>
      <c r="I412" s="330"/>
      <c r="L412" s="139"/>
      <c r="M412" s="145"/>
      <c r="T412" s="146"/>
      <c r="AT412" s="141" t="s">
        <v>151</v>
      </c>
      <c r="AU412" s="141" t="s">
        <v>78</v>
      </c>
      <c r="AV412" s="11" t="s">
        <v>80</v>
      </c>
      <c r="AW412" s="11" t="s">
        <v>31</v>
      </c>
      <c r="AX412" s="11" t="s">
        <v>70</v>
      </c>
      <c r="AY412" s="141" t="s">
        <v>142</v>
      </c>
    </row>
    <row r="413" spans="2:65" s="13" customFormat="1" ht="11.25">
      <c r="B413" s="154"/>
      <c r="D413" s="140" t="s">
        <v>151</v>
      </c>
      <c r="E413" s="155" t="s">
        <v>19</v>
      </c>
      <c r="F413" s="156" t="s">
        <v>796</v>
      </c>
      <c r="H413" s="155" t="s">
        <v>19</v>
      </c>
      <c r="I413" s="332"/>
      <c r="L413" s="154"/>
      <c r="M413" s="158"/>
      <c r="T413" s="159"/>
      <c r="AT413" s="155" t="s">
        <v>151</v>
      </c>
      <c r="AU413" s="155" t="s">
        <v>78</v>
      </c>
      <c r="AV413" s="13" t="s">
        <v>78</v>
      </c>
      <c r="AW413" s="13" t="s">
        <v>31</v>
      </c>
      <c r="AX413" s="13" t="s">
        <v>70</v>
      </c>
      <c r="AY413" s="155" t="s">
        <v>142</v>
      </c>
    </row>
    <row r="414" spans="2:65" s="11" customFormat="1" ht="11.25">
      <c r="B414" s="139"/>
      <c r="D414" s="140" t="s">
        <v>151</v>
      </c>
      <c r="E414" s="141" t="s">
        <v>19</v>
      </c>
      <c r="F414" s="142" t="s">
        <v>149</v>
      </c>
      <c r="H414" s="143">
        <v>4</v>
      </c>
      <c r="I414" s="330"/>
      <c r="L414" s="139"/>
      <c r="M414" s="145"/>
      <c r="T414" s="146"/>
      <c r="AT414" s="141" t="s">
        <v>151</v>
      </c>
      <c r="AU414" s="141" t="s">
        <v>78</v>
      </c>
      <c r="AV414" s="11" t="s">
        <v>80</v>
      </c>
      <c r="AW414" s="11" t="s">
        <v>31</v>
      </c>
      <c r="AX414" s="11" t="s">
        <v>70</v>
      </c>
      <c r="AY414" s="141" t="s">
        <v>142</v>
      </c>
    </row>
    <row r="415" spans="2:65" s="12" customFormat="1" ht="11.25">
      <c r="B415" s="147"/>
      <c r="D415" s="140" t="s">
        <v>151</v>
      </c>
      <c r="E415" s="148" t="s">
        <v>19</v>
      </c>
      <c r="F415" s="149" t="s">
        <v>154</v>
      </c>
      <c r="H415" s="150">
        <v>18</v>
      </c>
      <c r="I415" s="331"/>
      <c r="L415" s="147"/>
      <c r="M415" s="152"/>
      <c r="T415" s="153"/>
      <c r="AT415" s="148" t="s">
        <v>151</v>
      </c>
      <c r="AU415" s="148" t="s">
        <v>78</v>
      </c>
      <c r="AV415" s="12" t="s">
        <v>149</v>
      </c>
      <c r="AW415" s="12" t="s">
        <v>31</v>
      </c>
      <c r="AX415" s="12" t="s">
        <v>78</v>
      </c>
      <c r="AY415" s="148" t="s">
        <v>142</v>
      </c>
    </row>
    <row r="416" spans="2:65" s="13" customFormat="1" ht="11.25">
      <c r="B416" s="154"/>
      <c r="D416" s="140" t="s">
        <v>151</v>
      </c>
      <c r="E416" s="155" t="s">
        <v>19</v>
      </c>
      <c r="F416" s="156" t="s">
        <v>155</v>
      </c>
      <c r="H416" s="155" t="s">
        <v>19</v>
      </c>
      <c r="I416" s="332"/>
      <c r="L416" s="154"/>
      <c r="M416" s="158"/>
      <c r="T416" s="159"/>
      <c r="AT416" s="155" t="s">
        <v>151</v>
      </c>
      <c r="AU416" s="155" t="s">
        <v>78</v>
      </c>
      <c r="AV416" s="13" t="s">
        <v>78</v>
      </c>
      <c r="AW416" s="13" t="s">
        <v>31</v>
      </c>
      <c r="AX416" s="13" t="s">
        <v>70</v>
      </c>
      <c r="AY416" s="155" t="s">
        <v>142</v>
      </c>
    </row>
    <row r="417" spans="2:65" s="1" customFormat="1" ht="24.2" customHeight="1">
      <c r="B417" s="32"/>
      <c r="C417" s="125" t="s">
        <v>283</v>
      </c>
      <c r="D417" s="125" t="s">
        <v>143</v>
      </c>
      <c r="E417" s="126" t="s">
        <v>797</v>
      </c>
      <c r="F417" s="127" t="s">
        <v>798</v>
      </c>
      <c r="G417" s="128" t="s">
        <v>146</v>
      </c>
      <c r="H417" s="129">
        <v>16</v>
      </c>
      <c r="I417" s="329"/>
      <c r="J417" s="131">
        <f>ROUND(I417*H417,2)</f>
        <v>0</v>
      </c>
      <c r="K417" s="127" t="s">
        <v>147</v>
      </c>
      <c r="L417" s="132"/>
      <c r="M417" s="133" t="s">
        <v>19</v>
      </c>
      <c r="N417" s="134" t="s">
        <v>41</v>
      </c>
      <c r="P417" s="135">
        <f>O417*H417</f>
        <v>0</v>
      </c>
      <c r="Q417" s="135">
        <v>0.15669</v>
      </c>
      <c r="R417" s="135">
        <f>Q417*H417</f>
        <v>2.5070399999999999</v>
      </c>
      <c r="S417" s="135">
        <v>0</v>
      </c>
      <c r="T417" s="136">
        <f>S417*H417</f>
        <v>0</v>
      </c>
      <c r="AR417" s="137" t="s">
        <v>148</v>
      </c>
      <c r="AT417" s="137" t="s">
        <v>143</v>
      </c>
      <c r="AU417" s="137" t="s">
        <v>78</v>
      </c>
      <c r="AY417" s="17" t="s">
        <v>142</v>
      </c>
      <c r="BE417" s="138">
        <f>IF(N417="základní",J417,0)</f>
        <v>0</v>
      </c>
      <c r="BF417" s="138">
        <f>IF(N417="snížená",J417,0)</f>
        <v>0</v>
      </c>
      <c r="BG417" s="138">
        <f>IF(N417="zákl. přenesená",J417,0)</f>
        <v>0</v>
      </c>
      <c r="BH417" s="138">
        <f>IF(N417="sníž. přenesená",J417,0)</f>
        <v>0</v>
      </c>
      <c r="BI417" s="138">
        <f>IF(N417="nulová",J417,0)</f>
        <v>0</v>
      </c>
      <c r="BJ417" s="17" t="s">
        <v>78</v>
      </c>
      <c r="BK417" s="138">
        <f>ROUND(I417*H417,2)</f>
        <v>0</v>
      </c>
      <c r="BL417" s="17" t="s">
        <v>149</v>
      </c>
      <c r="BM417" s="137" t="s">
        <v>799</v>
      </c>
    </row>
    <row r="418" spans="2:65" s="13" customFormat="1" ht="11.25">
      <c r="B418" s="154"/>
      <c r="D418" s="140" t="s">
        <v>151</v>
      </c>
      <c r="E418" s="155" t="s">
        <v>19</v>
      </c>
      <c r="F418" s="156" t="s">
        <v>730</v>
      </c>
      <c r="H418" s="155" t="s">
        <v>19</v>
      </c>
      <c r="I418" s="332"/>
      <c r="L418" s="154"/>
      <c r="M418" s="158"/>
      <c r="T418" s="159"/>
      <c r="AT418" s="155" t="s">
        <v>151</v>
      </c>
      <c r="AU418" s="155" t="s">
        <v>78</v>
      </c>
      <c r="AV418" s="13" t="s">
        <v>78</v>
      </c>
      <c r="AW418" s="13" t="s">
        <v>31</v>
      </c>
      <c r="AX418" s="13" t="s">
        <v>70</v>
      </c>
      <c r="AY418" s="155" t="s">
        <v>142</v>
      </c>
    </row>
    <row r="419" spans="2:65" s="11" customFormat="1" ht="11.25">
      <c r="B419" s="139"/>
      <c r="D419" s="140" t="s">
        <v>151</v>
      </c>
      <c r="E419" s="141" t="s">
        <v>19</v>
      </c>
      <c r="F419" s="142" t="s">
        <v>78</v>
      </c>
      <c r="H419" s="143">
        <v>1</v>
      </c>
      <c r="I419" s="330"/>
      <c r="L419" s="139"/>
      <c r="M419" s="145"/>
      <c r="T419" s="146"/>
      <c r="AT419" s="141" t="s">
        <v>151</v>
      </c>
      <c r="AU419" s="141" t="s">
        <v>78</v>
      </c>
      <c r="AV419" s="11" t="s">
        <v>80</v>
      </c>
      <c r="AW419" s="11" t="s">
        <v>31</v>
      </c>
      <c r="AX419" s="11" t="s">
        <v>70</v>
      </c>
      <c r="AY419" s="141" t="s">
        <v>142</v>
      </c>
    </row>
    <row r="420" spans="2:65" s="13" customFormat="1" ht="11.25">
      <c r="B420" s="154"/>
      <c r="D420" s="140" t="s">
        <v>151</v>
      </c>
      <c r="E420" s="155" t="s">
        <v>19</v>
      </c>
      <c r="F420" s="156" t="s">
        <v>731</v>
      </c>
      <c r="H420" s="155" t="s">
        <v>19</v>
      </c>
      <c r="I420" s="332"/>
      <c r="L420" s="154"/>
      <c r="M420" s="158"/>
      <c r="T420" s="159"/>
      <c r="AT420" s="155" t="s">
        <v>151</v>
      </c>
      <c r="AU420" s="155" t="s">
        <v>78</v>
      </c>
      <c r="AV420" s="13" t="s">
        <v>78</v>
      </c>
      <c r="AW420" s="13" t="s">
        <v>31</v>
      </c>
      <c r="AX420" s="13" t="s">
        <v>70</v>
      </c>
      <c r="AY420" s="155" t="s">
        <v>142</v>
      </c>
    </row>
    <row r="421" spans="2:65" s="11" customFormat="1" ht="11.25">
      <c r="B421" s="139"/>
      <c r="D421" s="140" t="s">
        <v>151</v>
      </c>
      <c r="E421" s="141" t="s">
        <v>19</v>
      </c>
      <c r="F421" s="142" t="s">
        <v>80</v>
      </c>
      <c r="H421" s="143">
        <v>2</v>
      </c>
      <c r="I421" s="330"/>
      <c r="L421" s="139"/>
      <c r="M421" s="145"/>
      <c r="T421" s="146"/>
      <c r="AT421" s="141" t="s">
        <v>151</v>
      </c>
      <c r="AU421" s="141" t="s">
        <v>78</v>
      </c>
      <c r="AV421" s="11" t="s">
        <v>80</v>
      </c>
      <c r="AW421" s="11" t="s">
        <v>31</v>
      </c>
      <c r="AX421" s="11" t="s">
        <v>70</v>
      </c>
      <c r="AY421" s="141" t="s">
        <v>142</v>
      </c>
    </row>
    <row r="422" spans="2:65" s="13" customFormat="1" ht="11.25">
      <c r="B422" s="154"/>
      <c r="D422" s="140" t="s">
        <v>151</v>
      </c>
      <c r="E422" s="155" t="s">
        <v>19</v>
      </c>
      <c r="F422" s="156" t="s">
        <v>800</v>
      </c>
      <c r="H422" s="155" t="s">
        <v>19</v>
      </c>
      <c r="I422" s="332"/>
      <c r="L422" s="154"/>
      <c r="M422" s="158"/>
      <c r="T422" s="159"/>
      <c r="AT422" s="155" t="s">
        <v>151</v>
      </c>
      <c r="AU422" s="155" t="s">
        <v>78</v>
      </c>
      <c r="AV422" s="13" t="s">
        <v>78</v>
      </c>
      <c r="AW422" s="13" t="s">
        <v>31</v>
      </c>
      <c r="AX422" s="13" t="s">
        <v>70</v>
      </c>
      <c r="AY422" s="155" t="s">
        <v>142</v>
      </c>
    </row>
    <row r="423" spans="2:65" s="11" customFormat="1" ht="11.25">
      <c r="B423" s="139"/>
      <c r="D423" s="140" t="s">
        <v>151</v>
      </c>
      <c r="E423" s="141" t="s">
        <v>19</v>
      </c>
      <c r="F423" s="142" t="s">
        <v>78</v>
      </c>
      <c r="H423" s="143">
        <v>1</v>
      </c>
      <c r="I423" s="330"/>
      <c r="L423" s="139"/>
      <c r="M423" s="145"/>
      <c r="T423" s="146"/>
      <c r="AT423" s="141" t="s">
        <v>151</v>
      </c>
      <c r="AU423" s="141" t="s">
        <v>78</v>
      </c>
      <c r="AV423" s="11" t="s">
        <v>80</v>
      </c>
      <c r="AW423" s="11" t="s">
        <v>31</v>
      </c>
      <c r="AX423" s="11" t="s">
        <v>70</v>
      </c>
      <c r="AY423" s="141" t="s">
        <v>142</v>
      </c>
    </row>
    <row r="424" spans="2:65" s="13" customFormat="1" ht="11.25">
      <c r="B424" s="154"/>
      <c r="D424" s="140" t="s">
        <v>151</v>
      </c>
      <c r="E424" s="155" t="s">
        <v>19</v>
      </c>
      <c r="F424" s="156" t="s">
        <v>801</v>
      </c>
      <c r="H424" s="155" t="s">
        <v>19</v>
      </c>
      <c r="I424" s="332"/>
      <c r="L424" s="154"/>
      <c r="M424" s="158"/>
      <c r="T424" s="159"/>
      <c r="AT424" s="155" t="s">
        <v>151</v>
      </c>
      <c r="AU424" s="155" t="s">
        <v>78</v>
      </c>
      <c r="AV424" s="13" t="s">
        <v>78</v>
      </c>
      <c r="AW424" s="13" t="s">
        <v>31</v>
      </c>
      <c r="AX424" s="13" t="s">
        <v>70</v>
      </c>
      <c r="AY424" s="155" t="s">
        <v>142</v>
      </c>
    </row>
    <row r="425" spans="2:65" s="11" customFormat="1" ht="11.25">
      <c r="B425" s="139"/>
      <c r="D425" s="140" t="s">
        <v>151</v>
      </c>
      <c r="E425" s="141" t="s">
        <v>19</v>
      </c>
      <c r="F425" s="142" t="s">
        <v>80</v>
      </c>
      <c r="H425" s="143">
        <v>2</v>
      </c>
      <c r="I425" s="330"/>
      <c r="L425" s="139"/>
      <c r="M425" s="145"/>
      <c r="T425" s="146"/>
      <c r="AT425" s="141" t="s">
        <v>151</v>
      </c>
      <c r="AU425" s="141" t="s">
        <v>78</v>
      </c>
      <c r="AV425" s="11" t="s">
        <v>80</v>
      </c>
      <c r="AW425" s="11" t="s">
        <v>31</v>
      </c>
      <c r="AX425" s="11" t="s">
        <v>70</v>
      </c>
      <c r="AY425" s="141" t="s">
        <v>142</v>
      </c>
    </row>
    <row r="426" spans="2:65" s="13" customFormat="1" ht="11.25">
      <c r="B426" s="154"/>
      <c r="D426" s="140" t="s">
        <v>151</v>
      </c>
      <c r="E426" s="155" t="s">
        <v>19</v>
      </c>
      <c r="F426" s="156" t="s">
        <v>802</v>
      </c>
      <c r="H426" s="155" t="s">
        <v>19</v>
      </c>
      <c r="I426" s="332"/>
      <c r="L426" s="154"/>
      <c r="M426" s="158"/>
      <c r="T426" s="159"/>
      <c r="AT426" s="155" t="s">
        <v>151</v>
      </c>
      <c r="AU426" s="155" t="s">
        <v>78</v>
      </c>
      <c r="AV426" s="13" t="s">
        <v>78</v>
      </c>
      <c r="AW426" s="13" t="s">
        <v>31</v>
      </c>
      <c r="AX426" s="13" t="s">
        <v>70</v>
      </c>
      <c r="AY426" s="155" t="s">
        <v>142</v>
      </c>
    </row>
    <row r="427" spans="2:65" s="11" customFormat="1" ht="11.25">
      <c r="B427" s="139"/>
      <c r="D427" s="140" t="s">
        <v>151</v>
      </c>
      <c r="E427" s="141" t="s">
        <v>19</v>
      </c>
      <c r="F427" s="142" t="s">
        <v>755</v>
      </c>
      <c r="H427" s="143">
        <v>6</v>
      </c>
      <c r="I427" s="330"/>
      <c r="L427" s="139"/>
      <c r="M427" s="145"/>
      <c r="T427" s="146"/>
      <c r="AT427" s="141" t="s">
        <v>151</v>
      </c>
      <c r="AU427" s="141" t="s">
        <v>78</v>
      </c>
      <c r="AV427" s="11" t="s">
        <v>80</v>
      </c>
      <c r="AW427" s="11" t="s">
        <v>31</v>
      </c>
      <c r="AX427" s="11" t="s">
        <v>70</v>
      </c>
      <c r="AY427" s="141" t="s">
        <v>142</v>
      </c>
    </row>
    <row r="428" spans="2:65" s="13" customFormat="1" ht="11.25">
      <c r="B428" s="154"/>
      <c r="D428" s="140" t="s">
        <v>151</v>
      </c>
      <c r="E428" s="155" t="s">
        <v>19</v>
      </c>
      <c r="F428" s="156" t="s">
        <v>803</v>
      </c>
      <c r="H428" s="155" t="s">
        <v>19</v>
      </c>
      <c r="I428" s="332"/>
      <c r="L428" s="154"/>
      <c r="M428" s="158"/>
      <c r="T428" s="159"/>
      <c r="AT428" s="155" t="s">
        <v>151</v>
      </c>
      <c r="AU428" s="155" t="s">
        <v>78</v>
      </c>
      <c r="AV428" s="13" t="s">
        <v>78</v>
      </c>
      <c r="AW428" s="13" t="s">
        <v>31</v>
      </c>
      <c r="AX428" s="13" t="s">
        <v>70</v>
      </c>
      <c r="AY428" s="155" t="s">
        <v>142</v>
      </c>
    </row>
    <row r="429" spans="2:65" s="11" customFormat="1" ht="11.25">
      <c r="B429" s="139"/>
      <c r="D429" s="140" t="s">
        <v>151</v>
      </c>
      <c r="E429" s="141" t="s">
        <v>19</v>
      </c>
      <c r="F429" s="142" t="s">
        <v>149</v>
      </c>
      <c r="H429" s="143">
        <v>4</v>
      </c>
      <c r="I429" s="330"/>
      <c r="L429" s="139"/>
      <c r="M429" s="145"/>
      <c r="T429" s="146"/>
      <c r="AT429" s="141" t="s">
        <v>151</v>
      </c>
      <c r="AU429" s="141" t="s">
        <v>78</v>
      </c>
      <c r="AV429" s="11" t="s">
        <v>80</v>
      </c>
      <c r="AW429" s="11" t="s">
        <v>31</v>
      </c>
      <c r="AX429" s="11" t="s">
        <v>70</v>
      </c>
      <c r="AY429" s="141" t="s">
        <v>142</v>
      </c>
    </row>
    <row r="430" spans="2:65" s="12" customFormat="1" ht="11.25">
      <c r="B430" s="147"/>
      <c r="D430" s="140" t="s">
        <v>151</v>
      </c>
      <c r="E430" s="148" t="s">
        <v>19</v>
      </c>
      <c r="F430" s="149" t="s">
        <v>154</v>
      </c>
      <c r="H430" s="150">
        <v>16</v>
      </c>
      <c r="I430" s="331"/>
      <c r="L430" s="147"/>
      <c r="M430" s="152"/>
      <c r="T430" s="153"/>
      <c r="AT430" s="148" t="s">
        <v>151</v>
      </c>
      <c r="AU430" s="148" t="s">
        <v>78</v>
      </c>
      <c r="AV430" s="12" t="s">
        <v>149</v>
      </c>
      <c r="AW430" s="12" t="s">
        <v>31</v>
      </c>
      <c r="AX430" s="12" t="s">
        <v>78</v>
      </c>
      <c r="AY430" s="148" t="s">
        <v>142</v>
      </c>
    </row>
    <row r="431" spans="2:65" s="13" customFormat="1" ht="11.25">
      <c r="B431" s="154"/>
      <c r="D431" s="140" t="s">
        <v>151</v>
      </c>
      <c r="E431" s="155" t="s">
        <v>19</v>
      </c>
      <c r="F431" s="156" t="s">
        <v>155</v>
      </c>
      <c r="H431" s="155" t="s">
        <v>19</v>
      </c>
      <c r="I431" s="332"/>
      <c r="L431" s="154"/>
      <c r="M431" s="158"/>
      <c r="T431" s="159"/>
      <c r="AT431" s="155" t="s">
        <v>151</v>
      </c>
      <c r="AU431" s="155" t="s">
        <v>78</v>
      </c>
      <c r="AV431" s="13" t="s">
        <v>78</v>
      </c>
      <c r="AW431" s="13" t="s">
        <v>31</v>
      </c>
      <c r="AX431" s="13" t="s">
        <v>70</v>
      </c>
      <c r="AY431" s="155" t="s">
        <v>142</v>
      </c>
    </row>
    <row r="432" spans="2:65" s="1" customFormat="1" ht="24.2" customHeight="1">
      <c r="B432" s="32"/>
      <c r="C432" s="125" t="s">
        <v>287</v>
      </c>
      <c r="D432" s="125" t="s">
        <v>143</v>
      </c>
      <c r="E432" s="126" t="s">
        <v>804</v>
      </c>
      <c r="F432" s="127" t="s">
        <v>805</v>
      </c>
      <c r="G432" s="128" t="s">
        <v>146</v>
      </c>
      <c r="H432" s="129">
        <v>13</v>
      </c>
      <c r="I432" s="329"/>
      <c r="J432" s="131">
        <f>ROUND(I432*H432,2)</f>
        <v>0</v>
      </c>
      <c r="K432" s="127" t="s">
        <v>147</v>
      </c>
      <c r="L432" s="132"/>
      <c r="M432" s="133" t="s">
        <v>19</v>
      </c>
      <c r="N432" s="134" t="s">
        <v>41</v>
      </c>
      <c r="P432" s="135">
        <f>O432*H432</f>
        <v>0</v>
      </c>
      <c r="Q432" s="135">
        <v>0.16042000000000001</v>
      </c>
      <c r="R432" s="135">
        <f>Q432*H432</f>
        <v>2.0854600000000003</v>
      </c>
      <c r="S432" s="135">
        <v>0</v>
      </c>
      <c r="T432" s="136">
        <f>S432*H432</f>
        <v>0</v>
      </c>
      <c r="AR432" s="137" t="s">
        <v>148</v>
      </c>
      <c r="AT432" s="137" t="s">
        <v>143</v>
      </c>
      <c r="AU432" s="137" t="s">
        <v>78</v>
      </c>
      <c r="AY432" s="17" t="s">
        <v>142</v>
      </c>
      <c r="BE432" s="138">
        <f>IF(N432="základní",J432,0)</f>
        <v>0</v>
      </c>
      <c r="BF432" s="138">
        <f>IF(N432="snížená",J432,0)</f>
        <v>0</v>
      </c>
      <c r="BG432" s="138">
        <f>IF(N432="zákl. přenesená",J432,0)</f>
        <v>0</v>
      </c>
      <c r="BH432" s="138">
        <f>IF(N432="sníž. přenesená",J432,0)</f>
        <v>0</v>
      </c>
      <c r="BI432" s="138">
        <f>IF(N432="nulová",J432,0)</f>
        <v>0</v>
      </c>
      <c r="BJ432" s="17" t="s">
        <v>78</v>
      </c>
      <c r="BK432" s="138">
        <f>ROUND(I432*H432,2)</f>
        <v>0</v>
      </c>
      <c r="BL432" s="17" t="s">
        <v>149</v>
      </c>
      <c r="BM432" s="137" t="s">
        <v>806</v>
      </c>
    </row>
    <row r="433" spans="2:65" s="13" customFormat="1" ht="11.25">
      <c r="B433" s="154"/>
      <c r="D433" s="140" t="s">
        <v>151</v>
      </c>
      <c r="E433" s="155" t="s">
        <v>19</v>
      </c>
      <c r="F433" s="156" t="s">
        <v>730</v>
      </c>
      <c r="H433" s="155" t="s">
        <v>19</v>
      </c>
      <c r="I433" s="332"/>
      <c r="L433" s="154"/>
      <c r="M433" s="158"/>
      <c r="T433" s="159"/>
      <c r="AT433" s="155" t="s">
        <v>151</v>
      </c>
      <c r="AU433" s="155" t="s">
        <v>78</v>
      </c>
      <c r="AV433" s="13" t="s">
        <v>78</v>
      </c>
      <c r="AW433" s="13" t="s">
        <v>31</v>
      </c>
      <c r="AX433" s="13" t="s">
        <v>70</v>
      </c>
      <c r="AY433" s="155" t="s">
        <v>142</v>
      </c>
    </row>
    <row r="434" spans="2:65" s="11" customFormat="1" ht="11.25">
      <c r="B434" s="139"/>
      <c r="D434" s="140" t="s">
        <v>151</v>
      </c>
      <c r="E434" s="141" t="s">
        <v>19</v>
      </c>
      <c r="F434" s="142" t="s">
        <v>78</v>
      </c>
      <c r="H434" s="143">
        <v>1</v>
      </c>
      <c r="I434" s="330"/>
      <c r="L434" s="139"/>
      <c r="M434" s="145"/>
      <c r="T434" s="146"/>
      <c r="AT434" s="141" t="s">
        <v>151</v>
      </c>
      <c r="AU434" s="141" t="s">
        <v>78</v>
      </c>
      <c r="AV434" s="11" t="s">
        <v>80</v>
      </c>
      <c r="AW434" s="11" t="s">
        <v>31</v>
      </c>
      <c r="AX434" s="11" t="s">
        <v>70</v>
      </c>
      <c r="AY434" s="141" t="s">
        <v>142</v>
      </c>
    </row>
    <row r="435" spans="2:65" s="13" customFormat="1" ht="11.25">
      <c r="B435" s="154"/>
      <c r="D435" s="140" t="s">
        <v>151</v>
      </c>
      <c r="E435" s="155" t="s">
        <v>19</v>
      </c>
      <c r="F435" s="156" t="s">
        <v>731</v>
      </c>
      <c r="H435" s="155" t="s">
        <v>19</v>
      </c>
      <c r="I435" s="332"/>
      <c r="L435" s="154"/>
      <c r="M435" s="158"/>
      <c r="T435" s="159"/>
      <c r="AT435" s="155" t="s">
        <v>151</v>
      </c>
      <c r="AU435" s="155" t="s">
        <v>78</v>
      </c>
      <c r="AV435" s="13" t="s">
        <v>78</v>
      </c>
      <c r="AW435" s="13" t="s">
        <v>31</v>
      </c>
      <c r="AX435" s="13" t="s">
        <v>70</v>
      </c>
      <c r="AY435" s="155" t="s">
        <v>142</v>
      </c>
    </row>
    <row r="436" spans="2:65" s="11" customFormat="1" ht="11.25">
      <c r="B436" s="139"/>
      <c r="D436" s="140" t="s">
        <v>151</v>
      </c>
      <c r="E436" s="141" t="s">
        <v>19</v>
      </c>
      <c r="F436" s="142" t="s">
        <v>78</v>
      </c>
      <c r="H436" s="143">
        <v>1</v>
      </c>
      <c r="I436" s="330"/>
      <c r="L436" s="139"/>
      <c r="M436" s="145"/>
      <c r="T436" s="146"/>
      <c r="AT436" s="141" t="s">
        <v>151</v>
      </c>
      <c r="AU436" s="141" t="s">
        <v>78</v>
      </c>
      <c r="AV436" s="11" t="s">
        <v>80</v>
      </c>
      <c r="AW436" s="11" t="s">
        <v>31</v>
      </c>
      <c r="AX436" s="11" t="s">
        <v>70</v>
      </c>
      <c r="AY436" s="141" t="s">
        <v>142</v>
      </c>
    </row>
    <row r="437" spans="2:65" s="13" customFormat="1" ht="11.25">
      <c r="B437" s="154"/>
      <c r="D437" s="140" t="s">
        <v>151</v>
      </c>
      <c r="E437" s="155" t="s">
        <v>19</v>
      </c>
      <c r="F437" s="156" t="s">
        <v>732</v>
      </c>
      <c r="H437" s="155" t="s">
        <v>19</v>
      </c>
      <c r="I437" s="332"/>
      <c r="L437" s="154"/>
      <c r="M437" s="158"/>
      <c r="T437" s="159"/>
      <c r="AT437" s="155" t="s">
        <v>151</v>
      </c>
      <c r="AU437" s="155" t="s">
        <v>78</v>
      </c>
      <c r="AV437" s="13" t="s">
        <v>78</v>
      </c>
      <c r="AW437" s="13" t="s">
        <v>31</v>
      </c>
      <c r="AX437" s="13" t="s">
        <v>70</v>
      </c>
      <c r="AY437" s="155" t="s">
        <v>142</v>
      </c>
    </row>
    <row r="438" spans="2:65" s="11" customFormat="1" ht="11.25">
      <c r="B438" s="139"/>
      <c r="D438" s="140" t="s">
        <v>151</v>
      </c>
      <c r="E438" s="141" t="s">
        <v>19</v>
      </c>
      <c r="F438" s="142" t="s">
        <v>772</v>
      </c>
      <c r="H438" s="143">
        <v>2</v>
      </c>
      <c r="I438" s="330"/>
      <c r="L438" s="139"/>
      <c r="M438" s="145"/>
      <c r="T438" s="146"/>
      <c r="AT438" s="141" t="s">
        <v>151</v>
      </c>
      <c r="AU438" s="141" t="s">
        <v>78</v>
      </c>
      <c r="AV438" s="11" t="s">
        <v>80</v>
      </c>
      <c r="AW438" s="11" t="s">
        <v>31</v>
      </c>
      <c r="AX438" s="11" t="s">
        <v>70</v>
      </c>
      <c r="AY438" s="141" t="s">
        <v>142</v>
      </c>
    </row>
    <row r="439" spans="2:65" s="13" customFormat="1" ht="11.25">
      <c r="B439" s="154"/>
      <c r="D439" s="140" t="s">
        <v>151</v>
      </c>
      <c r="E439" s="155" t="s">
        <v>19</v>
      </c>
      <c r="F439" s="156" t="s">
        <v>734</v>
      </c>
      <c r="H439" s="155" t="s">
        <v>19</v>
      </c>
      <c r="I439" s="332"/>
      <c r="L439" s="154"/>
      <c r="M439" s="158"/>
      <c r="T439" s="159"/>
      <c r="AT439" s="155" t="s">
        <v>151</v>
      </c>
      <c r="AU439" s="155" t="s">
        <v>78</v>
      </c>
      <c r="AV439" s="13" t="s">
        <v>78</v>
      </c>
      <c r="AW439" s="13" t="s">
        <v>31</v>
      </c>
      <c r="AX439" s="13" t="s">
        <v>70</v>
      </c>
      <c r="AY439" s="155" t="s">
        <v>142</v>
      </c>
    </row>
    <row r="440" spans="2:65" s="11" customFormat="1" ht="11.25">
      <c r="B440" s="139"/>
      <c r="D440" s="140" t="s">
        <v>151</v>
      </c>
      <c r="E440" s="141" t="s">
        <v>19</v>
      </c>
      <c r="F440" s="142" t="s">
        <v>773</v>
      </c>
      <c r="H440" s="143">
        <v>3</v>
      </c>
      <c r="I440" s="330"/>
      <c r="L440" s="139"/>
      <c r="M440" s="145"/>
      <c r="T440" s="146"/>
      <c r="AT440" s="141" t="s">
        <v>151</v>
      </c>
      <c r="AU440" s="141" t="s">
        <v>78</v>
      </c>
      <c r="AV440" s="11" t="s">
        <v>80</v>
      </c>
      <c r="AW440" s="11" t="s">
        <v>31</v>
      </c>
      <c r="AX440" s="11" t="s">
        <v>70</v>
      </c>
      <c r="AY440" s="141" t="s">
        <v>142</v>
      </c>
    </row>
    <row r="441" spans="2:65" s="13" customFormat="1" ht="11.25">
      <c r="B441" s="154"/>
      <c r="D441" s="140" t="s">
        <v>151</v>
      </c>
      <c r="E441" s="155" t="s">
        <v>19</v>
      </c>
      <c r="F441" s="156" t="s">
        <v>807</v>
      </c>
      <c r="H441" s="155" t="s">
        <v>19</v>
      </c>
      <c r="I441" s="332"/>
      <c r="L441" s="154"/>
      <c r="M441" s="158"/>
      <c r="T441" s="159"/>
      <c r="AT441" s="155" t="s">
        <v>151</v>
      </c>
      <c r="AU441" s="155" t="s">
        <v>78</v>
      </c>
      <c r="AV441" s="13" t="s">
        <v>78</v>
      </c>
      <c r="AW441" s="13" t="s">
        <v>31</v>
      </c>
      <c r="AX441" s="13" t="s">
        <v>70</v>
      </c>
      <c r="AY441" s="155" t="s">
        <v>142</v>
      </c>
    </row>
    <row r="442" spans="2:65" s="11" customFormat="1" ht="11.25">
      <c r="B442" s="139"/>
      <c r="D442" s="140" t="s">
        <v>151</v>
      </c>
      <c r="E442" s="141" t="s">
        <v>19</v>
      </c>
      <c r="F442" s="142" t="s">
        <v>179</v>
      </c>
      <c r="H442" s="143">
        <v>6</v>
      </c>
      <c r="I442" s="330"/>
      <c r="L442" s="139"/>
      <c r="M442" s="145"/>
      <c r="T442" s="146"/>
      <c r="AT442" s="141" t="s">
        <v>151</v>
      </c>
      <c r="AU442" s="141" t="s">
        <v>78</v>
      </c>
      <c r="AV442" s="11" t="s">
        <v>80</v>
      </c>
      <c r="AW442" s="11" t="s">
        <v>31</v>
      </c>
      <c r="AX442" s="11" t="s">
        <v>70</v>
      </c>
      <c r="AY442" s="141" t="s">
        <v>142</v>
      </c>
    </row>
    <row r="443" spans="2:65" s="12" customFormat="1" ht="11.25">
      <c r="B443" s="147"/>
      <c r="D443" s="140" t="s">
        <v>151</v>
      </c>
      <c r="E443" s="148" t="s">
        <v>19</v>
      </c>
      <c r="F443" s="149" t="s">
        <v>154</v>
      </c>
      <c r="H443" s="150">
        <v>13</v>
      </c>
      <c r="I443" s="331"/>
      <c r="L443" s="147"/>
      <c r="M443" s="152"/>
      <c r="T443" s="153"/>
      <c r="AT443" s="148" t="s">
        <v>151</v>
      </c>
      <c r="AU443" s="148" t="s">
        <v>78</v>
      </c>
      <c r="AV443" s="12" t="s">
        <v>149</v>
      </c>
      <c r="AW443" s="12" t="s">
        <v>31</v>
      </c>
      <c r="AX443" s="12" t="s">
        <v>78</v>
      </c>
      <c r="AY443" s="148" t="s">
        <v>142</v>
      </c>
    </row>
    <row r="444" spans="2:65" s="13" customFormat="1" ht="11.25">
      <c r="B444" s="154"/>
      <c r="D444" s="140" t="s">
        <v>151</v>
      </c>
      <c r="E444" s="155" t="s">
        <v>19</v>
      </c>
      <c r="F444" s="156" t="s">
        <v>155</v>
      </c>
      <c r="H444" s="155" t="s">
        <v>19</v>
      </c>
      <c r="I444" s="332"/>
      <c r="L444" s="154"/>
      <c r="M444" s="158"/>
      <c r="T444" s="159"/>
      <c r="AT444" s="155" t="s">
        <v>151</v>
      </c>
      <c r="AU444" s="155" t="s">
        <v>78</v>
      </c>
      <c r="AV444" s="13" t="s">
        <v>78</v>
      </c>
      <c r="AW444" s="13" t="s">
        <v>31</v>
      </c>
      <c r="AX444" s="13" t="s">
        <v>70</v>
      </c>
      <c r="AY444" s="155" t="s">
        <v>142</v>
      </c>
    </row>
    <row r="445" spans="2:65" s="1" customFormat="1" ht="24.2" customHeight="1">
      <c r="B445" s="32"/>
      <c r="C445" s="125" t="s">
        <v>295</v>
      </c>
      <c r="D445" s="125" t="s">
        <v>143</v>
      </c>
      <c r="E445" s="126" t="s">
        <v>808</v>
      </c>
      <c r="F445" s="127" t="s">
        <v>809</v>
      </c>
      <c r="G445" s="128" t="s">
        <v>146</v>
      </c>
      <c r="H445" s="129">
        <v>22</v>
      </c>
      <c r="I445" s="329"/>
      <c r="J445" s="131">
        <f>ROUND(I445*H445,2)</f>
        <v>0</v>
      </c>
      <c r="K445" s="127" t="s">
        <v>147</v>
      </c>
      <c r="L445" s="132"/>
      <c r="M445" s="133" t="s">
        <v>19</v>
      </c>
      <c r="N445" s="134" t="s">
        <v>41</v>
      </c>
      <c r="P445" s="135">
        <f>O445*H445</f>
        <v>0</v>
      </c>
      <c r="Q445" s="135">
        <v>0.16414999999999999</v>
      </c>
      <c r="R445" s="135">
        <f>Q445*H445</f>
        <v>3.6113</v>
      </c>
      <c r="S445" s="135">
        <v>0</v>
      </c>
      <c r="T445" s="136">
        <f>S445*H445</f>
        <v>0</v>
      </c>
      <c r="AR445" s="137" t="s">
        <v>148</v>
      </c>
      <c r="AT445" s="137" t="s">
        <v>143</v>
      </c>
      <c r="AU445" s="137" t="s">
        <v>78</v>
      </c>
      <c r="AY445" s="17" t="s">
        <v>142</v>
      </c>
      <c r="BE445" s="138">
        <f>IF(N445="základní",J445,0)</f>
        <v>0</v>
      </c>
      <c r="BF445" s="138">
        <f>IF(N445="snížená",J445,0)</f>
        <v>0</v>
      </c>
      <c r="BG445" s="138">
        <f>IF(N445="zákl. přenesená",J445,0)</f>
        <v>0</v>
      </c>
      <c r="BH445" s="138">
        <f>IF(N445="sníž. přenesená",J445,0)</f>
        <v>0</v>
      </c>
      <c r="BI445" s="138">
        <f>IF(N445="nulová",J445,0)</f>
        <v>0</v>
      </c>
      <c r="BJ445" s="17" t="s">
        <v>78</v>
      </c>
      <c r="BK445" s="138">
        <f>ROUND(I445*H445,2)</f>
        <v>0</v>
      </c>
      <c r="BL445" s="17" t="s">
        <v>149</v>
      </c>
      <c r="BM445" s="137" t="s">
        <v>810</v>
      </c>
    </row>
    <row r="446" spans="2:65" s="13" customFormat="1" ht="11.25">
      <c r="B446" s="154"/>
      <c r="D446" s="140" t="s">
        <v>151</v>
      </c>
      <c r="E446" s="155" t="s">
        <v>19</v>
      </c>
      <c r="F446" s="156" t="s">
        <v>811</v>
      </c>
      <c r="H446" s="155" t="s">
        <v>19</v>
      </c>
      <c r="I446" s="332"/>
      <c r="L446" s="154"/>
      <c r="M446" s="158"/>
      <c r="T446" s="159"/>
      <c r="AT446" s="155" t="s">
        <v>151</v>
      </c>
      <c r="AU446" s="155" t="s">
        <v>78</v>
      </c>
      <c r="AV446" s="13" t="s">
        <v>78</v>
      </c>
      <c r="AW446" s="13" t="s">
        <v>31</v>
      </c>
      <c r="AX446" s="13" t="s">
        <v>70</v>
      </c>
      <c r="AY446" s="155" t="s">
        <v>142</v>
      </c>
    </row>
    <row r="447" spans="2:65" s="11" customFormat="1" ht="11.25">
      <c r="B447" s="139"/>
      <c r="D447" s="140" t="s">
        <v>151</v>
      </c>
      <c r="E447" s="141" t="s">
        <v>19</v>
      </c>
      <c r="F447" s="142" t="s">
        <v>78</v>
      </c>
      <c r="H447" s="143">
        <v>1</v>
      </c>
      <c r="I447" s="330"/>
      <c r="L447" s="139"/>
      <c r="M447" s="145"/>
      <c r="T447" s="146"/>
      <c r="AT447" s="141" t="s">
        <v>151</v>
      </c>
      <c r="AU447" s="141" t="s">
        <v>78</v>
      </c>
      <c r="AV447" s="11" t="s">
        <v>80</v>
      </c>
      <c r="AW447" s="11" t="s">
        <v>31</v>
      </c>
      <c r="AX447" s="11" t="s">
        <v>70</v>
      </c>
      <c r="AY447" s="141" t="s">
        <v>142</v>
      </c>
    </row>
    <row r="448" spans="2:65" s="13" customFormat="1" ht="11.25">
      <c r="B448" s="154"/>
      <c r="D448" s="140" t="s">
        <v>151</v>
      </c>
      <c r="E448" s="155" t="s">
        <v>19</v>
      </c>
      <c r="F448" s="156" t="s">
        <v>812</v>
      </c>
      <c r="H448" s="155" t="s">
        <v>19</v>
      </c>
      <c r="I448" s="332"/>
      <c r="L448" s="154"/>
      <c r="M448" s="158"/>
      <c r="T448" s="159"/>
      <c r="AT448" s="155" t="s">
        <v>151</v>
      </c>
      <c r="AU448" s="155" t="s">
        <v>78</v>
      </c>
      <c r="AV448" s="13" t="s">
        <v>78</v>
      </c>
      <c r="AW448" s="13" t="s">
        <v>31</v>
      </c>
      <c r="AX448" s="13" t="s">
        <v>70</v>
      </c>
      <c r="AY448" s="155" t="s">
        <v>142</v>
      </c>
    </row>
    <row r="449" spans="2:51" s="11" customFormat="1" ht="11.25">
      <c r="B449" s="139"/>
      <c r="D449" s="140" t="s">
        <v>151</v>
      </c>
      <c r="E449" s="141" t="s">
        <v>19</v>
      </c>
      <c r="F449" s="142" t="s">
        <v>80</v>
      </c>
      <c r="H449" s="143">
        <v>2</v>
      </c>
      <c r="I449" s="330"/>
      <c r="L449" s="139"/>
      <c r="M449" s="145"/>
      <c r="T449" s="146"/>
      <c r="AT449" s="141" t="s">
        <v>151</v>
      </c>
      <c r="AU449" s="141" t="s">
        <v>78</v>
      </c>
      <c r="AV449" s="11" t="s">
        <v>80</v>
      </c>
      <c r="AW449" s="11" t="s">
        <v>31</v>
      </c>
      <c r="AX449" s="11" t="s">
        <v>70</v>
      </c>
      <c r="AY449" s="141" t="s">
        <v>142</v>
      </c>
    </row>
    <row r="450" spans="2:51" s="13" customFormat="1" ht="11.25">
      <c r="B450" s="154"/>
      <c r="D450" s="140" t="s">
        <v>151</v>
      </c>
      <c r="E450" s="155" t="s">
        <v>19</v>
      </c>
      <c r="F450" s="156" t="s">
        <v>813</v>
      </c>
      <c r="H450" s="155" t="s">
        <v>19</v>
      </c>
      <c r="I450" s="332"/>
      <c r="L450" s="154"/>
      <c r="M450" s="158"/>
      <c r="T450" s="159"/>
      <c r="AT450" s="155" t="s">
        <v>151</v>
      </c>
      <c r="AU450" s="155" t="s">
        <v>78</v>
      </c>
      <c r="AV450" s="13" t="s">
        <v>78</v>
      </c>
      <c r="AW450" s="13" t="s">
        <v>31</v>
      </c>
      <c r="AX450" s="13" t="s">
        <v>70</v>
      </c>
      <c r="AY450" s="155" t="s">
        <v>142</v>
      </c>
    </row>
    <row r="451" spans="2:51" s="11" customFormat="1" ht="11.25">
      <c r="B451" s="139"/>
      <c r="D451" s="140" t="s">
        <v>151</v>
      </c>
      <c r="E451" s="141" t="s">
        <v>19</v>
      </c>
      <c r="F451" s="142" t="s">
        <v>78</v>
      </c>
      <c r="H451" s="143">
        <v>1</v>
      </c>
      <c r="I451" s="330"/>
      <c r="L451" s="139"/>
      <c r="M451" s="145"/>
      <c r="T451" s="146"/>
      <c r="AT451" s="141" t="s">
        <v>151</v>
      </c>
      <c r="AU451" s="141" t="s">
        <v>78</v>
      </c>
      <c r="AV451" s="11" t="s">
        <v>80</v>
      </c>
      <c r="AW451" s="11" t="s">
        <v>31</v>
      </c>
      <c r="AX451" s="11" t="s">
        <v>70</v>
      </c>
      <c r="AY451" s="141" t="s">
        <v>142</v>
      </c>
    </row>
    <row r="452" spans="2:51" s="13" customFormat="1" ht="11.25">
      <c r="B452" s="154"/>
      <c r="D452" s="140" t="s">
        <v>151</v>
      </c>
      <c r="E452" s="155" t="s">
        <v>19</v>
      </c>
      <c r="F452" s="156" t="s">
        <v>814</v>
      </c>
      <c r="H452" s="155" t="s">
        <v>19</v>
      </c>
      <c r="I452" s="332"/>
      <c r="L452" s="154"/>
      <c r="M452" s="158"/>
      <c r="T452" s="159"/>
      <c r="AT452" s="155" t="s">
        <v>151</v>
      </c>
      <c r="AU452" s="155" t="s">
        <v>78</v>
      </c>
      <c r="AV452" s="13" t="s">
        <v>78</v>
      </c>
      <c r="AW452" s="13" t="s">
        <v>31</v>
      </c>
      <c r="AX452" s="13" t="s">
        <v>70</v>
      </c>
      <c r="AY452" s="155" t="s">
        <v>142</v>
      </c>
    </row>
    <row r="453" spans="2:51" s="11" customFormat="1" ht="11.25">
      <c r="B453" s="139"/>
      <c r="D453" s="140" t="s">
        <v>151</v>
      </c>
      <c r="E453" s="141" t="s">
        <v>19</v>
      </c>
      <c r="F453" s="142" t="s">
        <v>78</v>
      </c>
      <c r="H453" s="143">
        <v>1</v>
      </c>
      <c r="I453" s="330"/>
      <c r="L453" s="139"/>
      <c r="M453" s="145"/>
      <c r="T453" s="146"/>
      <c r="AT453" s="141" t="s">
        <v>151</v>
      </c>
      <c r="AU453" s="141" t="s">
        <v>78</v>
      </c>
      <c r="AV453" s="11" t="s">
        <v>80</v>
      </c>
      <c r="AW453" s="11" t="s">
        <v>31</v>
      </c>
      <c r="AX453" s="11" t="s">
        <v>70</v>
      </c>
      <c r="AY453" s="141" t="s">
        <v>142</v>
      </c>
    </row>
    <row r="454" spans="2:51" s="13" customFormat="1" ht="11.25">
      <c r="B454" s="154"/>
      <c r="D454" s="140" t="s">
        <v>151</v>
      </c>
      <c r="E454" s="155" t="s">
        <v>19</v>
      </c>
      <c r="F454" s="156" t="s">
        <v>815</v>
      </c>
      <c r="H454" s="155" t="s">
        <v>19</v>
      </c>
      <c r="I454" s="332"/>
      <c r="L454" s="154"/>
      <c r="M454" s="158"/>
      <c r="T454" s="159"/>
      <c r="AT454" s="155" t="s">
        <v>151</v>
      </c>
      <c r="AU454" s="155" t="s">
        <v>78</v>
      </c>
      <c r="AV454" s="13" t="s">
        <v>78</v>
      </c>
      <c r="AW454" s="13" t="s">
        <v>31</v>
      </c>
      <c r="AX454" s="13" t="s">
        <v>70</v>
      </c>
      <c r="AY454" s="155" t="s">
        <v>142</v>
      </c>
    </row>
    <row r="455" spans="2:51" s="11" customFormat="1" ht="11.25">
      <c r="B455" s="139"/>
      <c r="D455" s="140" t="s">
        <v>151</v>
      </c>
      <c r="E455" s="141" t="s">
        <v>19</v>
      </c>
      <c r="F455" s="142" t="s">
        <v>772</v>
      </c>
      <c r="H455" s="143">
        <v>2</v>
      </c>
      <c r="I455" s="330"/>
      <c r="L455" s="139"/>
      <c r="M455" s="145"/>
      <c r="T455" s="146"/>
      <c r="AT455" s="141" t="s">
        <v>151</v>
      </c>
      <c r="AU455" s="141" t="s">
        <v>78</v>
      </c>
      <c r="AV455" s="11" t="s">
        <v>80</v>
      </c>
      <c r="AW455" s="11" t="s">
        <v>31</v>
      </c>
      <c r="AX455" s="11" t="s">
        <v>70</v>
      </c>
      <c r="AY455" s="141" t="s">
        <v>142</v>
      </c>
    </row>
    <row r="456" spans="2:51" s="13" customFormat="1" ht="11.25">
      <c r="B456" s="154"/>
      <c r="D456" s="140" t="s">
        <v>151</v>
      </c>
      <c r="E456" s="155" t="s">
        <v>19</v>
      </c>
      <c r="F456" s="156" t="s">
        <v>816</v>
      </c>
      <c r="H456" s="155" t="s">
        <v>19</v>
      </c>
      <c r="I456" s="332"/>
      <c r="L456" s="154"/>
      <c r="M456" s="158"/>
      <c r="T456" s="159"/>
      <c r="AT456" s="155" t="s">
        <v>151</v>
      </c>
      <c r="AU456" s="155" t="s">
        <v>78</v>
      </c>
      <c r="AV456" s="13" t="s">
        <v>78</v>
      </c>
      <c r="AW456" s="13" t="s">
        <v>31</v>
      </c>
      <c r="AX456" s="13" t="s">
        <v>70</v>
      </c>
      <c r="AY456" s="155" t="s">
        <v>142</v>
      </c>
    </row>
    <row r="457" spans="2:51" s="11" customFormat="1" ht="11.25">
      <c r="B457" s="139"/>
      <c r="D457" s="140" t="s">
        <v>151</v>
      </c>
      <c r="E457" s="141" t="s">
        <v>19</v>
      </c>
      <c r="F457" s="142" t="s">
        <v>772</v>
      </c>
      <c r="H457" s="143">
        <v>2</v>
      </c>
      <c r="I457" s="330"/>
      <c r="L457" s="139"/>
      <c r="M457" s="145"/>
      <c r="T457" s="146"/>
      <c r="AT457" s="141" t="s">
        <v>151</v>
      </c>
      <c r="AU457" s="141" t="s">
        <v>78</v>
      </c>
      <c r="AV457" s="11" t="s">
        <v>80</v>
      </c>
      <c r="AW457" s="11" t="s">
        <v>31</v>
      </c>
      <c r="AX457" s="11" t="s">
        <v>70</v>
      </c>
      <c r="AY457" s="141" t="s">
        <v>142</v>
      </c>
    </row>
    <row r="458" spans="2:51" s="13" customFormat="1" ht="11.25">
      <c r="B458" s="154"/>
      <c r="D458" s="140" t="s">
        <v>151</v>
      </c>
      <c r="E458" s="155" t="s">
        <v>19</v>
      </c>
      <c r="F458" s="156" t="s">
        <v>817</v>
      </c>
      <c r="H458" s="155" t="s">
        <v>19</v>
      </c>
      <c r="I458" s="332"/>
      <c r="L458" s="154"/>
      <c r="M458" s="158"/>
      <c r="T458" s="159"/>
      <c r="AT458" s="155" t="s">
        <v>151</v>
      </c>
      <c r="AU458" s="155" t="s">
        <v>78</v>
      </c>
      <c r="AV458" s="13" t="s">
        <v>78</v>
      </c>
      <c r="AW458" s="13" t="s">
        <v>31</v>
      </c>
      <c r="AX458" s="13" t="s">
        <v>70</v>
      </c>
      <c r="AY458" s="155" t="s">
        <v>142</v>
      </c>
    </row>
    <row r="459" spans="2:51" s="11" customFormat="1" ht="11.25">
      <c r="B459" s="139"/>
      <c r="D459" s="140" t="s">
        <v>151</v>
      </c>
      <c r="E459" s="141" t="s">
        <v>19</v>
      </c>
      <c r="F459" s="142" t="s">
        <v>773</v>
      </c>
      <c r="H459" s="143">
        <v>3</v>
      </c>
      <c r="I459" s="330"/>
      <c r="L459" s="139"/>
      <c r="M459" s="145"/>
      <c r="T459" s="146"/>
      <c r="AT459" s="141" t="s">
        <v>151</v>
      </c>
      <c r="AU459" s="141" t="s">
        <v>78</v>
      </c>
      <c r="AV459" s="11" t="s">
        <v>80</v>
      </c>
      <c r="AW459" s="11" t="s">
        <v>31</v>
      </c>
      <c r="AX459" s="11" t="s">
        <v>70</v>
      </c>
      <c r="AY459" s="141" t="s">
        <v>142</v>
      </c>
    </row>
    <row r="460" spans="2:51" s="13" customFormat="1" ht="11.25">
      <c r="B460" s="154"/>
      <c r="D460" s="140" t="s">
        <v>151</v>
      </c>
      <c r="E460" s="155" t="s">
        <v>19</v>
      </c>
      <c r="F460" s="156" t="s">
        <v>818</v>
      </c>
      <c r="H460" s="155" t="s">
        <v>19</v>
      </c>
      <c r="I460" s="332"/>
      <c r="L460" s="154"/>
      <c r="M460" s="158"/>
      <c r="T460" s="159"/>
      <c r="AT460" s="155" t="s">
        <v>151</v>
      </c>
      <c r="AU460" s="155" t="s">
        <v>78</v>
      </c>
      <c r="AV460" s="13" t="s">
        <v>78</v>
      </c>
      <c r="AW460" s="13" t="s">
        <v>31</v>
      </c>
      <c r="AX460" s="13" t="s">
        <v>70</v>
      </c>
      <c r="AY460" s="155" t="s">
        <v>142</v>
      </c>
    </row>
    <row r="461" spans="2:51" s="11" customFormat="1" ht="11.25">
      <c r="B461" s="139"/>
      <c r="D461" s="140" t="s">
        <v>151</v>
      </c>
      <c r="E461" s="141" t="s">
        <v>19</v>
      </c>
      <c r="F461" s="142" t="s">
        <v>773</v>
      </c>
      <c r="H461" s="143">
        <v>3</v>
      </c>
      <c r="I461" s="330"/>
      <c r="L461" s="139"/>
      <c r="M461" s="145"/>
      <c r="T461" s="146"/>
      <c r="AT461" s="141" t="s">
        <v>151</v>
      </c>
      <c r="AU461" s="141" t="s">
        <v>78</v>
      </c>
      <c r="AV461" s="11" t="s">
        <v>80</v>
      </c>
      <c r="AW461" s="11" t="s">
        <v>31</v>
      </c>
      <c r="AX461" s="11" t="s">
        <v>70</v>
      </c>
      <c r="AY461" s="141" t="s">
        <v>142</v>
      </c>
    </row>
    <row r="462" spans="2:51" s="13" customFormat="1" ht="11.25">
      <c r="B462" s="154"/>
      <c r="D462" s="140" t="s">
        <v>151</v>
      </c>
      <c r="E462" s="155" t="s">
        <v>19</v>
      </c>
      <c r="F462" s="156" t="s">
        <v>819</v>
      </c>
      <c r="H462" s="155" t="s">
        <v>19</v>
      </c>
      <c r="I462" s="332"/>
      <c r="L462" s="154"/>
      <c r="M462" s="158"/>
      <c r="T462" s="159"/>
      <c r="AT462" s="155" t="s">
        <v>151</v>
      </c>
      <c r="AU462" s="155" t="s">
        <v>78</v>
      </c>
      <c r="AV462" s="13" t="s">
        <v>78</v>
      </c>
      <c r="AW462" s="13" t="s">
        <v>31</v>
      </c>
      <c r="AX462" s="13" t="s">
        <v>70</v>
      </c>
      <c r="AY462" s="155" t="s">
        <v>142</v>
      </c>
    </row>
    <row r="463" spans="2:51" s="11" customFormat="1" ht="11.25">
      <c r="B463" s="139"/>
      <c r="D463" s="140" t="s">
        <v>151</v>
      </c>
      <c r="E463" s="141" t="s">
        <v>19</v>
      </c>
      <c r="F463" s="142" t="s">
        <v>188</v>
      </c>
      <c r="H463" s="143">
        <v>7</v>
      </c>
      <c r="I463" s="330"/>
      <c r="L463" s="139"/>
      <c r="M463" s="145"/>
      <c r="T463" s="146"/>
      <c r="AT463" s="141" t="s">
        <v>151</v>
      </c>
      <c r="AU463" s="141" t="s">
        <v>78</v>
      </c>
      <c r="AV463" s="11" t="s">
        <v>80</v>
      </c>
      <c r="AW463" s="11" t="s">
        <v>31</v>
      </c>
      <c r="AX463" s="11" t="s">
        <v>70</v>
      </c>
      <c r="AY463" s="141" t="s">
        <v>142</v>
      </c>
    </row>
    <row r="464" spans="2:51" s="12" customFormat="1" ht="11.25">
      <c r="B464" s="147"/>
      <c r="D464" s="140" t="s">
        <v>151</v>
      </c>
      <c r="E464" s="148" t="s">
        <v>19</v>
      </c>
      <c r="F464" s="149" t="s">
        <v>154</v>
      </c>
      <c r="H464" s="150">
        <v>22</v>
      </c>
      <c r="I464" s="331"/>
      <c r="L464" s="147"/>
      <c r="M464" s="152"/>
      <c r="T464" s="153"/>
      <c r="AT464" s="148" t="s">
        <v>151</v>
      </c>
      <c r="AU464" s="148" t="s">
        <v>78</v>
      </c>
      <c r="AV464" s="12" t="s">
        <v>149</v>
      </c>
      <c r="AW464" s="12" t="s">
        <v>31</v>
      </c>
      <c r="AX464" s="12" t="s">
        <v>78</v>
      </c>
      <c r="AY464" s="148" t="s">
        <v>142</v>
      </c>
    </row>
    <row r="465" spans="2:65" s="13" customFormat="1" ht="11.25">
      <c r="B465" s="154"/>
      <c r="D465" s="140" t="s">
        <v>151</v>
      </c>
      <c r="E465" s="155" t="s">
        <v>19</v>
      </c>
      <c r="F465" s="156" t="s">
        <v>155</v>
      </c>
      <c r="H465" s="155" t="s">
        <v>19</v>
      </c>
      <c r="I465" s="332"/>
      <c r="L465" s="154"/>
      <c r="M465" s="158"/>
      <c r="T465" s="159"/>
      <c r="AT465" s="155" t="s">
        <v>151</v>
      </c>
      <c r="AU465" s="155" t="s">
        <v>78</v>
      </c>
      <c r="AV465" s="13" t="s">
        <v>78</v>
      </c>
      <c r="AW465" s="13" t="s">
        <v>31</v>
      </c>
      <c r="AX465" s="13" t="s">
        <v>70</v>
      </c>
      <c r="AY465" s="155" t="s">
        <v>142</v>
      </c>
    </row>
    <row r="466" spans="2:65" s="1" customFormat="1" ht="24.2" customHeight="1">
      <c r="B466" s="32"/>
      <c r="C466" s="125" t="s">
        <v>302</v>
      </c>
      <c r="D466" s="125" t="s">
        <v>143</v>
      </c>
      <c r="E466" s="126" t="s">
        <v>820</v>
      </c>
      <c r="F466" s="127" t="s">
        <v>821</v>
      </c>
      <c r="G466" s="128" t="s">
        <v>146</v>
      </c>
      <c r="H466" s="129">
        <v>21</v>
      </c>
      <c r="I466" s="329"/>
      <c r="J466" s="131">
        <f>ROUND(I466*H466,2)</f>
        <v>0</v>
      </c>
      <c r="K466" s="127" t="s">
        <v>147</v>
      </c>
      <c r="L466" s="132"/>
      <c r="M466" s="133" t="s">
        <v>19</v>
      </c>
      <c r="N466" s="134" t="s">
        <v>41</v>
      </c>
      <c r="P466" s="135">
        <f>O466*H466</f>
        <v>0</v>
      </c>
      <c r="Q466" s="135">
        <v>0.16788</v>
      </c>
      <c r="R466" s="135">
        <f>Q466*H466</f>
        <v>3.5254799999999999</v>
      </c>
      <c r="S466" s="135">
        <v>0</v>
      </c>
      <c r="T466" s="136">
        <f>S466*H466</f>
        <v>0</v>
      </c>
      <c r="AR466" s="137" t="s">
        <v>148</v>
      </c>
      <c r="AT466" s="137" t="s">
        <v>143</v>
      </c>
      <c r="AU466" s="137" t="s">
        <v>78</v>
      </c>
      <c r="AY466" s="17" t="s">
        <v>142</v>
      </c>
      <c r="BE466" s="138">
        <f>IF(N466="základní",J466,0)</f>
        <v>0</v>
      </c>
      <c r="BF466" s="138">
        <f>IF(N466="snížená",J466,0)</f>
        <v>0</v>
      </c>
      <c r="BG466" s="138">
        <f>IF(N466="zákl. přenesená",J466,0)</f>
        <v>0</v>
      </c>
      <c r="BH466" s="138">
        <f>IF(N466="sníž. přenesená",J466,0)</f>
        <v>0</v>
      </c>
      <c r="BI466" s="138">
        <f>IF(N466="nulová",J466,0)</f>
        <v>0</v>
      </c>
      <c r="BJ466" s="17" t="s">
        <v>78</v>
      </c>
      <c r="BK466" s="138">
        <f>ROUND(I466*H466,2)</f>
        <v>0</v>
      </c>
      <c r="BL466" s="17" t="s">
        <v>149</v>
      </c>
      <c r="BM466" s="137" t="s">
        <v>822</v>
      </c>
    </row>
    <row r="467" spans="2:65" s="13" customFormat="1" ht="11.25">
      <c r="B467" s="154"/>
      <c r="D467" s="140" t="s">
        <v>151</v>
      </c>
      <c r="E467" s="155" t="s">
        <v>19</v>
      </c>
      <c r="F467" s="156" t="s">
        <v>823</v>
      </c>
      <c r="H467" s="155" t="s">
        <v>19</v>
      </c>
      <c r="I467" s="332"/>
      <c r="L467" s="154"/>
      <c r="M467" s="158"/>
      <c r="T467" s="159"/>
      <c r="AT467" s="155" t="s">
        <v>151</v>
      </c>
      <c r="AU467" s="155" t="s">
        <v>78</v>
      </c>
      <c r="AV467" s="13" t="s">
        <v>78</v>
      </c>
      <c r="AW467" s="13" t="s">
        <v>31</v>
      </c>
      <c r="AX467" s="13" t="s">
        <v>70</v>
      </c>
      <c r="AY467" s="155" t="s">
        <v>142</v>
      </c>
    </row>
    <row r="468" spans="2:65" s="11" customFormat="1" ht="11.25">
      <c r="B468" s="139"/>
      <c r="D468" s="140" t="s">
        <v>151</v>
      </c>
      <c r="E468" s="141" t="s">
        <v>19</v>
      </c>
      <c r="F468" s="142" t="s">
        <v>80</v>
      </c>
      <c r="H468" s="143">
        <v>2</v>
      </c>
      <c r="I468" s="330"/>
      <c r="L468" s="139"/>
      <c r="M468" s="145"/>
      <c r="T468" s="146"/>
      <c r="AT468" s="141" t="s">
        <v>151</v>
      </c>
      <c r="AU468" s="141" t="s">
        <v>78</v>
      </c>
      <c r="AV468" s="11" t="s">
        <v>80</v>
      </c>
      <c r="AW468" s="11" t="s">
        <v>31</v>
      </c>
      <c r="AX468" s="11" t="s">
        <v>70</v>
      </c>
      <c r="AY468" s="141" t="s">
        <v>142</v>
      </c>
    </row>
    <row r="469" spans="2:65" s="13" customFormat="1" ht="11.25">
      <c r="B469" s="154"/>
      <c r="D469" s="140" t="s">
        <v>151</v>
      </c>
      <c r="E469" s="155" t="s">
        <v>19</v>
      </c>
      <c r="F469" s="156" t="s">
        <v>824</v>
      </c>
      <c r="H469" s="155" t="s">
        <v>19</v>
      </c>
      <c r="I469" s="332"/>
      <c r="L469" s="154"/>
      <c r="M469" s="158"/>
      <c r="T469" s="159"/>
      <c r="AT469" s="155" t="s">
        <v>151</v>
      </c>
      <c r="AU469" s="155" t="s">
        <v>78</v>
      </c>
      <c r="AV469" s="13" t="s">
        <v>78</v>
      </c>
      <c r="AW469" s="13" t="s">
        <v>31</v>
      </c>
      <c r="AX469" s="13" t="s">
        <v>70</v>
      </c>
      <c r="AY469" s="155" t="s">
        <v>142</v>
      </c>
    </row>
    <row r="470" spans="2:65" s="11" customFormat="1" ht="11.25">
      <c r="B470" s="139"/>
      <c r="D470" s="140" t="s">
        <v>151</v>
      </c>
      <c r="E470" s="141" t="s">
        <v>19</v>
      </c>
      <c r="F470" s="142" t="s">
        <v>80</v>
      </c>
      <c r="H470" s="143">
        <v>2</v>
      </c>
      <c r="I470" s="330"/>
      <c r="L470" s="139"/>
      <c r="M470" s="145"/>
      <c r="T470" s="146"/>
      <c r="AT470" s="141" t="s">
        <v>151</v>
      </c>
      <c r="AU470" s="141" t="s">
        <v>78</v>
      </c>
      <c r="AV470" s="11" t="s">
        <v>80</v>
      </c>
      <c r="AW470" s="11" t="s">
        <v>31</v>
      </c>
      <c r="AX470" s="11" t="s">
        <v>70</v>
      </c>
      <c r="AY470" s="141" t="s">
        <v>142</v>
      </c>
    </row>
    <row r="471" spans="2:65" s="13" customFormat="1" ht="11.25">
      <c r="B471" s="154"/>
      <c r="D471" s="140" t="s">
        <v>151</v>
      </c>
      <c r="E471" s="155" t="s">
        <v>19</v>
      </c>
      <c r="F471" s="156" t="s">
        <v>825</v>
      </c>
      <c r="H471" s="155" t="s">
        <v>19</v>
      </c>
      <c r="I471" s="332"/>
      <c r="L471" s="154"/>
      <c r="M471" s="158"/>
      <c r="T471" s="159"/>
      <c r="AT471" s="155" t="s">
        <v>151</v>
      </c>
      <c r="AU471" s="155" t="s">
        <v>78</v>
      </c>
      <c r="AV471" s="13" t="s">
        <v>78</v>
      </c>
      <c r="AW471" s="13" t="s">
        <v>31</v>
      </c>
      <c r="AX471" s="13" t="s">
        <v>70</v>
      </c>
      <c r="AY471" s="155" t="s">
        <v>142</v>
      </c>
    </row>
    <row r="472" spans="2:65" s="11" customFormat="1" ht="11.25">
      <c r="B472" s="139"/>
      <c r="D472" s="140" t="s">
        <v>151</v>
      </c>
      <c r="E472" s="141" t="s">
        <v>19</v>
      </c>
      <c r="F472" s="142" t="s">
        <v>161</v>
      </c>
      <c r="H472" s="143">
        <v>3</v>
      </c>
      <c r="I472" s="330"/>
      <c r="L472" s="139"/>
      <c r="M472" s="145"/>
      <c r="T472" s="146"/>
      <c r="AT472" s="141" t="s">
        <v>151</v>
      </c>
      <c r="AU472" s="141" t="s">
        <v>78</v>
      </c>
      <c r="AV472" s="11" t="s">
        <v>80</v>
      </c>
      <c r="AW472" s="11" t="s">
        <v>31</v>
      </c>
      <c r="AX472" s="11" t="s">
        <v>70</v>
      </c>
      <c r="AY472" s="141" t="s">
        <v>142</v>
      </c>
    </row>
    <row r="473" spans="2:65" s="13" customFormat="1" ht="11.25">
      <c r="B473" s="154"/>
      <c r="D473" s="140" t="s">
        <v>151</v>
      </c>
      <c r="E473" s="155" t="s">
        <v>19</v>
      </c>
      <c r="F473" s="156" t="s">
        <v>826</v>
      </c>
      <c r="H473" s="155" t="s">
        <v>19</v>
      </c>
      <c r="I473" s="332"/>
      <c r="L473" s="154"/>
      <c r="M473" s="158"/>
      <c r="T473" s="159"/>
      <c r="AT473" s="155" t="s">
        <v>151</v>
      </c>
      <c r="AU473" s="155" t="s">
        <v>78</v>
      </c>
      <c r="AV473" s="13" t="s">
        <v>78</v>
      </c>
      <c r="AW473" s="13" t="s">
        <v>31</v>
      </c>
      <c r="AX473" s="13" t="s">
        <v>70</v>
      </c>
      <c r="AY473" s="155" t="s">
        <v>142</v>
      </c>
    </row>
    <row r="474" spans="2:65" s="11" customFormat="1" ht="11.25">
      <c r="B474" s="139"/>
      <c r="D474" s="140" t="s">
        <v>151</v>
      </c>
      <c r="E474" s="141" t="s">
        <v>19</v>
      </c>
      <c r="F474" s="142" t="s">
        <v>80</v>
      </c>
      <c r="H474" s="143">
        <v>2</v>
      </c>
      <c r="I474" s="330"/>
      <c r="L474" s="139"/>
      <c r="M474" s="145"/>
      <c r="T474" s="146"/>
      <c r="AT474" s="141" t="s">
        <v>151</v>
      </c>
      <c r="AU474" s="141" t="s">
        <v>78</v>
      </c>
      <c r="AV474" s="11" t="s">
        <v>80</v>
      </c>
      <c r="AW474" s="11" t="s">
        <v>31</v>
      </c>
      <c r="AX474" s="11" t="s">
        <v>70</v>
      </c>
      <c r="AY474" s="141" t="s">
        <v>142</v>
      </c>
    </row>
    <row r="475" spans="2:65" s="13" customFormat="1" ht="11.25">
      <c r="B475" s="154"/>
      <c r="D475" s="140" t="s">
        <v>151</v>
      </c>
      <c r="E475" s="155" t="s">
        <v>19</v>
      </c>
      <c r="F475" s="156" t="s">
        <v>827</v>
      </c>
      <c r="H475" s="155" t="s">
        <v>19</v>
      </c>
      <c r="I475" s="332"/>
      <c r="L475" s="154"/>
      <c r="M475" s="158"/>
      <c r="T475" s="159"/>
      <c r="AT475" s="155" t="s">
        <v>151</v>
      </c>
      <c r="AU475" s="155" t="s">
        <v>78</v>
      </c>
      <c r="AV475" s="13" t="s">
        <v>78</v>
      </c>
      <c r="AW475" s="13" t="s">
        <v>31</v>
      </c>
      <c r="AX475" s="13" t="s">
        <v>70</v>
      </c>
      <c r="AY475" s="155" t="s">
        <v>142</v>
      </c>
    </row>
    <row r="476" spans="2:65" s="11" customFormat="1" ht="11.25">
      <c r="B476" s="139"/>
      <c r="D476" s="140" t="s">
        <v>151</v>
      </c>
      <c r="E476" s="141" t="s">
        <v>19</v>
      </c>
      <c r="F476" s="142" t="s">
        <v>80</v>
      </c>
      <c r="H476" s="143">
        <v>2</v>
      </c>
      <c r="I476" s="330"/>
      <c r="L476" s="139"/>
      <c r="M476" s="145"/>
      <c r="T476" s="146"/>
      <c r="AT476" s="141" t="s">
        <v>151</v>
      </c>
      <c r="AU476" s="141" t="s">
        <v>78</v>
      </c>
      <c r="AV476" s="11" t="s">
        <v>80</v>
      </c>
      <c r="AW476" s="11" t="s">
        <v>31</v>
      </c>
      <c r="AX476" s="11" t="s">
        <v>70</v>
      </c>
      <c r="AY476" s="141" t="s">
        <v>142</v>
      </c>
    </row>
    <row r="477" spans="2:65" s="13" customFormat="1" ht="11.25">
      <c r="B477" s="154"/>
      <c r="D477" s="140" t="s">
        <v>151</v>
      </c>
      <c r="E477" s="155" t="s">
        <v>19</v>
      </c>
      <c r="F477" s="156" t="s">
        <v>828</v>
      </c>
      <c r="H477" s="155" t="s">
        <v>19</v>
      </c>
      <c r="I477" s="332"/>
      <c r="L477" s="154"/>
      <c r="M477" s="158"/>
      <c r="T477" s="159"/>
      <c r="AT477" s="155" t="s">
        <v>151</v>
      </c>
      <c r="AU477" s="155" t="s">
        <v>78</v>
      </c>
      <c r="AV477" s="13" t="s">
        <v>78</v>
      </c>
      <c r="AW477" s="13" t="s">
        <v>31</v>
      </c>
      <c r="AX477" s="13" t="s">
        <v>70</v>
      </c>
      <c r="AY477" s="155" t="s">
        <v>142</v>
      </c>
    </row>
    <row r="478" spans="2:65" s="11" customFormat="1" ht="11.25">
      <c r="B478" s="139"/>
      <c r="D478" s="140" t="s">
        <v>151</v>
      </c>
      <c r="E478" s="141" t="s">
        <v>19</v>
      </c>
      <c r="F478" s="142" t="s">
        <v>627</v>
      </c>
      <c r="H478" s="143">
        <v>6</v>
      </c>
      <c r="I478" s="330"/>
      <c r="L478" s="139"/>
      <c r="M478" s="145"/>
      <c r="T478" s="146"/>
      <c r="AT478" s="141" t="s">
        <v>151</v>
      </c>
      <c r="AU478" s="141" t="s">
        <v>78</v>
      </c>
      <c r="AV478" s="11" t="s">
        <v>80</v>
      </c>
      <c r="AW478" s="11" t="s">
        <v>31</v>
      </c>
      <c r="AX478" s="11" t="s">
        <v>70</v>
      </c>
      <c r="AY478" s="141" t="s">
        <v>142</v>
      </c>
    </row>
    <row r="479" spans="2:65" s="13" customFormat="1" ht="11.25">
      <c r="B479" s="154"/>
      <c r="D479" s="140" t="s">
        <v>151</v>
      </c>
      <c r="E479" s="155" t="s">
        <v>19</v>
      </c>
      <c r="F479" s="156" t="s">
        <v>829</v>
      </c>
      <c r="H479" s="155" t="s">
        <v>19</v>
      </c>
      <c r="I479" s="332"/>
      <c r="L479" s="154"/>
      <c r="M479" s="158"/>
      <c r="T479" s="159"/>
      <c r="AT479" s="155" t="s">
        <v>151</v>
      </c>
      <c r="AU479" s="155" t="s">
        <v>78</v>
      </c>
      <c r="AV479" s="13" t="s">
        <v>78</v>
      </c>
      <c r="AW479" s="13" t="s">
        <v>31</v>
      </c>
      <c r="AX479" s="13" t="s">
        <v>70</v>
      </c>
      <c r="AY479" s="155" t="s">
        <v>142</v>
      </c>
    </row>
    <row r="480" spans="2:65" s="11" customFormat="1" ht="11.25">
      <c r="B480" s="139"/>
      <c r="D480" s="140" t="s">
        <v>151</v>
      </c>
      <c r="E480" s="141" t="s">
        <v>19</v>
      </c>
      <c r="F480" s="142" t="s">
        <v>149</v>
      </c>
      <c r="H480" s="143">
        <v>4</v>
      </c>
      <c r="I480" s="330"/>
      <c r="L480" s="139"/>
      <c r="M480" s="145"/>
      <c r="T480" s="146"/>
      <c r="AT480" s="141" t="s">
        <v>151</v>
      </c>
      <c r="AU480" s="141" t="s">
        <v>78</v>
      </c>
      <c r="AV480" s="11" t="s">
        <v>80</v>
      </c>
      <c r="AW480" s="11" t="s">
        <v>31</v>
      </c>
      <c r="AX480" s="11" t="s">
        <v>70</v>
      </c>
      <c r="AY480" s="141" t="s">
        <v>142</v>
      </c>
    </row>
    <row r="481" spans="2:65" s="12" customFormat="1" ht="11.25">
      <c r="B481" s="147"/>
      <c r="D481" s="140" t="s">
        <v>151</v>
      </c>
      <c r="E481" s="148" t="s">
        <v>19</v>
      </c>
      <c r="F481" s="149" t="s">
        <v>154</v>
      </c>
      <c r="H481" s="150">
        <v>21</v>
      </c>
      <c r="I481" s="331"/>
      <c r="L481" s="147"/>
      <c r="M481" s="152"/>
      <c r="T481" s="153"/>
      <c r="AT481" s="148" t="s">
        <v>151</v>
      </c>
      <c r="AU481" s="148" t="s">
        <v>78</v>
      </c>
      <c r="AV481" s="12" t="s">
        <v>149</v>
      </c>
      <c r="AW481" s="12" t="s">
        <v>31</v>
      </c>
      <c r="AX481" s="12" t="s">
        <v>78</v>
      </c>
      <c r="AY481" s="148" t="s">
        <v>142</v>
      </c>
    </row>
    <row r="482" spans="2:65" s="13" customFormat="1" ht="11.25">
      <c r="B482" s="154"/>
      <c r="D482" s="140" t="s">
        <v>151</v>
      </c>
      <c r="E482" s="155" t="s">
        <v>19</v>
      </c>
      <c r="F482" s="156" t="s">
        <v>155</v>
      </c>
      <c r="H482" s="155" t="s">
        <v>19</v>
      </c>
      <c r="I482" s="332"/>
      <c r="L482" s="154"/>
      <c r="M482" s="158"/>
      <c r="T482" s="159"/>
      <c r="AT482" s="155" t="s">
        <v>151</v>
      </c>
      <c r="AU482" s="155" t="s">
        <v>78</v>
      </c>
      <c r="AV482" s="13" t="s">
        <v>78</v>
      </c>
      <c r="AW482" s="13" t="s">
        <v>31</v>
      </c>
      <c r="AX482" s="13" t="s">
        <v>70</v>
      </c>
      <c r="AY482" s="155" t="s">
        <v>142</v>
      </c>
    </row>
    <row r="483" spans="2:65" s="1" customFormat="1" ht="24.2" customHeight="1">
      <c r="B483" s="32"/>
      <c r="C483" s="125" t="s">
        <v>308</v>
      </c>
      <c r="D483" s="125" t="s">
        <v>143</v>
      </c>
      <c r="E483" s="126" t="s">
        <v>830</v>
      </c>
      <c r="F483" s="127" t="s">
        <v>831</v>
      </c>
      <c r="G483" s="128" t="s">
        <v>146</v>
      </c>
      <c r="H483" s="129">
        <v>7</v>
      </c>
      <c r="I483" s="329"/>
      <c r="J483" s="131">
        <f>ROUND(I483*H483,2)</f>
        <v>0</v>
      </c>
      <c r="K483" s="127" t="s">
        <v>147</v>
      </c>
      <c r="L483" s="132"/>
      <c r="M483" s="133" t="s">
        <v>19</v>
      </c>
      <c r="N483" s="134" t="s">
        <v>41</v>
      </c>
      <c r="P483" s="135">
        <f>O483*H483</f>
        <v>0</v>
      </c>
      <c r="Q483" s="135">
        <v>0.17161999999999999</v>
      </c>
      <c r="R483" s="135">
        <f>Q483*H483</f>
        <v>1.2013400000000001</v>
      </c>
      <c r="S483" s="135">
        <v>0</v>
      </c>
      <c r="T483" s="136">
        <f>S483*H483</f>
        <v>0</v>
      </c>
      <c r="AR483" s="137" t="s">
        <v>148</v>
      </c>
      <c r="AT483" s="137" t="s">
        <v>143</v>
      </c>
      <c r="AU483" s="137" t="s">
        <v>78</v>
      </c>
      <c r="AY483" s="17" t="s">
        <v>142</v>
      </c>
      <c r="BE483" s="138">
        <f>IF(N483="základní",J483,0)</f>
        <v>0</v>
      </c>
      <c r="BF483" s="138">
        <f>IF(N483="snížená",J483,0)</f>
        <v>0</v>
      </c>
      <c r="BG483" s="138">
        <f>IF(N483="zákl. přenesená",J483,0)</f>
        <v>0</v>
      </c>
      <c r="BH483" s="138">
        <f>IF(N483="sníž. přenesená",J483,0)</f>
        <v>0</v>
      </c>
      <c r="BI483" s="138">
        <f>IF(N483="nulová",J483,0)</f>
        <v>0</v>
      </c>
      <c r="BJ483" s="17" t="s">
        <v>78</v>
      </c>
      <c r="BK483" s="138">
        <f>ROUND(I483*H483,2)</f>
        <v>0</v>
      </c>
      <c r="BL483" s="17" t="s">
        <v>149</v>
      </c>
      <c r="BM483" s="137" t="s">
        <v>832</v>
      </c>
    </row>
    <row r="484" spans="2:65" s="13" customFormat="1" ht="11.25">
      <c r="B484" s="154"/>
      <c r="D484" s="140" t="s">
        <v>151</v>
      </c>
      <c r="E484" s="155" t="s">
        <v>19</v>
      </c>
      <c r="F484" s="156" t="s">
        <v>833</v>
      </c>
      <c r="H484" s="155" t="s">
        <v>19</v>
      </c>
      <c r="I484" s="332"/>
      <c r="L484" s="154"/>
      <c r="M484" s="158"/>
      <c r="T484" s="159"/>
      <c r="AT484" s="155" t="s">
        <v>151</v>
      </c>
      <c r="AU484" s="155" t="s">
        <v>78</v>
      </c>
      <c r="AV484" s="13" t="s">
        <v>78</v>
      </c>
      <c r="AW484" s="13" t="s">
        <v>31</v>
      </c>
      <c r="AX484" s="13" t="s">
        <v>70</v>
      </c>
      <c r="AY484" s="155" t="s">
        <v>142</v>
      </c>
    </row>
    <row r="485" spans="2:65" s="11" customFormat="1" ht="11.25">
      <c r="B485" s="139"/>
      <c r="D485" s="140" t="s">
        <v>151</v>
      </c>
      <c r="E485" s="141" t="s">
        <v>19</v>
      </c>
      <c r="F485" s="142" t="s">
        <v>80</v>
      </c>
      <c r="H485" s="143">
        <v>2</v>
      </c>
      <c r="I485" s="330"/>
      <c r="L485" s="139"/>
      <c r="M485" s="145"/>
      <c r="T485" s="146"/>
      <c r="AT485" s="141" t="s">
        <v>151</v>
      </c>
      <c r="AU485" s="141" t="s">
        <v>78</v>
      </c>
      <c r="AV485" s="11" t="s">
        <v>80</v>
      </c>
      <c r="AW485" s="11" t="s">
        <v>31</v>
      </c>
      <c r="AX485" s="11" t="s">
        <v>70</v>
      </c>
      <c r="AY485" s="141" t="s">
        <v>142</v>
      </c>
    </row>
    <row r="486" spans="2:65" s="13" customFormat="1" ht="11.25">
      <c r="B486" s="154"/>
      <c r="D486" s="140" t="s">
        <v>151</v>
      </c>
      <c r="E486" s="155" t="s">
        <v>19</v>
      </c>
      <c r="F486" s="156" t="s">
        <v>834</v>
      </c>
      <c r="H486" s="155" t="s">
        <v>19</v>
      </c>
      <c r="I486" s="332"/>
      <c r="L486" s="154"/>
      <c r="M486" s="158"/>
      <c r="T486" s="159"/>
      <c r="AT486" s="155" t="s">
        <v>151</v>
      </c>
      <c r="AU486" s="155" t="s">
        <v>78</v>
      </c>
      <c r="AV486" s="13" t="s">
        <v>78</v>
      </c>
      <c r="AW486" s="13" t="s">
        <v>31</v>
      </c>
      <c r="AX486" s="13" t="s">
        <v>70</v>
      </c>
      <c r="AY486" s="155" t="s">
        <v>142</v>
      </c>
    </row>
    <row r="487" spans="2:65" s="11" customFormat="1" ht="11.25">
      <c r="B487" s="139"/>
      <c r="D487" s="140" t="s">
        <v>151</v>
      </c>
      <c r="E487" s="141" t="s">
        <v>19</v>
      </c>
      <c r="F487" s="142" t="s">
        <v>78</v>
      </c>
      <c r="H487" s="143">
        <v>1</v>
      </c>
      <c r="I487" s="330"/>
      <c r="L487" s="139"/>
      <c r="M487" s="145"/>
      <c r="T487" s="146"/>
      <c r="AT487" s="141" t="s">
        <v>151</v>
      </c>
      <c r="AU487" s="141" t="s">
        <v>78</v>
      </c>
      <c r="AV487" s="11" t="s">
        <v>80</v>
      </c>
      <c r="AW487" s="11" t="s">
        <v>31</v>
      </c>
      <c r="AX487" s="11" t="s">
        <v>70</v>
      </c>
      <c r="AY487" s="141" t="s">
        <v>142</v>
      </c>
    </row>
    <row r="488" spans="2:65" s="13" customFormat="1" ht="11.25">
      <c r="B488" s="154"/>
      <c r="D488" s="140" t="s">
        <v>151</v>
      </c>
      <c r="E488" s="155" t="s">
        <v>19</v>
      </c>
      <c r="F488" s="156" t="s">
        <v>835</v>
      </c>
      <c r="H488" s="155" t="s">
        <v>19</v>
      </c>
      <c r="I488" s="332"/>
      <c r="L488" s="154"/>
      <c r="M488" s="158"/>
      <c r="T488" s="159"/>
      <c r="AT488" s="155" t="s">
        <v>151</v>
      </c>
      <c r="AU488" s="155" t="s">
        <v>78</v>
      </c>
      <c r="AV488" s="13" t="s">
        <v>78</v>
      </c>
      <c r="AW488" s="13" t="s">
        <v>31</v>
      </c>
      <c r="AX488" s="13" t="s">
        <v>70</v>
      </c>
      <c r="AY488" s="155" t="s">
        <v>142</v>
      </c>
    </row>
    <row r="489" spans="2:65" s="11" customFormat="1" ht="11.25">
      <c r="B489" s="139"/>
      <c r="D489" s="140" t="s">
        <v>151</v>
      </c>
      <c r="E489" s="141" t="s">
        <v>19</v>
      </c>
      <c r="F489" s="142" t="s">
        <v>80</v>
      </c>
      <c r="H489" s="143">
        <v>2</v>
      </c>
      <c r="I489" s="330"/>
      <c r="L489" s="139"/>
      <c r="M489" s="145"/>
      <c r="T489" s="146"/>
      <c r="AT489" s="141" t="s">
        <v>151</v>
      </c>
      <c r="AU489" s="141" t="s">
        <v>78</v>
      </c>
      <c r="AV489" s="11" t="s">
        <v>80</v>
      </c>
      <c r="AW489" s="11" t="s">
        <v>31</v>
      </c>
      <c r="AX489" s="11" t="s">
        <v>70</v>
      </c>
      <c r="AY489" s="141" t="s">
        <v>142</v>
      </c>
    </row>
    <row r="490" spans="2:65" s="13" customFormat="1" ht="11.25">
      <c r="B490" s="154"/>
      <c r="D490" s="140" t="s">
        <v>151</v>
      </c>
      <c r="E490" s="155" t="s">
        <v>19</v>
      </c>
      <c r="F490" s="156" t="s">
        <v>836</v>
      </c>
      <c r="H490" s="155" t="s">
        <v>19</v>
      </c>
      <c r="I490" s="332"/>
      <c r="L490" s="154"/>
      <c r="M490" s="158"/>
      <c r="T490" s="159"/>
      <c r="AT490" s="155" t="s">
        <v>151</v>
      </c>
      <c r="AU490" s="155" t="s">
        <v>78</v>
      </c>
      <c r="AV490" s="13" t="s">
        <v>78</v>
      </c>
      <c r="AW490" s="13" t="s">
        <v>31</v>
      </c>
      <c r="AX490" s="13" t="s">
        <v>70</v>
      </c>
      <c r="AY490" s="155" t="s">
        <v>142</v>
      </c>
    </row>
    <row r="491" spans="2:65" s="11" customFormat="1" ht="11.25">
      <c r="B491" s="139"/>
      <c r="D491" s="140" t="s">
        <v>151</v>
      </c>
      <c r="E491" s="141" t="s">
        <v>19</v>
      </c>
      <c r="F491" s="142" t="s">
        <v>80</v>
      </c>
      <c r="H491" s="143">
        <v>2</v>
      </c>
      <c r="I491" s="330"/>
      <c r="L491" s="139"/>
      <c r="M491" s="145"/>
      <c r="T491" s="146"/>
      <c r="AT491" s="141" t="s">
        <v>151</v>
      </c>
      <c r="AU491" s="141" t="s">
        <v>78</v>
      </c>
      <c r="AV491" s="11" t="s">
        <v>80</v>
      </c>
      <c r="AW491" s="11" t="s">
        <v>31</v>
      </c>
      <c r="AX491" s="11" t="s">
        <v>70</v>
      </c>
      <c r="AY491" s="141" t="s">
        <v>142</v>
      </c>
    </row>
    <row r="492" spans="2:65" s="12" customFormat="1" ht="11.25">
      <c r="B492" s="147"/>
      <c r="D492" s="140" t="s">
        <v>151</v>
      </c>
      <c r="E492" s="148" t="s">
        <v>19</v>
      </c>
      <c r="F492" s="149" t="s">
        <v>154</v>
      </c>
      <c r="H492" s="150">
        <v>7</v>
      </c>
      <c r="I492" s="331"/>
      <c r="L492" s="147"/>
      <c r="M492" s="152"/>
      <c r="T492" s="153"/>
      <c r="AT492" s="148" t="s">
        <v>151</v>
      </c>
      <c r="AU492" s="148" t="s">
        <v>78</v>
      </c>
      <c r="AV492" s="12" t="s">
        <v>149</v>
      </c>
      <c r="AW492" s="12" t="s">
        <v>31</v>
      </c>
      <c r="AX492" s="12" t="s">
        <v>78</v>
      </c>
      <c r="AY492" s="148" t="s">
        <v>142</v>
      </c>
    </row>
    <row r="493" spans="2:65" s="13" customFormat="1" ht="11.25">
      <c r="B493" s="154"/>
      <c r="D493" s="140" t="s">
        <v>151</v>
      </c>
      <c r="E493" s="155" t="s">
        <v>19</v>
      </c>
      <c r="F493" s="156" t="s">
        <v>155</v>
      </c>
      <c r="H493" s="155" t="s">
        <v>19</v>
      </c>
      <c r="I493" s="332"/>
      <c r="L493" s="154"/>
      <c r="M493" s="158"/>
      <c r="T493" s="159"/>
      <c r="AT493" s="155" t="s">
        <v>151</v>
      </c>
      <c r="AU493" s="155" t="s">
        <v>78</v>
      </c>
      <c r="AV493" s="13" t="s">
        <v>78</v>
      </c>
      <c r="AW493" s="13" t="s">
        <v>31</v>
      </c>
      <c r="AX493" s="13" t="s">
        <v>70</v>
      </c>
      <c r="AY493" s="155" t="s">
        <v>142</v>
      </c>
    </row>
    <row r="494" spans="2:65" s="1" customFormat="1" ht="24.2" customHeight="1">
      <c r="B494" s="32"/>
      <c r="C494" s="125" t="s">
        <v>313</v>
      </c>
      <c r="D494" s="125" t="s">
        <v>143</v>
      </c>
      <c r="E494" s="126" t="s">
        <v>837</v>
      </c>
      <c r="F494" s="127" t="s">
        <v>838</v>
      </c>
      <c r="G494" s="128" t="s">
        <v>146</v>
      </c>
      <c r="H494" s="129">
        <v>3</v>
      </c>
      <c r="I494" s="329"/>
      <c r="J494" s="131">
        <f>ROUND(I494*H494,2)</f>
        <v>0</v>
      </c>
      <c r="K494" s="127" t="s">
        <v>147</v>
      </c>
      <c r="L494" s="132"/>
      <c r="M494" s="133" t="s">
        <v>19</v>
      </c>
      <c r="N494" s="134" t="s">
        <v>41</v>
      </c>
      <c r="P494" s="135">
        <f>O494*H494</f>
        <v>0</v>
      </c>
      <c r="Q494" s="135">
        <v>0.17535000000000001</v>
      </c>
      <c r="R494" s="135">
        <f>Q494*H494</f>
        <v>0.52605000000000002</v>
      </c>
      <c r="S494" s="135">
        <v>0</v>
      </c>
      <c r="T494" s="136">
        <f>S494*H494</f>
        <v>0</v>
      </c>
      <c r="AR494" s="137" t="s">
        <v>148</v>
      </c>
      <c r="AT494" s="137" t="s">
        <v>143</v>
      </c>
      <c r="AU494" s="137" t="s">
        <v>78</v>
      </c>
      <c r="AY494" s="17" t="s">
        <v>142</v>
      </c>
      <c r="BE494" s="138">
        <f>IF(N494="základní",J494,0)</f>
        <v>0</v>
      </c>
      <c r="BF494" s="138">
        <f>IF(N494="snížená",J494,0)</f>
        <v>0</v>
      </c>
      <c r="BG494" s="138">
        <f>IF(N494="zákl. přenesená",J494,0)</f>
        <v>0</v>
      </c>
      <c r="BH494" s="138">
        <f>IF(N494="sníž. přenesená",J494,0)</f>
        <v>0</v>
      </c>
      <c r="BI494" s="138">
        <f>IF(N494="nulová",J494,0)</f>
        <v>0</v>
      </c>
      <c r="BJ494" s="17" t="s">
        <v>78</v>
      </c>
      <c r="BK494" s="138">
        <f>ROUND(I494*H494,2)</f>
        <v>0</v>
      </c>
      <c r="BL494" s="17" t="s">
        <v>149</v>
      </c>
      <c r="BM494" s="137" t="s">
        <v>839</v>
      </c>
    </row>
    <row r="495" spans="2:65" s="13" customFormat="1" ht="11.25">
      <c r="B495" s="154"/>
      <c r="D495" s="140" t="s">
        <v>151</v>
      </c>
      <c r="E495" s="155" t="s">
        <v>19</v>
      </c>
      <c r="F495" s="156" t="s">
        <v>840</v>
      </c>
      <c r="H495" s="155" t="s">
        <v>19</v>
      </c>
      <c r="I495" s="332"/>
      <c r="L495" s="154"/>
      <c r="M495" s="158"/>
      <c r="T495" s="159"/>
      <c r="AT495" s="155" t="s">
        <v>151</v>
      </c>
      <c r="AU495" s="155" t="s">
        <v>78</v>
      </c>
      <c r="AV495" s="13" t="s">
        <v>78</v>
      </c>
      <c r="AW495" s="13" t="s">
        <v>31</v>
      </c>
      <c r="AX495" s="13" t="s">
        <v>70</v>
      </c>
      <c r="AY495" s="155" t="s">
        <v>142</v>
      </c>
    </row>
    <row r="496" spans="2:65" s="11" customFormat="1" ht="11.25">
      <c r="B496" s="139"/>
      <c r="D496" s="140" t="s">
        <v>151</v>
      </c>
      <c r="E496" s="141" t="s">
        <v>19</v>
      </c>
      <c r="F496" s="142" t="s">
        <v>78</v>
      </c>
      <c r="H496" s="143">
        <v>1</v>
      </c>
      <c r="I496" s="330"/>
      <c r="L496" s="139"/>
      <c r="M496" s="145"/>
      <c r="T496" s="146"/>
      <c r="AT496" s="141" t="s">
        <v>151</v>
      </c>
      <c r="AU496" s="141" t="s">
        <v>78</v>
      </c>
      <c r="AV496" s="11" t="s">
        <v>80</v>
      </c>
      <c r="AW496" s="11" t="s">
        <v>31</v>
      </c>
      <c r="AX496" s="11" t="s">
        <v>70</v>
      </c>
      <c r="AY496" s="141" t="s">
        <v>142</v>
      </c>
    </row>
    <row r="497" spans="2:65" s="13" customFormat="1" ht="11.25">
      <c r="B497" s="154"/>
      <c r="D497" s="140" t="s">
        <v>151</v>
      </c>
      <c r="E497" s="155" t="s">
        <v>19</v>
      </c>
      <c r="F497" s="156" t="s">
        <v>841</v>
      </c>
      <c r="H497" s="155" t="s">
        <v>19</v>
      </c>
      <c r="I497" s="332"/>
      <c r="L497" s="154"/>
      <c r="M497" s="158"/>
      <c r="T497" s="159"/>
      <c r="AT497" s="155" t="s">
        <v>151</v>
      </c>
      <c r="AU497" s="155" t="s">
        <v>78</v>
      </c>
      <c r="AV497" s="13" t="s">
        <v>78</v>
      </c>
      <c r="AW497" s="13" t="s">
        <v>31</v>
      </c>
      <c r="AX497" s="13" t="s">
        <v>70</v>
      </c>
      <c r="AY497" s="155" t="s">
        <v>142</v>
      </c>
    </row>
    <row r="498" spans="2:65" s="11" customFormat="1" ht="11.25">
      <c r="B498" s="139"/>
      <c r="D498" s="140" t="s">
        <v>151</v>
      </c>
      <c r="E498" s="141" t="s">
        <v>19</v>
      </c>
      <c r="F498" s="142" t="s">
        <v>80</v>
      </c>
      <c r="H498" s="143">
        <v>2</v>
      </c>
      <c r="I498" s="330"/>
      <c r="L498" s="139"/>
      <c r="M498" s="145"/>
      <c r="T498" s="146"/>
      <c r="AT498" s="141" t="s">
        <v>151</v>
      </c>
      <c r="AU498" s="141" t="s">
        <v>78</v>
      </c>
      <c r="AV498" s="11" t="s">
        <v>80</v>
      </c>
      <c r="AW498" s="11" t="s">
        <v>31</v>
      </c>
      <c r="AX498" s="11" t="s">
        <v>70</v>
      </c>
      <c r="AY498" s="141" t="s">
        <v>142</v>
      </c>
    </row>
    <row r="499" spans="2:65" s="12" customFormat="1" ht="11.25">
      <c r="B499" s="147"/>
      <c r="D499" s="140" t="s">
        <v>151</v>
      </c>
      <c r="E499" s="148" t="s">
        <v>19</v>
      </c>
      <c r="F499" s="149" t="s">
        <v>154</v>
      </c>
      <c r="H499" s="150">
        <v>3</v>
      </c>
      <c r="I499" s="331"/>
      <c r="L499" s="147"/>
      <c r="M499" s="152"/>
      <c r="T499" s="153"/>
      <c r="AT499" s="148" t="s">
        <v>151</v>
      </c>
      <c r="AU499" s="148" t="s">
        <v>78</v>
      </c>
      <c r="AV499" s="12" t="s">
        <v>149</v>
      </c>
      <c r="AW499" s="12" t="s">
        <v>31</v>
      </c>
      <c r="AX499" s="12" t="s">
        <v>78</v>
      </c>
      <c r="AY499" s="148" t="s">
        <v>142</v>
      </c>
    </row>
    <row r="500" spans="2:65" s="13" customFormat="1" ht="11.25">
      <c r="B500" s="154"/>
      <c r="D500" s="140" t="s">
        <v>151</v>
      </c>
      <c r="E500" s="155" t="s">
        <v>19</v>
      </c>
      <c r="F500" s="156" t="s">
        <v>155</v>
      </c>
      <c r="H500" s="155" t="s">
        <v>19</v>
      </c>
      <c r="I500" s="332"/>
      <c r="L500" s="154"/>
      <c r="M500" s="158"/>
      <c r="T500" s="159"/>
      <c r="AT500" s="155" t="s">
        <v>151</v>
      </c>
      <c r="AU500" s="155" t="s">
        <v>78</v>
      </c>
      <c r="AV500" s="13" t="s">
        <v>78</v>
      </c>
      <c r="AW500" s="13" t="s">
        <v>31</v>
      </c>
      <c r="AX500" s="13" t="s">
        <v>70</v>
      </c>
      <c r="AY500" s="155" t="s">
        <v>142</v>
      </c>
    </row>
    <row r="501" spans="2:65" s="1" customFormat="1" ht="24.2" customHeight="1">
      <c r="B501" s="32"/>
      <c r="C501" s="125" t="s">
        <v>322</v>
      </c>
      <c r="D501" s="125" t="s">
        <v>143</v>
      </c>
      <c r="E501" s="126" t="s">
        <v>842</v>
      </c>
      <c r="F501" s="127" t="s">
        <v>843</v>
      </c>
      <c r="G501" s="128" t="s">
        <v>146</v>
      </c>
      <c r="H501" s="129">
        <v>1</v>
      </c>
      <c r="I501" s="329"/>
      <c r="J501" s="131">
        <f>ROUND(I501*H501,2)</f>
        <v>0</v>
      </c>
      <c r="K501" s="127" t="s">
        <v>19</v>
      </c>
      <c r="L501" s="132"/>
      <c r="M501" s="133" t="s">
        <v>19</v>
      </c>
      <c r="N501" s="134" t="s">
        <v>41</v>
      </c>
      <c r="P501" s="135">
        <f>O501*H501</f>
        <v>0</v>
      </c>
      <c r="Q501" s="135">
        <v>0.22384999999999999</v>
      </c>
      <c r="R501" s="135">
        <f>Q501*H501</f>
        <v>0.22384999999999999</v>
      </c>
      <c r="S501" s="135">
        <v>0</v>
      </c>
      <c r="T501" s="136">
        <f>S501*H501</f>
        <v>0</v>
      </c>
      <c r="AR501" s="137" t="s">
        <v>148</v>
      </c>
      <c r="AT501" s="137" t="s">
        <v>143</v>
      </c>
      <c r="AU501" s="137" t="s">
        <v>78</v>
      </c>
      <c r="AY501" s="17" t="s">
        <v>142</v>
      </c>
      <c r="BE501" s="138">
        <f>IF(N501="základní",J501,0)</f>
        <v>0</v>
      </c>
      <c r="BF501" s="138">
        <f>IF(N501="snížená",J501,0)</f>
        <v>0</v>
      </c>
      <c r="BG501" s="138">
        <f>IF(N501="zákl. přenesená",J501,0)</f>
        <v>0</v>
      </c>
      <c r="BH501" s="138">
        <f>IF(N501="sníž. přenesená",J501,0)</f>
        <v>0</v>
      </c>
      <c r="BI501" s="138">
        <f>IF(N501="nulová",J501,0)</f>
        <v>0</v>
      </c>
      <c r="BJ501" s="17" t="s">
        <v>78</v>
      </c>
      <c r="BK501" s="138">
        <f>ROUND(I501*H501,2)</f>
        <v>0</v>
      </c>
      <c r="BL501" s="17" t="s">
        <v>149</v>
      </c>
      <c r="BM501" s="137" t="s">
        <v>844</v>
      </c>
    </row>
    <row r="502" spans="2:65" s="13" customFormat="1" ht="11.25">
      <c r="B502" s="154"/>
      <c r="D502" s="140" t="s">
        <v>151</v>
      </c>
      <c r="E502" s="155" t="s">
        <v>19</v>
      </c>
      <c r="F502" s="156" t="s">
        <v>845</v>
      </c>
      <c r="H502" s="155" t="s">
        <v>19</v>
      </c>
      <c r="I502" s="332"/>
      <c r="L502" s="154"/>
      <c r="M502" s="158"/>
      <c r="T502" s="159"/>
      <c r="AT502" s="155" t="s">
        <v>151</v>
      </c>
      <c r="AU502" s="155" t="s">
        <v>78</v>
      </c>
      <c r="AV502" s="13" t="s">
        <v>78</v>
      </c>
      <c r="AW502" s="13" t="s">
        <v>31</v>
      </c>
      <c r="AX502" s="13" t="s">
        <v>70</v>
      </c>
      <c r="AY502" s="155" t="s">
        <v>142</v>
      </c>
    </row>
    <row r="503" spans="2:65" s="11" customFormat="1" ht="11.25">
      <c r="B503" s="139"/>
      <c r="D503" s="140" t="s">
        <v>151</v>
      </c>
      <c r="E503" s="141" t="s">
        <v>19</v>
      </c>
      <c r="F503" s="142" t="s">
        <v>78</v>
      </c>
      <c r="H503" s="143">
        <v>1</v>
      </c>
      <c r="I503" s="330"/>
      <c r="L503" s="139"/>
      <c r="M503" s="145"/>
      <c r="T503" s="146"/>
      <c r="AT503" s="141" t="s">
        <v>151</v>
      </c>
      <c r="AU503" s="141" t="s">
        <v>78</v>
      </c>
      <c r="AV503" s="11" t="s">
        <v>80</v>
      </c>
      <c r="AW503" s="11" t="s">
        <v>31</v>
      </c>
      <c r="AX503" s="11" t="s">
        <v>70</v>
      </c>
      <c r="AY503" s="141" t="s">
        <v>142</v>
      </c>
    </row>
    <row r="504" spans="2:65" s="12" customFormat="1" ht="11.25">
      <c r="B504" s="147"/>
      <c r="D504" s="140" t="s">
        <v>151</v>
      </c>
      <c r="E504" s="148" t="s">
        <v>19</v>
      </c>
      <c r="F504" s="149" t="s">
        <v>154</v>
      </c>
      <c r="H504" s="150">
        <v>1</v>
      </c>
      <c r="I504" s="331"/>
      <c r="L504" s="147"/>
      <c r="M504" s="152"/>
      <c r="T504" s="153"/>
      <c r="AT504" s="148" t="s">
        <v>151</v>
      </c>
      <c r="AU504" s="148" t="s">
        <v>78</v>
      </c>
      <c r="AV504" s="12" t="s">
        <v>149</v>
      </c>
      <c r="AW504" s="12" t="s">
        <v>31</v>
      </c>
      <c r="AX504" s="12" t="s">
        <v>78</v>
      </c>
      <c r="AY504" s="148" t="s">
        <v>142</v>
      </c>
    </row>
    <row r="505" spans="2:65" s="13" customFormat="1" ht="11.25">
      <c r="B505" s="154"/>
      <c r="D505" s="140" t="s">
        <v>151</v>
      </c>
      <c r="E505" s="155" t="s">
        <v>19</v>
      </c>
      <c r="F505" s="156" t="s">
        <v>155</v>
      </c>
      <c r="H505" s="155" t="s">
        <v>19</v>
      </c>
      <c r="I505" s="332"/>
      <c r="L505" s="154"/>
      <c r="M505" s="158"/>
      <c r="T505" s="159"/>
      <c r="AT505" s="155" t="s">
        <v>151</v>
      </c>
      <c r="AU505" s="155" t="s">
        <v>78</v>
      </c>
      <c r="AV505" s="13" t="s">
        <v>78</v>
      </c>
      <c r="AW505" s="13" t="s">
        <v>31</v>
      </c>
      <c r="AX505" s="13" t="s">
        <v>70</v>
      </c>
      <c r="AY505" s="155" t="s">
        <v>142</v>
      </c>
    </row>
    <row r="506" spans="2:65" s="1" customFormat="1" ht="16.5" customHeight="1">
      <c r="B506" s="32"/>
      <c r="C506" s="125" t="s">
        <v>327</v>
      </c>
      <c r="D506" s="125" t="s">
        <v>143</v>
      </c>
      <c r="E506" s="126" t="s">
        <v>180</v>
      </c>
      <c r="F506" s="127" t="s">
        <v>181</v>
      </c>
      <c r="G506" s="128" t="s">
        <v>146</v>
      </c>
      <c r="H506" s="129">
        <v>12224</v>
      </c>
      <c r="I506" s="329"/>
      <c r="J506" s="131">
        <f>ROUND(I506*H506,2)</f>
        <v>0</v>
      </c>
      <c r="K506" s="127" t="s">
        <v>147</v>
      </c>
      <c r="L506" s="132"/>
      <c r="M506" s="133" t="s">
        <v>19</v>
      </c>
      <c r="N506" s="134" t="s">
        <v>41</v>
      </c>
      <c r="P506" s="135">
        <f>O506*H506</f>
        <v>0</v>
      </c>
      <c r="Q506" s="135">
        <v>6.3000000000000003E-4</v>
      </c>
      <c r="R506" s="135">
        <f>Q506*H506</f>
        <v>7.7011200000000004</v>
      </c>
      <c r="S506" s="135">
        <v>0</v>
      </c>
      <c r="T506" s="136">
        <f>S506*H506</f>
        <v>0</v>
      </c>
      <c r="AR506" s="137" t="s">
        <v>148</v>
      </c>
      <c r="AT506" s="137" t="s">
        <v>143</v>
      </c>
      <c r="AU506" s="137" t="s">
        <v>78</v>
      </c>
      <c r="AY506" s="17" t="s">
        <v>142</v>
      </c>
      <c r="BE506" s="138">
        <f>IF(N506="základní",J506,0)</f>
        <v>0</v>
      </c>
      <c r="BF506" s="138">
        <f>IF(N506="snížená",J506,0)</f>
        <v>0</v>
      </c>
      <c r="BG506" s="138">
        <f>IF(N506="zákl. přenesená",J506,0)</f>
        <v>0</v>
      </c>
      <c r="BH506" s="138">
        <f>IF(N506="sníž. přenesená",J506,0)</f>
        <v>0</v>
      </c>
      <c r="BI506" s="138">
        <f>IF(N506="nulová",J506,0)</f>
        <v>0</v>
      </c>
      <c r="BJ506" s="17" t="s">
        <v>78</v>
      </c>
      <c r="BK506" s="138">
        <f>ROUND(I506*H506,2)</f>
        <v>0</v>
      </c>
      <c r="BL506" s="17" t="s">
        <v>149</v>
      </c>
      <c r="BM506" s="137" t="s">
        <v>846</v>
      </c>
    </row>
    <row r="507" spans="2:65" s="13" customFormat="1" ht="11.25">
      <c r="B507" s="154"/>
      <c r="D507" s="140" t="s">
        <v>151</v>
      </c>
      <c r="E507" s="155" t="s">
        <v>19</v>
      </c>
      <c r="F507" s="156" t="s">
        <v>847</v>
      </c>
      <c r="H507" s="155" t="s">
        <v>19</v>
      </c>
      <c r="I507" s="332"/>
      <c r="L507" s="154"/>
      <c r="M507" s="158"/>
      <c r="T507" s="159"/>
      <c r="AT507" s="155" t="s">
        <v>151</v>
      </c>
      <c r="AU507" s="155" t="s">
        <v>78</v>
      </c>
      <c r="AV507" s="13" t="s">
        <v>78</v>
      </c>
      <c r="AW507" s="13" t="s">
        <v>31</v>
      </c>
      <c r="AX507" s="13" t="s">
        <v>70</v>
      </c>
      <c r="AY507" s="155" t="s">
        <v>142</v>
      </c>
    </row>
    <row r="508" spans="2:65" s="11" customFormat="1" ht="11.25">
      <c r="B508" s="139"/>
      <c r="D508" s="140" t="s">
        <v>151</v>
      </c>
      <c r="E508" s="141" t="s">
        <v>19</v>
      </c>
      <c r="F508" s="142" t="s">
        <v>848</v>
      </c>
      <c r="H508" s="143">
        <v>256</v>
      </c>
      <c r="I508" s="330"/>
      <c r="L508" s="139"/>
      <c r="M508" s="145"/>
      <c r="T508" s="146"/>
      <c r="AT508" s="141" t="s">
        <v>151</v>
      </c>
      <c r="AU508" s="141" t="s">
        <v>78</v>
      </c>
      <c r="AV508" s="11" t="s">
        <v>80</v>
      </c>
      <c r="AW508" s="11" t="s">
        <v>31</v>
      </c>
      <c r="AX508" s="11" t="s">
        <v>70</v>
      </c>
      <c r="AY508" s="141" t="s">
        <v>142</v>
      </c>
    </row>
    <row r="509" spans="2:65" s="13" customFormat="1" ht="11.25">
      <c r="B509" s="154"/>
      <c r="D509" s="140" t="s">
        <v>151</v>
      </c>
      <c r="E509" s="155" t="s">
        <v>19</v>
      </c>
      <c r="F509" s="156" t="s">
        <v>849</v>
      </c>
      <c r="H509" s="155" t="s">
        <v>19</v>
      </c>
      <c r="I509" s="332"/>
      <c r="L509" s="154"/>
      <c r="M509" s="158"/>
      <c r="T509" s="159"/>
      <c r="AT509" s="155" t="s">
        <v>151</v>
      </c>
      <c r="AU509" s="155" t="s">
        <v>78</v>
      </c>
      <c r="AV509" s="13" t="s">
        <v>78</v>
      </c>
      <c r="AW509" s="13" t="s">
        <v>31</v>
      </c>
      <c r="AX509" s="13" t="s">
        <v>70</v>
      </c>
      <c r="AY509" s="155" t="s">
        <v>142</v>
      </c>
    </row>
    <row r="510" spans="2:65" s="11" customFormat="1" ht="11.25">
      <c r="B510" s="139"/>
      <c r="D510" s="140" t="s">
        <v>151</v>
      </c>
      <c r="E510" s="141" t="s">
        <v>19</v>
      </c>
      <c r="F510" s="142" t="s">
        <v>850</v>
      </c>
      <c r="H510" s="143">
        <v>284</v>
      </c>
      <c r="I510" s="330"/>
      <c r="L510" s="139"/>
      <c r="M510" s="145"/>
      <c r="T510" s="146"/>
      <c r="AT510" s="141" t="s">
        <v>151</v>
      </c>
      <c r="AU510" s="141" t="s">
        <v>78</v>
      </c>
      <c r="AV510" s="11" t="s">
        <v>80</v>
      </c>
      <c r="AW510" s="11" t="s">
        <v>31</v>
      </c>
      <c r="AX510" s="11" t="s">
        <v>70</v>
      </c>
      <c r="AY510" s="141" t="s">
        <v>142</v>
      </c>
    </row>
    <row r="511" spans="2:65" s="13" customFormat="1" ht="11.25">
      <c r="B511" s="154"/>
      <c r="D511" s="140" t="s">
        <v>151</v>
      </c>
      <c r="E511" s="155" t="s">
        <v>19</v>
      </c>
      <c r="F511" s="156" t="s">
        <v>851</v>
      </c>
      <c r="H511" s="155" t="s">
        <v>19</v>
      </c>
      <c r="I511" s="332"/>
      <c r="L511" s="154"/>
      <c r="M511" s="158"/>
      <c r="T511" s="159"/>
      <c r="AT511" s="155" t="s">
        <v>151</v>
      </c>
      <c r="AU511" s="155" t="s">
        <v>78</v>
      </c>
      <c r="AV511" s="13" t="s">
        <v>78</v>
      </c>
      <c r="AW511" s="13" t="s">
        <v>31</v>
      </c>
      <c r="AX511" s="13" t="s">
        <v>70</v>
      </c>
      <c r="AY511" s="155" t="s">
        <v>142</v>
      </c>
    </row>
    <row r="512" spans="2:65" s="11" customFormat="1" ht="11.25">
      <c r="B512" s="139"/>
      <c r="D512" s="140" t="s">
        <v>151</v>
      </c>
      <c r="E512" s="141" t="s">
        <v>19</v>
      </c>
      <c r="F512" s="142" t="s">
        <v>852</v>
      </c>
      <c r="H512" s="143">
        <v>256</v>
      </c>
      <c r="I512" s="330"/>
      <c r="L512" s="139"/>
      <c r="M512" s="145"/>
      <c r="T512" s="146"/>
      <c r="AT512" s="141" t="s">
        <v>151</v>
      </c>
      <c r="AU512" s="141" t="s">
        <v>78</v>
      </c>
      <c r="AV512" s="11" t="s">
        <v>80</v>
      </c>
      <c r="AW512" s="11" t="s">
        <v>31</v>
      </c>
      <c r="AX512" s="11" t="s">
        <v>70</v>
      </c>
      <c r="AY512" s="141" t="s">
        <v>142</v>
      </c>
    </row>
    <row r="513" spans="2:51" s="13" customFormat="1" ht="11.25">
      <c r="B513" s="154"/>
      <c r="D513" s="140" t="s">
        <v>151</v>
      </c>
      <c r="E513" s="155" t="s">
        <v>19</v>
      </c>
      <c r="F513" s="156" t="s">
        <v>853</v>
      </c>
      <c r="H513" s="155" t="s">
        <v>19</v>
      </c>
      <c r="I513" s="332"/>
      <c r="L513" s="154"/>
      <c r="M513" s="158"/>
      <c r="T513" s="159"/>
      <c r="AT513" s="155" t="s">
        <v>151</v>
      </c>
      <c r="AU513" s="155" t="s">
        <v>78</v>
      </c>
      <c r="AV513" s="13" t="s">
        <v>78</v>
      </c>
      <c r="AW513" s="13" t="s">
        <v>31</v>
      </c>
      <c r="AX513" s="13" t="s">
        <v>70</v>
      </c>
      <c r="AY513" s="155" t="s">
        <v>142</v>
      </c>
    </row>
    <row r="514" spans="2:51" s="11" customFormat="1" ht="11.25">
      <c r="B514" s="139"/>
      <c r="D514" s="140" t="s">
        <v>151</v>
      </c>
      <c r="E514" s="141" t="s">
        <v>19</v>
      </c>
      <c r="F514" s="142" t="s">
        <v>854</v>
      </c>
      <c r="H514" s="143">
        <v>260</v>
      </c>
      <c r="I514" s="330"/>
      <c r="L514" s="139"/>
      <c r="M514" s="145"/>
      <c r="T514" s="146"/>
      <c r="AT514" s="141" t="s">
        <v>151</v>
      </c>
      <c r="AU514" s="141" t="s">
        <v>78</v>
      </c>
      <c r="AV514" s="11" t="s">
        <v>80</v>
      </c>
      <c r="AW514" s="11" t="s">
        <v>31</v>
      </c>
      <c r="AX514" s="11" t="s">
        <v>70</v>
      </c>
      <c r="AY514" s="141" t="s">
        <v>142</v>
      </c>
    </row>
    <row r="515" spans="2:51" s="13" customFormat="1" ht="11.25">
      <c r="B515" s="154"/>
      <c r="D515" s="140" t="s">
        <v>151</v>
      </c>
      <c r="E515" s="155" t="s">
        <v>19</v>
      </c>
      <c r="F515" s="156" t="s">
        <v>855</v>
      </c>
      <c r="H515" s="155" t="s">
        <v>19</v>
      </c>
      <c r="I515" s="332"/>
      <c r="L515" s="154"/>
      <c r="M515" s="158"/>
      <c r="T515" s="159"/>
      <c r="AT515" s="155" t="s">
        <v>151</v>
      </c>
      <c r="AU515" s="155" t="s">
        <v>78</v>
      </c>
      <c r="AV515" s="13" t="s">
        <v>78</v>
      </c>
      <c r="AW515" s="13" t="s">
        <v>31</v>
      </c>
      <c r="AX515" s="13" t="s">
        <v>70</v>
      </c>
      <c r="AY515" s="155" t="s">
        <v>142</v>
      </c>
    </row>
    <row r="516" spans="2:51" s="11" customFormat="1" ht="11.25">
      <c r="B516" s="139"/>
      <c r="D516" s="140" t="s">
        <v>151</v>
      </c>
      <c r="E516" s="141" t="s">
        <v>19</v>
      </c>
      <c r="F516" s="142" t="s">
        <v>856</v>
      </c>
      <c r="H516" s="143">
        <v>4473.92</v>
      </c>
      <c r="I516" s="330"/>
      <c r="L516" s="139"/>
      <c r="M516" s="145"/>
      <c r="T516" s="146"/>
      <c r="AT516" s="141" t="s">
        <v>151</v>
      </c>
      <c r="AU516" s="141" t="s">
        <v>78</v>
      </c>
      <c r="AV516" s="11" t="s">
        <v>80</v>
      </c>
      <c r="AW516" s="11" t="s">
        <v>31</v>
      </c>
      <c r="AX516" s="11" t="s">
        <v>70</v>
      </c>
      <c r="AY516" s="141" t="s">
        <v>142</v>
      </c>
    </row>
    <row r="517" spans="2:51" s="11" customFormat="1" ht="11.25">
      <c r="B517" s="139"/>
      <c r="D517" s="140" t="s">
        <v>151</v>
      </c>
      <c r="E517" s="141" t="s">
        <v>19</v>
      </c>
      <c r="F517" s="142" t="s">
        <v>857</v>
      </c>
      <c r="H517" s="143">
        <v>2.08</v>
      </c>
      <c r="I517" s="330"/>
      <c r="L517" s="139"/>
      <c r="M517" s="145"/>
      <c r="T517" s="146"/>
      <c r="AT517" s="141" t="s">
        <v>151</v>
      </c>
      <c r="AU517" s="141" t="s">
        <v>78</v>
      </c>
      <c r="AV517" s="11" t="s">
        <v>80</v>
      </c>
      <c r="AW517" s="11" t="s">
        <v>31</v>
      </c>
      <c r="AX517" s="11" t="s">
        <v>70</v>
      </c>
      <c r="AY517" s="141" t="s">
        <v>142</v>
      </c>
    </row>
    <row r="518" spans="2:51" s="13" customFormat="1" ht="11.25">
      <c r="B518" s="154"/>
      <c r="D518" s="140" t="s">
        <v>151</v>
      </c>
      <c r="E518" s="155" t="s">
        <v>19</v>
      </c>
      <c r="F518" s="156" t="s">
        <v>858</v>
      </c>
      <c r="H518" s="155" t="s">
        <v>19</v>
      </c>
      <c r="I518" s="332"/>
      <c r="L518" s="154"/>
      <c r="M518" s="158"/>
      <c r="T518" s="159"/>
      <c r="AT518" s="155" t="s">
        <v>151</v>
      </c>
      <c r="AU518" s="155" t="s">
        <v>78</v>
      </c>
      <c r="AV518" s="13" t="s">
        <v>78</v>
      </c>
      <c r="AW518" s="13" t="s">
        <v>31</v>
      </c>
      <c r="AX518" s="13" t="s">
        <v>70</v>
      </c>
      <c r="AY518" s="155" t="s">
        <v>142</v>
      </c>
    </row>
    <row r="519" spans="2:51" s="11" customFormat="1" ht="11.25">
      <c r="B519" s="139"/>
      <c r="D519" s="140" t="s">
        <v>151</v>
      </c>
      <c r="E519" s="141" t="s">
        <v>19</v>
      </c>
      <c r="F519" s="142" t="s">
        <v>859</v>
      </c>
      <c r="H519" s="143">
        <v>393.6</v>
      </c>
      <c r="I519" s="330"/>
      <c r="L519" s="139"/>
      <c r="M519" s="145"/>
      <c r="T519" s="146"/>
      <c r="AT519" s="141" t="s">
        <v>151</v>
      </c>
      <c r="AU519" s="141" t="s">
        <v>78</v>
      </c>
      <c r="AV519" s="11" t="s">
        <v>80</v>
      </c>
      <c r="AW519" s="11" t="s">
        <v>31</v>
      </c>
      <c r="AX519" s="11" t="s">
        <v>70</v>
      </c>
      <c r="AY519" s="141" t="s">
        <v>142</v>
      </c>
    </row>
    <row r="520" spans="2:51" s="11" customFormat="1" ht="11.25">
      <c r="B520" s="139"/>
      <c r="D520" s="140" t="s">
        <v>151</v>
      </c>
      <c r="E520" s="141" t="s">
        <v>19</v>
      </c>
      <c r="F520" s="142" t="s">
        <v>860</v>
      </c>
      <c r="H520" s="143">
        <v>2.4</v>
      </c>
      <c r="I520" s="330"/>
      <c r="L520" s="139"/>
      <c r="M520" s="145"/>
      <c r="T520" s="146"/>
      <c r="AT520" s="141" t="s">
        <v>151</v>
      </c>
      <c r="AU520" s="141" t="s">
        <v>78</v>
      </c>
      <c r="AV520" s="11" t="s">
        <v>80</v>
      </c>
      <c r="AW520" s="11" t="s">
        <v>31</v>
      </c>
      <c r="AX520" s="11" t="s">
        <v>70</v>
      </c>
      <c r="AY520" s="141" t="s">
        <v>142</v>
      </c>
    </row>
    <row r="521" spans="2:51" s="13" customFormat="1" ht="11.25">
      <c r="B521" s="154"/>
      <c r="D521" s="140" t="s">
        <v>151</v>
      </c>
      <c r="E521" s="155" t="s">
        <v>19</v>
      </c>
      <c r="F521" s="156" t="s">
        <v>858</v>
      </c>
      <c r="H521" s="155" t="s">
        <v>19</v>
      </c>
      <c r="I521" s="332"/>
      <c r="L521" s="154"/>
      <c r="M521" s="158"/>
      <c r="T521" s="159"/>
      <c r="AT521" s="155" t="s">
        <v>151</v>
      </c>
      <c r="AU521" s="155" t="s">
        <v>78</v>
      </c>
      <c r="AV521" s="13" t="s">
        <v>78</v>
      </c>
      <c r="AW521" s="13" t="s">
        <v>31</v>
      </c>
      <c r="AX521" s="13" t="s">
        <v>70</v>
      </c>
      <c r="AY521" s="155" t="s">
        <v>142</v>
      </c>
    </row>
    <row r="522" spans="2:51" s="11" customFormat="1" ht="11.25">
      <c r="B522" s="139"/>
      <c r="D522" s="140" t="s">
        <v>151</v>
      </c>
      <c r="E522" s="141" t="s">
        <v>19</v>
      </c>
      <c r="F522" s="142" t="s">
        <v>861</v>
      </c>
      <c r="H522" s="143">
        <v>544.48</v>
      </c>
      <c r="I522" s="330"/>
      <c r="L522" s="139"/>
      <c r="M522" s="145"/>
      <c r="T522" s="146"/>
      <c r="AT522" s="141" t="s">
        <v>151</v>
      </c>
      <c r="AU522" s="141" t="s">
        <v>78</v>
      </c>
      <c r="AV522" s="11" t="s">
        <v>80</v>
      </c>
      <c r="AW522" s="11" t="s">
        <v>31</v>
      </c>
      <c r="AX522" s="11" t="s">
        <v>70</v>
      </c>
      <c r="AY522" s="141" t="s">
        <v>142</v>
      </c>
    </row>
    <row r="523" spans="2:51" s="11" customFormat="1" ht="11.25">
      <c r="B523" s="139"/>
      <c r="D523" s="140" t="s">
        <v>151</v>
      </c>
      <c r="E523" s="141" t="s">
        <v>19</v>
      </c>
      <c r="F523" s="142" t="s">
        <v>862</v>
      </c>
      <c r="H523" s="143">
        <v>3.52</v>
      </c>
      <c r="I523" s="330"/>
      <c r="L523" s="139"/>
      <c r="M523" s="145"/>
      <c r="T523" s="146"/>
      <c r="AT523" s="141" t="s">
        <v>151</v>
      </c>
      <c r="AU523" s="141" t="s">
        <v>78</v>
      </c>
      <c r="AV523" s="11" t="s">
        <v>80</v>
      </c>
      <c r="AW523" s="11" t="s">
        <v>31</v>
      </c>
      <c r="AX523" s="11" t="s">
        <v>70</v>
      </c>
      <c r="AY523" s="141" t="s">
        <v>142</v>
      </c>
    </row>
    <row r="524" spans="2:51" s="13" customFormat="1" ht="11.25">
      <c r="B524" s="154"/>
      <c r="D524" s="140" t="s">
        <v>151</v>
      </c>
      <c r="E524" s="155" t="s">
        <v>19</v>
      </c>
      <c r="F524" s="156" t="s">
        <v>863</v>
      </c>
      <c r="H524" s="155" t="s">
        <v>19</v>
      </c>
      <c r="I524" s="332"/>
      <c r="L524" s="154"/>
      <c r="M524" s="158"/>
      <c r="T524" s="159"/>
      <c r="AT524" s="155" t="s">
        <v>151</v>
      </c>
      <c r="AU524" s="155" t="s">
        <v>78</v>
      </c>
      <c r="AV524" s="13" t="s">
        <v>78</v>
      </c>
      <c r="AW524" s="13" t="s">
        <v>31</v>
      </c>
      <c r="AX524" s="13" t="s">
        <v>70</v>
      </c>
      <c r="AY524" s="155" t="s">
        <v>142</v>
      </c>
    </row>
    <row r="525" spans="2:51" s="11" customFormat="1" ht="11.25">
      <c r="B525" s="139"/>
      <c r="D525" s="140" t="s">
        <v>151</v>
      </c>
      <c r="E525" s="141" t="s">
        <v>19</v>
      </c>
      <c r="F525" s="142" t="s">
        <v>864</v>
      </c>
      <c r="H525" s="143">
        <v>416.56</v>
      </c>
      <c r="I525" s="330"/>
      <c r="L525" s="139"/>
      <c r="M525" s="145"/>
      <c r="T525" s="146"/>
      <c r="AT525" s="141" t="s">
        <v>151</v>
      </c>
      <c r="AU525" s="141" t="s">
        <v>78</v>
      </c>
      <c r="AV525" s="11" t="s">
        <v>80</v>
      </c>
      <c r="AW525" s="11" t="s">
        <v>31</v>
      </c>
      <c r="AX525" s="11" t="s">
        <v>70</v>
      </c>
      <c r="AY525" s="141" t="s">
        <v>142</v>
      </c>
    </row>
    <row r="526" spans="2:51" s="11" customFormat="1" ht="11.25">
      <c r="B526" s="139"/>
      <c r="D526" s="140" t="s">
        <v>151</v>
      </c>
      <c r="E526" s="141" t="s">
        <v>19</v>
      </c>
      <c r="F526" s="142" t="s">
        <v>865</v>
      </c>
      <c r="H526" s="143">
        <v>3.44</v>
      </c>
      <c r="I526" s="330"/>
      <c r="L526" s="139"/>
      <c r="M526" s="145"/>
      <c r="T526" s="146"/>
      <c r="AT526" s="141" t="s">
        <v>151</v>
      </c>
      <c r="AU526" s="141" t="s">
        <v>78</v>
      </c>
      <c r="AV526" s="11" t="s">
        <v>80</v>
      </c>
      <c r="AW526" s="11" t="s">
        <v>31</v>
      </c>
      <c r="AX526" s="11" t="s">
        <v>70</v>
      </c>
      <c r="AY526" s="141" t="s">
        <v>142</v>
      </c>
    </row>
    <row r="527" spans="2:51" s="13" customFormat="1" ht="11.25">
      <c r="B527" s="154"/>
      <c r="D527" s="140" t="s">
        <v>151</v>
      </c>
      <c r="E527" s="155" t="s">
        <v>19</v>
      </c>
      <c r="F527" s="156" t="s">
        <v>866</v>
      </c>
      <c r="H527" s="155" t="s">
        <v>19</v>
      </c>
      <c r="I527" s="332"/>
      <c r="L527" s="154"/>
      <c r="M527" s="158"/>
      <c r="T527" s="159"/>
      <c r="AT527" s="155" t="s">
        <v>151</v>
      </c>
      <c r="AU527" s="155" t="s">
        <v>78</v>
      </c>
      <c r="AV527" s="13" t="s">
        <v>78</v>
      </c>
      <c r="AW527" s="13" t="s">
        <v>31</v>
      </c>
      <c r="AX527" s="13" t="s">
        <v>70</v>
      </c>
      <c r="AY527" s="155" t="s">
        <v>142</v>
      </c>
    </row>
    <row r="528" spans="2:51" s="11" customFormat="1" ht="11.25">
      <c r="B528" s="139"/>
      <c r="D528" s="140" t="s">
        <v>151</v>
      </c>
      <c r="E528" s="141" t="s">
        <v>19</v>
      </c>
      <c r="F528" s="142" t="s">
        <v>867</v>
      </c>
      <c r="H528" s="143">
        <v>505.12</v>
      </c>
      <c r="I528" s="330"/>
      <c r="L528" s="139"/>
      <c r="M528" s="145"/>
      <c r="T528" s="146"/>
      <c r="AT528" s="141" t="s">
        <v>151</v>
      </c>
      <c r="AU528" s="141" t="s">
        <v>78</v>
      </c>
      <c r="AV528" s="11" t="s">
        <v>80</v>
      </c>
      <c r="AW528" s="11" t="s">
        <v>31</v>
      </c>
      <c r="AX528" s="11" t="s">
        <v>70</v>
      </c>
      <c r="AY528" s="141" t="s">
        <v>142</v>
      </c>
    </row>
    <row r="529" spans="2:51" s="11" customFormat="1" ht="11.25">
      <c r="B529" s="139"/>
      <c r="D529" s="140" t="s">
        <v>151</v>
      </c>
      <c r="E529" s="141" t="s">
        <v>19</v>
      </c>
      <c r="F529" s="142" t="s">
        <v>868</v>
      </c>
      <c r="H529" s="143">
        <v>2.88</v>
      </c>
      <c r="I529" s="330"/>
      <c r="L529" s="139"/>
      <c r="M529" s="145"/>
      <c r="T529" s="146"/>
      <c r="AT529" s="141" t="s">
        <v>151</v>
      </c>
      <c r="AU529" s="141" t="s">
        <v>78</v>
      </c>
      <c r="AV529" s="11" t="s">
        <v>80</v>
      </c>
      <c r="AW529" s="11" t="s">
        <v>31</v>
      </c>
      <c r="AX529" s="11" t="s">
        <v>70</v>
      </c>
      <c r="AY529" s="141" t="s">
        <v>142</v>
      </c>
    </row>
    <row r="530" spans="2:51" s="13" customFormat="1" ht="11.25">
      <c r="B530" s="154"/>
      <c r="D530" s="140" t="s">
        <v>151</v>
      </c>
      <c r="E530" s="155" t="s">
        <v>19</v>
      </c>
      <c r="F530" s="156" t="s">
        <v>869</v>
      </c>
      <c r="H530" s="155" t="s">
        <v>19</v>
      </c>
      <c r="I530" s="332"/>
      <c r="L530" s="154"/>
      <c r="M530" s="158"/>
      <c r="T530" s="159"/>
      <c r="AT530" s="155" t="s">
        <v>151</v>
      </c>
      <c r="AU530" s="155" t="s">
        <v>78</v>
      </c>
      <c r="AV530" s="13" t="s">
        <v>78</v>
      </c>
      <c r="AW530" s="13" t="s">
        <v>31</v>
      </c>
      <c r="AX530" s="13" t="s">
        <v>70</v>
      </c>
      <c r="AY530" s="155" t="s">
        <v>142</v>
      </c>
    </row>
    <row r="531" spans="2:51" s="11" customFormat="1" ht="11.25">
      <c r="B531" s="139"/>
      <c r="D531" s="140" t="s">
        <v>151</v>
      </c>
      <c r="E531" s="141" t="s">
        <v>19</v>
      </c>
      <c r="F531" s="142" t="s">
        <v>870</v>
      </c>
      <c r="H531" s="143">
        <v>334.56</v>
      </c>
      <c r="I531" s="330"/>
      <c r="L531" s="139"/>
      <c r="M531" s="145"/>
      <c r="T531" s="146"/>
      <c r="AT531" s="141" t="s">
        <v>151</v>
      </c>
      <c r="AU531" s="141" t="s">
        <v>78</v>
      </c>
      <c r="AV531" s="11" t="s">
        <v>80</v>
      </c>
      <c r="AW531" s="11" t="s">
        <v>31</v>
      </c>
      <c r="AX531" s="11" t="s">
        <v>70</v>
      </c>
      <c r="AY531" s="141" t="s">
        <v>142</v>
      </c>
    </row>
    <row r="532" spans="2:51" s="11" customFormat="1" ht="11.25">
      <c r="B532" s="139"/>
      <c r="D532" s="140" t="s">
        <v>151</v>
      </c>
      <c r="E532" s="141" t="s">
        <v>19</v>
      </c>
      <c r="F532" s="142" t="s">
        <v>871</v>
      </c>
      <c r="H532" s="143">
        <v>1.44</v>
      </c>
      <c r="I532" s="330"/>
      <c r="L532" s="139"/>
      <c r="M532" s="145"/>
      <c r="T532" s="146"/>
      <c r="AT532" s="141" t="s">
        <v>151</v>
      </c>
      <c r="AU532" s="141" t="s">
        <v>78</v>
      </c>
      <c r="AV532" s="11" t="s">
        <v>80</v>
      </c>
      <c r="AW532" s="11" t="s">
        <v>31</v>
      </c>
      <c r="AX532" s="11" t="s">
        <v>70</v>
      </c>
      <c r="AY532" s="141" t="s">
        <v>142</v>
      </c>
    </row>
    <row r="533" spans="2:51" s="13" customFormat="1" ht="11.25">
      <c r="B533" s="154"/>
      <c r="D533" s="140" t="s">
        <v>151</v>
      </c>
      <c r="E533" s="155" t="s">
        <v>19</v>
      </c>
      <c r="F533" s="156" t="s">
        <v>872</v>
      </c>
      <c r="H533" s="155" t="s">
        <v>19</v>
      </c>
      <c r="I533" s="332"/>
      <c r="L533" s="154"/>
      <c r="M533" s="158"/>
      <c r="T533" s="159"/>
      <c r="AT533" s="155" t="s">
        <v>151</v>
      </c>
      <c r="AU533" s="155" t="s">
        <v>78</v>
      </c>
      <c r="AV533" s="13" t="s">
        <v>78</v>
      </c>
      <c r="AW533" s="13" t="s">
        <v>31</v>
      </c>
      <c r="AX533" s="13" t="s">
        <v>70</v>
      </c>
      <c r="AY533" s="155" t="s">
        <v>142</v>
      </c>
    </row>
    <row r="534" spans="2:51" s="11" customFormat="1" ht="11.25">
      <c r="B534" s="139"/>
      <c r="D534" s="140" t="s">
        <v>151</v>
      </c>
      <c r="E534" s="141" t="s">
        <v>19</v>
      </c>
      <c r="F534" s="142" t="s">
        <v>873</v>
      </c>
      <c r="H534" s="143">
        <v>224</v>
      </c>
      <c r="I534" s="330"/>
      <c r="L534" s="139"/>
      <c r="M534" s="145"/>
      <c r="T534" s="146"/>
      <c r="AT534" s="141" t="s">
        <v>151</v>
      </c>
      <c r="AU534" s="141" t="s">
        <v>78</v>
      </c>
      <c r="AV534" s="11" t="s">
        <v>80</v>
      </c>
      <c r="AW534" s="11" t="s">
        <v>31</v>
      </c>
      <c r="AX534" s="11" t="s">
        <v>70</v>
      </c>
      <c r="AY534" s="141" t="s">
        <v>142</v>
      </c>
    </row>
    <row r="535" spans="2:51" s="13" customFormat="1" ht="11.25">
      <c r="B535" s="154"/>
      <c r="D535" s="140" t="s">
        <v>151</v>
      </c>
      <c r="E535" s="155" t="s">
        <v>19</v>
      </c>
      <c r="F535" s="156" t="s">
        <v>874</v>
      </c>
      <c r="H535" s="155" t="s">
        <v>19</v>
      </c>
      <c r="I535" s="332"/>
      <c r="L535" s="154"/>
      <c r="M535" s="158"/>
      <c r="T535" s="159"/>
      <c r="AT535" s="155" t="s">
        <v>151</v>
      </c>
      <c r="AU535" s="155" t="s">
        <v>78</v>
      </c>
      <c r="AV535" s="13" t="s">
        <v>78</v>
      </c>
      <c r="AW535" s="13" t="s">
        <v>31</v>
      </c>
      <c r="AX535" s="13" t="s">
        <v>70</v>
      </c>
      <c r="AY535" s="155" t="s">
        <v>142</v>
      </c>
    </row>
    <row r="536" spans="2:51" s="11" customFormat="1" ht="11.25">
      <c r="B536" s="139"/>
      <c r="D536" s="140" t="s">
        <v>151</v>
      </c>
      <c r="E536" s="141" t="s">
        <v>19</v>
      </c>
      <c r="F536" s="142" t="s">
        <v>854</v>
      </c>
      <c r="H536" s="143">
        <v>260</v>
      </c>
      <c r="I536" s="330"/>
      <c r="L536" s="139"/>
      <c r="M536" s="145"/>
      <c r="T536" s="146"/>
      <c r="AT536" s="141" t="s">
        <v>151</v>
      </c>
      <c r="AU536" s="141" t="s">
        <v>78</v>
      </c>
      <c r="AV536" s="11" t="s">
        <v>80</v>
      </c>
      <c r="AW536" s="11" t="s">
        <v>31</v>
      </c>
      <c r="AX536" s="11" t="s">
        <v>70</v>
      </c>
      <c r="AY536" s="141" t="s">
        <v>142</v>
      </c>
    </row>
    <row r="537" spans="2:51" s="13" customFormat="1" ht="11.25">
      <c r="B537" s="154"/>
      <c r="D537" s="140" t="s">
        <v>151</v>
      </c>
      <c r="E537" s="155" t="s">
        <v>19</v>
      </c>
      <c r="F537" s="156" t="s">
        <v>875</v>
      </c>
      <c r="H537" s="155" t="s">
        <v>19</v>
      </c>
      <c r="I537" s="332"/>
      <c r="L537" s="154"/>
      <c r="M537" s="158"/>
      <c r="T537" s="159"/>
      <c r="AT537" s="155" t="s">
        <v>151</v>
      </c>
      <c r="AU537" s="155" t="s">
        <v>78</v>
      </c>
      <c r="AV537" s="13" t="s">
        <v>78</v>
      </c>
      <c r="AW537" s="13" t="s">
        <v>31</v>
      </c>
      <c r="AX537" s="13" t="s">
        <v>70</v>
      </c>
      <c r="AY537" s="155" t="s">
        <v>142</v>
      </c>
    </row>
    <row r="538" spans="2:51" s="11" customFormat="1" ht="11.25">
      <c r="B538" s="139"/>
      <c r="D538" s="140" t="s">
        <v>151</v>
      </c>
      <c r="E538" s="141" t="s">
        <v>19</v>
      </c>
      <c r="F538" s="142" t="s">
        <v>876</v>
      </c>
      <c r="H538" s="143">
        <v>272</v>
      </c>
      <c r="I538" s="330"/>
      <c r="L538" s="139"/>
      <c r="M538" s="145"/>
      <c r="T538" s="146"/>
      <c r="AT538" s="141" t="s">
        <v>151</v>
      </c>
      <c r="AU538" s="141" t="s">
        <v>78</v>
      </c>
      <c r="AV538" s="11" t="s">
        <v>80</v>
      </c>
      <c r="AW538" s="11" t="s">
        <v>31</v>
      </c>
      <c r="AX538" s="11" t="s">
        <v>70</v>
      </c>
      <c r="AY538" s="141" t="s">
        <v>142</v>
      </c>
    </row>
    <row r="539" spans="2:51" s="13" customFormat="1" ht="11.25">
      <c r="B539" s="154"/>
      <c r="D539" s="140" t="s">
        <v>151</v>
      </c>
      <c r="E539" s="155" t="s">
        <v>19</v>
      </c>
      <c r="F539" s="156" t="s">
        <v>877</v>
      </c>
      <c r="H539" s="155" t="s">
        <v>19</v>
      </c>
      <c r="I539" s="332"/>
      <c r="L539" s="154"/>
      <c r="M539" s="158"/>
      <c r="T539" s="159"/>
      <c r="AT539" s="155" t="s">
        <v>151</v>
      </c>
      <c r="AU539" s="155" t="s">
        <v>78</v>
      </c>
      <c r="AV539" s="13" t="s">
        <v>78</v>
      </c>
      <c r="AW539" s="13" t="s">
        <v>31</v>
      </c>
      <c r="AX539" s="13" t="s">
        <v>70</v>
      </c>
      <c r="AY539" s="155" t="s">
        <v>142</v>
      </c>
    </row>
    <row r="540" spans="2:51" s="11" customFormat="1" ht="11.25">
      <c r="B540" s="139"/>
      <c r="D540" s="140" t="s">
        <v>151</v>
      </c>
      <c r="E540" s="141" t="s">
        <v>19</v>
      </c>
      <c r="F540" s="142" t="s">
        <v>878</v>
      </c>
      <c r="H540" s="143">
        <v>280</v>
      </c>
      <c r="I540" s="330"/>
      <c r="L540" s="139"/>
      <c r="M540" s="145"/>
      <c r="T540" s="146"/>
      <c r="AT540" s="141" t="s">
        <v>151</v>
      </c>
      <c r="AU540" s="141" t="s">
        <v>78</v>
      </c>
      <c r="AV540" s="11" t="s">
        <v>80</v>
      </c>
      <c r="AW540" s="11" t="s">
        <v>31</v>
      </c>
      <c r="AX540" s="11" t="s">
        <v>70</v>
      </c>
      <c r="AY540" s="141" t="s">
        <v>142</v>
      </c>
    </row>
    <row r="541" spans="2:51" s="13" customFormat="1" ht="11.25">
      <c r="B541" s="154"/>
      <c r="D541" s="140" t="s">
        <v>151</v>
      </c>
      <c r="E541" s="155" t="s">
        <v>19</v>
      </c>
      <c r="F541" s="156" t="s">
        <v>879</v>
      </c>
      <c r="H541" s="155" t="s">
        <v>19</v>
      </c>
      <c r="I541" s="332"/>
      <c r="L541" s="154"/>
      <c r="M541" s="158"/>
      <c r="T541" s="159"/>
      <c r="AT541" s="155" t="s">
        <v>151</v>
      </c>
      <c r="AU541" s="155" t="s">
        <v>78</v>
      </c>
      <c r="AV541" s="13" t="s">
        <v>78</v>
      </c>
      <c r="AW541" s="13" t="s">
        <v>31</v>
      </c>
      <c r="AX541" s="13" t="s">
        <v>70</v>
      </c>
      <c r="AY541" s="155" t="s">
        <v>142</v>
      </c>
    </row>
    <row r="542" spans="2:51" s="11" customFormat="1" ht="11.25">
      <c r="B542" s="139"/>
      <c r="D542" s="140" t="s">
        <v>151</v>
      </c>
      <c r="E542" s="141" t="s">
        <v>19</v>
      </c>
      <c r="F542" s="142" t="s">
        <v>880</v>
      </c>
      <c r="H542" s="143">
        <v>96</v>
      </c>
      <c r="I542" s="330"/>
      <c r="L542" s="139"/>
      <c r="M542" s="145"/>
      <c r="T542" s="146"/>
      <c r="AT542" s="141" t="s">
        <v>151</v>
      </c>
      <c r="AU542" s="141" t="s">
        <v>78</v>
      </c>
      <c r="AV542" s="11" t="s">
        <v>80</v>
      </c>
      <c r="AW542" s="11" t="s">
        <v>31</v>
      </c>
      <c r="AX542" s="11" t="s">
        <v>70</v>
      </c>
      <c r="AY542" s="141" t="s">
        <v>142</v>
      </c>
    </row>
    <row r="543" spans="2:51" s="13" customFormat="1" ht="11.25">
      <c r="B543" s="154"/>
      <c r="D543" s="140" t="s">
        <v>151</v>
      </c>
      <c r="E543" s="155" t="s">
        <v>19</v>
      </c>
      <c r="F543" s="156" t="s">
        <v>881</v>
      </c>
      <c r="H543" s="155" t="s">
        <v>19</v>
      </c>
      <c r="I543" s="332"/>
      <c r="L543" s="154"/>
      <c r="M543" s="158"/>
      <c r="T543" s="159"/>
      <c r="AT543" s="155" t="s">
        <v>151</v>
      </c>
      <c r="AU543" s="155" t="s">
        <v>78</v>
      </c>
      <c r="AV543" s="13" t="s">
        <v>78</v>
      </c>
      <c r="AW543" s="13" t="s">
        <v>31</v>
      </c>
      <c r="AX543" s="13" t="s">
        <v>70</v>
      </c>
      <c r="AY543" s="155" t="s">
        <v>142</v>
      </c>
    </row>
    <row r="544" spans="2:51" s="11" customFormat="1" ht="11.25">
      <c r="B544" s="139"/>
      <c r="D544" s="140" t="s">
        <v>151</v>
      </c>
      <c r="E544" s="141" t="s">
        <v>19</v>
      </c>
      <c r="F544" s="142" t="s">
        <v>882</v>
      </c>
      <c r="H544" s="143">
        <v>1748.24</v>
      </c>
      <c r="I544" s="330"/>
      <c r="L544" s="139"/>
      <c r="M544" s="145"/>
      <c r="T544" s="146"/>
      <c r="AT544" s="141" t="s">
        <v>151</v>
      </c>
      <c r="AU544" s="141" t="s">
        <v>78</v>
      </c>
      <c r="AV544" s="11" t="s">
        <v>80</v>
      </c>
      <c r="AW544" s="11" t="s">
        <v>31</v>
      </c>
      <c r="AX544" s="11" t="s">
        <v>70</v>
      </c>
      <c r="AY544" s="141" t="s">
        <v>142</v>
      </c>
    </row>
    <row r="545" spans="2:65" s="11" customFormat="1" ht="11.25">
      <c r="B545" s="139"/>
      <c r="D545" s="140" t="s">
        <v>151</v>
      </c>
      <c r="E545" s="141" t="s">
        <v>19</v>
      </c>
      <c r="F545" s="142" t="s">
        <v>883</v>
      </c>
      <c r="H545" s="143">
        <v>3.76</v>
      </c>
      <c r="I545" s="330"/>
      <c r="L545" s="139"/>
      <c r="M545" s="145"/>
      <c r="T545" s="146"/>
      <c r="AT545" s="141" t="s">
        <v>151</v>
      </c>
      <c r="AU545" s="141" t="s">
        <v>78</v>
      </c>
      <c r="AV545" s="11" t="s">
        <v>80</v>
      </c>
      <c r="AW545" s="11" t="s">
        <v>31</v>
      </c>
      <c r="AX545" s="11" t="s">
        <v>70</v>
      </c>
      <c r="AY545" s="141" t="s">
        <v>142</v>
      </c>
    </row>
    <row r="546" spans="2:65" s="13" customFormat="1" ht="11.25">
      <c r="B546" s="154"/>
      <c r="D546" s="140" t="s">
        <v>151</v>
      </c>
      <c r="E546" s="155" t="s">
        <v>19</v>
      </c>
      <c r="F546" s="156" t="s">
        <v>884</v>
      </c>
      <c r="H546" s="155" t="s">
        <v>19</v>
      </c>
      <c r="I546" s="332"/>
      <c r="L546" s="154"/>
      <c r="M546" s="158"/>
      <c r="T546" s="159"/>
      <c r="AT546" s="155" t="s">
        <v>151</v>
      </c>
      <c r="AU546" s="155" t="s">
        <v>78</v>
      </c>
      <c r="AV546" s="13" t="s">
        <v>78</v>
      </c>
      <c r="AW546" s="13" t="s">
        <v>31</v>
      </c>
      <c r="AX546" s="13" t="s">
        <v>70</v>
      </c>
      <c r="AY546" s="155" t="s">
        <v>142</v>
      </c>
    </row>
    <row r="547" spans="2:65" s="11" customFormat="1" ht="11.25">
      <c r="B547" s="139"/>
      <c r="D547" s="140" t="s">
        <v>151</v>
      </c>
      <c r="E547" s="141" t="s">
        <v>19</v>
      </c>
      <c r="F547" s="142" t="s">
        <v>885</v>
      </c>
      <c r="H547" s="143">
        <v>577.28</v>
      </c>
      <c r="I547" s="330"/>
      <c r="L547" s="139"/>
      <c r="M547" s="145"/>
      <c r="T547" s="146"/>
      <c r="AT547" s="141" t="s">
        <v>151</v>
      </c>
      <c r="AU547" s="141" t="s">
        <v>78</v>
      </c>
      <c r="AV547" s="11" t="s">
        <v>80</v>
      </c>
      <c r="AW547" s="11" t="s">
        <v>31</v>
      </c>
      <c r="AX547" s="11" t="s">
        <v>70</v>
      </c>
      <c r="AY547" s="141" t="s">
        <v>142</v>
      </c>
    </row>
    <row r="548" spans="2:65" s="11" customFormat="1" ht="11.25">
      <c r="B548" s="139"/>
      <c r="D548" s="140" t="s">
        <v>151</v>
      </c>
      <c r="E548" s="141" t="s">
        <v>19</v>
      </c>
      <c r="F548" s="142" t="s">
        <v>886</v>
      </c>
      <c r="H548" s="143">
        <v>2.72</v>
      </c>
      <c r="I548" s="330"/>
      <c r="L548" s="139"/>
      <c r="M548" s="145"/>
      <c r="T548" s="146"/>
      <c r="AT548" s="141" t="s">
        <v>151</v>
      </c>
      <c r="AU548" s="141" t="s">
        <v>78</v>
      </c>
      <c r="AV548" s="11" t="s">
        <v>80</v>
      </c>
      <c r="AW548" s="11" t="s">
        <v>31</v>
      </c>
      <c r="AX548" s="11" t="s">
        <v>70</v>
      </c>
      <c r="AY548" s="141" t="s">
        <v>142</v>
      </c>
    </row>
    <row r="549" spans="2:65" s="13" customFormat="1" ht="11.25">
      <c r="B549" s="154"/>
      <c r="D549" s="140" t="s">
        <v>151</v>
      </c>
      <c r="E549" s="155" t="s">
        <v>19</v>
      </c>
      <c r="F549" s="156" t="s">
        <v>887</v>
      </c>
      <c r="H549" s="155" t="s">
        <v>19</v>
      </c>
      <c r="I549" s="332"/>
      <c r="L549" s="154"/>
      <c r="M549" s="158"/>
      <c r="T549" s="159"/>
      <c r="AT549" s="155" t="s">
        <v>151</v>
      </c>
      <c r="AU549" s="155" t="s">
        <v>78</v>
      </c>
      <c r="AV549" s="13" t="s">
        <v>78</v>
      </c>
      <c r="AW549" s="13" t="s">
        <v>31</v>
      </c>
      <c r="AX549" s="13" t="s">
        <v>70</v>
      </c>
      <c r="AY549" s="155" t="s">
        <v>142</v>
      </c>
    </row>
    <row r="550" spans="2:65" s="11" customFormat="1" ht="11.25">
      <c r="B550" s="139"/>
      <c r="D550" s="140" t="s">
        <v>151</v>
      </c>
      <c r="E550" s="141" t="s">
        <v>19</v>
      </c>
      <c r="F550" s="142" t="s">
        <v>888</v>
      </c>
      <c r="H550" s="143">
        <v>620</v>
      </c>
      <c r="I550" s="330"/>
      <c r="L550" s="139"/>
      <c r="M550" s="145"/>
      <c r="T550" s="146"/>
      <c r="AT550" s="141" t="s">
        <v>151</v>
      </c>
      <c r="AU550" s="141" t="s">
        <v>78</v>
      </c>
      <c r="AV550" s="11" t="s">
        <v>80</v>
      </c>
      <c r="AW550" s="11" t="s">
        <v>31</v>
      </c>
      <c r="AX550" s="11" t="s">
        <v>70</v>
      </c>
      <c r="AY550" s="141" t="s">
        <v>142</v>
      </c>
    </row>
    <row r="551" spans="2:65" s="13" customFormat="1" ht="11.25">
      <c r="B551" s="154"/>
      <c r="D551" s="140" t="s">
        <v>151</v>
      </c>
      <c r="E551" s="155" t="s">
        <v>19</v>
      </c>
      <c r="F551" s="156" t="s">
        <v>889</v>
      </c>
      <c r="H551" s="155" t="s">
        <v>19</v>
      </c>
      <c r="I551" s="332"/>
      <c r="L551" s="154"/>
      <c r="M551" s="158"/>
      <c r="T551" s="159"/>
      <c r="AT551" s="155" t="s">
        <v>151</v>
      </c>
      <c r="AU551" s="155" t="s">
        <v>78</v>
      </c>
      <c r="AV551" s="13" t="s">
        <v>78</v>
      </c>
      <c r="AW551" s="13" t="s">
        <v>31</v>
      </c>
      <c r="AX551" s="13" t="s">
        <v>70</v>
      </c>
      <c r="AY551" s="155" t="s">
        <v>142</v>
      </c>
    </row>
    <row r="552" spans="2:65" s="11" customFormat="1" ht="11.25">
      <c r="B552" s="139"/>
      <c r="D552" s="140" t="s">
        <v>151</v>
      </c>
      <c r="E552" s="141" t="s">
        <v>19</v>
      </c>
      <c r="F552" s="142" t="s">
        <v>890</v>
      </c>
      <c r="H552" s="143">
        <v>260</v>
      </c>
      <c r="I552" s="330"/>
      <c r="L552" s="139"/>
      <c r="M552" s="145"/>
      <c r="T552" s="146"/>
      <c r="AT552" s="141" t="s">
        <v>151</v>
      </c>
      <c r="AU552" s="141" t="s">
        <v>78</v>
      </c>
      <c r="AV552" s="11" t="s">
        <v>80</v>
      </c>
      <c r="AW552" s="11" t="s">
        <v>31</v>
      </c>
      <c r="AX552" s="11" t="s">
        <v>70</v>
      </c>
      <c r="AY552" s="141" t="s">
        <v>142</v>
      </c>
    </row>
    <row r="553" spans="2:65" s="11" customFormat="1" ht="11.25">
      <c r="B553" s="139"/>
      <c r="D553" s="140" t="s">
        <v>151</v>
      </c>
      <c r="E553" s="141" t="s">
        <v>19</v>
      </c>
      <c r="F553" s="142" t="s">
        <v>891</v>
      </c>
      <c r="H553" s="143">
        <v>140</v>
      </c>
      <c r="I553" s="330"/>
      <c r="L553" s="139"/>
      <c r="M553" s="145"/>
      <c r="T553" s="146"/>
      <c r="AT553" s="141" t="s">
        <v>151</v>
      </c>
      <c r="AU553" s="141" t="s">
        <v>78</v>
      </c>
      <c r="AV553" s="11" t="s">
        <v>80</v>
      </c>
      <c r="AW553" s="11" t="s">
        <v>31</v>
      </c>
      <c r="AX553" s="11" t="s">
        <v>70</v>
      </c>
      <c r="AY553" s="141" t="s">
        <v>142</v>
      </c>
    </row>
    <row r="554" spans="2:65" s="12" customFormat="1" ht="11.25">
      <c r="B554" s="147"/>
      <c r="D554" s="140" t="s">
        <v>151</v>
      </c>
      <c r="E554" s="148" t="s">
        <v>19</v>
      </c>
      <c r="F554" s="149" t="s">
        <v>154</v>
      </c>
      <c r="H554" s="150">
        <v>12224</v>
      </c>
      <c r="I554" s="331"/>
      <c r="L554" s="147"/>
      <c r="M554" s="152"/>
      <c r="T554" s="153"/>
      <c r="AT554" s="148" t="s">
        <v>151</v>
      </c>
      <c r="AU554" s="148" t="s">
        <v>78</v>
      </c>
      <c r="AV554" s="12" t="s">
        <v>149</v>
      </c>
      <c r="AW554" s="12" t="s">
        <v>31</v>
      </c>
      <c r="AX554" s="12" t="s">
        <v>78</v>
      </c>
      <c r="AY554" s="148" t="s">
        <v>142</v>
      </c>
    </row>
    <row r="555" spans="2:65" s="13" customFormat="1" ht="11.25">
      <c r="B555" s="154"/>
      <c r="D555" s="140" t="s">
        <v>151</v>
      </c>
      <c r="E555" s="155" t="s">
        <v>19</v>
      </c>
      <c r="F555" s="156" t="s">
        <v>155</v>
      </c>
      <c r="H555" s="155" t="s">
        <v>19</v>
      </c>
      <c r="I555" s="332"/>
      <c r="L555" s="154"/>
      <c r="M555" s="158"/>
      <c r="T555" s="159"/>
      <c r="AT555" s="155" t="s">
        <v>151</v>
      </c>
      <c r="AU555" s="155" t="s">
        <v>78</v>
      </c>
      <c r="AV555" s="13" t="s">
        <v>78</v>
      </c>
      <c r="AW555" s="13" t="s">
        <v>31</v>
      </c>
      <c r="AX555" s="13" t="s">
        <v>70</v>
      </c>
      <c r="AY555" s="155" t="s">
        <v>142</v>
      </c>
    </row>
    <row r="556" spans="2:65" s="1" customFormat="1" ht="21.75" customHeight="1">
      <c r="B556" s="32"/>
      <c r="C556" s="125" t="s">
        <v>335</v>
      </c>
      <c r="D556" s="125" t="s">
        <v>143</v>
      </c>
      <c r="E556" s="126" t="s">
        <v>189</v>
      </c>
      <c r="F556" s="127" t="s">
        <v>190</v>
      </c>
      <c r="G556" s="128" t="s">
        <v>146</v>
      </c>
      <c r="H556" s="129">
        <v>12224</v>
      </c>
      <c r="I556" s="329"/>
      <c r="J556" s="131">
        <f>ROUND(I556*H556,2)</f>
        <v>0</v>
      </c>
      <c r="K556" s="127" t="s">
        <v>147</v>
      </c>
      <c r="L556" s="132"/>
      <c r="M556" s="133" t="s">
        <v>19</v>
      </c>
      <c r="N556" s="134" t="s">
        <v>41</v>
      </c>
      <c r="P556" s="135">
        <f>O556*H556</f>
        <v>0</v>
      </c>
      <c r="Q556" s="135">
        <v>4.8999999999999998E-4</v>
      </c>
      <c r="R556" s="135">
        <f>Q556*H556</f>
        <v>5.9897599999999995</v>
      </c>
      <c r="S556" s="135">
        <v>0</v>
      </c>
      <c r="T556" s="136">
        <f>S556*H556</f>
        <v>0</v>
      </c>
      <c r="AR556" s="137" t="s">
        <v>148</v>
      </c>
      <c r="AT556" s="137" t="s">
        <v>143</v>
      </c>
      <c r="AU556" s="137" t="s">
        <v>78</v>
      </c>
      <c r="AY556" s="17" t="s">
        <v>142</v>
      </c>
      <c r="BE556" s="138">
        <f>IF(N556="základní",J556,0)</f>
        <v>0</v>
      </c>
      <c r="BF556" s="138">
        <f>IF(N556="snížená",J556,0)</f>
        <v>0</v>
      </c>
      <c r="BG556" s="138">
        <f>IF(N556="zákl. přenesená",J556,0)</f>
        <v>0</v>
      </c>
      <c r="BH556" s="138">
        <f>IF(N556="sníž. přenesená",J556,0)</f>
        <v>0</v>
      </c>
      <c r="BI556" s="138">
        <f>IF(N556="nulová",J556,0)</f>
        <v>0</v>
      </c>
      <c r="BJ556" s="17" t="s">
        <v>78</v>
      </c>
      <c r="BK556" s="138">
        <f>ROUND(I556*H556,2)</f>
        <v>0</v>
      </c>
      <c r="BL556" s="17" t="s">
        <v>149</v>
      </c>
      <c r="BM556" s="137" t="s">
        <v>892</v>
      </c>
    </row>
    <row r="557" spans="2:65" s="13" customFormat="1" ht="11.25">
      <c r="B557" s="154"/>
      <c r="D557" s="140" t="s">
        <v>151</v>
      </c>
      <c r="E557" s="155" t="s">
        <v>19</v>
      </c>
      <c r="F557" s="156" t="s">
        <v>847</v>
      </c>
      <c r="H557" s="155" t="s">
        <v>19</v>
      </c>
      <c r="I557" s="332"/>
      <c r="L557" s="154"/>
      <c r="M557" s="158"/>
      <c r="T557" s="159"/>
      <c r="AT557" s="155" t="s">
        <v>151</v>
      </c>
      <c r="AU557" s="155" t="s">
        <v>78</v>
      </c>
      <c r="AV557" s="13" t="s">
        <v>78</v>
      </c>
      <c r="AW557" s="13" t="s">
        <v>31</v>
      </c>
      <c r="AX557" s="13" t="s">
        <v>70</v>
      </c>
      <c r="AY557" s="155" t="s">
        <v>142</v>
      </c>
    </row>
    <row r="558" spans="2:65" s="11" customFormat="1" ht="11.25">
      <c r="B558" s="139"/>
      <c r="D558" s="140" t="s">
        <v>151</v>
      </c>
      <c r="E558" s="141" t="s">
        <v>19</v>
      </c>
      <c r="F558" s="142" t="s">
        <v>848</v>
      </c>
      <c r="H558" s="143">
        <v>256</v>
      </c>
      <c r="I558" s="330"/>
      <c r="L558" s="139"/>
      <c r="M558" s="145"/>
      <c r="T558" s="146"/>
      <c r="AT558" s="141" t="s">
        <v>151</v>
      </c>
      <c r="AU558" s="141" t="s">
        <v>78</v>
      </c>
      <c r="AV558" s="11" t="s">
        <v>80</v>
      </c>
      <c r="AW558" s="11" t="s">
        <v>31</v>
      </c>
      <c r="AX558" s="11" t="s">
        <v>70</v>
      </c>
      <c r="AY558" s="141" t="s">
        <v>142</v>
      </c>
    </row>
    <row r="559" spans="2:65" s="13" customFormat="1" ht="11.25">
      <c r="B559" s="154"/>
      <c r="D559" s="140" t="s">
        <v>151</v>
      </c>
      <c r="E559" s="155" t="s">
        <v>19</v>
      </c>
      <c r="F559" s="156" t="s">
        <v>849</v>
      </c>
      <c r="H559" s="155" t="s">
        <v>19</v>
      </c>
      <c r="I559" s="332"/>
      <c r="L559" s="154"/>
      <c r="M559" s="158"/>
      <c r="T559" s="159"/>
      <c r="AT559" s="155" t="s">
        <v>151</v>
      </c>
      <c r="AU559" s="155" t="s">
        <v>78</v>
      </c>
      <c r="AV559" s="13" t="s">
        <v>78</v>
      </c>
      <c r="AW559" s="13" t="s">
        <v>31</v>
      </c>
      <c r="AX559" s="13" t="s">
        <v>70</v>
      </c>
      <c r="AY559" s="155" t="s">
        <v>142</v>
      </c>
    </row>
    <row r="560" spans="2:65" s="11" customFormat="1" ht="11.25">
      <c r="B560" s="139"/>
      <c r="D560" s="140" t="s">
        <v>151</v>
      </c>
      <c r="E560" s="141" t="s">
        <v>19</v>
      </c>
      <c r="F560" s="142" t="s">
        <v>850</v>
      </c>
      <c r="H560" s="143">
        <v>284</v>
      </c>
      <c r="I560" s="330"/>
      <c r="L560" s="139"/>
      <c r="M560" s="145"/>
      <c r="T560" s="146"/>
      <c r="AT560" s="141" t="s">
        <v>151</v>
      </c>
      <c r="AU560" s="141" t="s">
        <v>78</v>
      </c>
      <c r="AV560" s="11" t="s">
        <v>80</v>
      </c>
      <c r="AW560" s="11" t="s">
        <v>31</v>
      </c>
      <c r="AX560" s="11" t="s">
        <v>70</v>
      </c>
      <c r="AY560" s="141" t="s">
        <v>142</v>
      </c>
    </row>
    <row r="561" spans="2:51" s="13" customFormat="1" ht="11.25">
      <c r="B561" s="154"/>
      <c r="D561" s="140" t="s">
        <v>151</v>
      </c>
      <c r="E561" s="155" t="s">
        <v>19</v>
      </c>
      <c r="F561" s="156" t="s">
        <v>851</v>
      </c>
      <c r="H561" s="155" t="s">
        <v>19</v>
      </c>
      <c r="I561" s="332"/>
      <c r="L561" s="154"/>
      <c r="M561" s="158"/>
      <c r="T561" s="159"/>
      <c r="AT561" s="155" t="s">
        <v>151</v>
      </c>
      <c r="AU561" s="155" t="s">
        <v>78</v>
      </c>
      <c r="AV561" s="13" t="s">
        <v>78</v>
      </c>
      <c r="AW561" s="13" t="s">
        <v>31</v>
      </c>
      <c r="AX561" s="13" t="s">
        <v>70</v>
      </c>
      <c r="AY561" s="155" t="s">
        <v>142</v>
      </c>
    </row>
    <row r="562" spans="2:51" s="11" customFormat="1" ht="11.25">
      <c r="B562" s="139"/>
      <c r="D562" s="140" t="s">
        <v>151</v>
      </c>
      <c r="E562" s="141" t="s">
        <v>19</v>
      </c>
      <c r="F562" s="142" t="s">
        <v>852</v>
      </c>
      <c r="H562" s="143">
        <v>256</v>
      </c>
      <c r="I562" s="330"/>
      <c r="L562" s="139"/>
      <c r="M562" s="145"/>
      <c r="T562" s="146"/>
      <c r="AT562" s="141" t="s">
        <v>151</v>
      </c>
      <c r="AU562" s="141" t="s">
        <v>78</v>
      </c>
      <c r="AV562" s="11" t="s">
        <v>80</v>
      </c>
      <c r="AW562" s="11" t="s">
        <v>31</v>
      </c>
      <c r="AX562" s="11" t="s">
        <v>70</v>
      </c>
      <c r="AY562" s="141" t="s">
        <v>142</v>
      </c>
    </row>
    <row r="563" spans="2:51" s="13" customFormat="1" ht="11.25">
      <c r="B563" s="154"/>
      <c r="D563" s="140" t="s">
        <v>151</v>
      </c>
      <c r="E563" s="155" t="s">
        <v>19</v>
      </c>
      <c r="F563" s="156" t="s">
        <v>853</v>
      </c>
      <c r="H563" s="155" t="s">
        <v>19</v>
      </c>
      <c r="I563" s="332"/>
      <c r="L563" s="154"/>
      <c r="M563" s="158"/>
      <c r="T563" s="159"/>
      <c r="AT563" s="155" t="s">
        <v>151</v>
      </c>
      <c r="AU563" s="155" t="s">
        <v>78</v>
      </c>
      <c r="AV563" s="13" t="s">
        <v>78</v>
      </c>
      <c r="AW563" s="13" t="s">
        <v>31</v>
      </c>
      <c r="AX563" s="13" t="s">
        <v>70</v>
      </c>
      <c r="AY563" s="155" t="s">
        <v>142</v>
      </c>
    </row>
    <row r="564" spans="2:51" s="11" customFormat="1" ht="11.25">
      <c r="B564" s="139"/>
      <c r="D564" s="140" t="s">
        <v>151</v>
      </c>
      <c r="E564" s="141" t="s">
        <v>19</v>
      </c>
      <c r="F564" s="142" t="s">
        <v>854</v>
      </c>
      <c r="H564" s="143">
        <v>260</v>
      </c>
      <c r="I564" s="330"/>
      <c r="L564" s="139"/>
      <c r="M564" s="145"/>
      <c r="T564" s="146"/>
      <c r="AT564" s="141" t="s">
        <v>151</v>
      </c>
      <c r="AU564" s="141" t="s">
        <v>78</v>
      </c>
      <c r="AV564" s="11" t="s">
        <v>80</v>
      </c>
      <c r="AW564" s="11" t="s">
        <v>31</v>
      </c>
      <c r="AX564" s="11" t="s">
        <v>70</v>
      </c>
      <c r="AY564" s="141" t="s">
        <v>142</v>
      </c>
    </row>
    <row r="565" spans="2:51" s="13" customFormat="1" ht="11.25">
      <c r="B565" s="154"/>
      <c r="D565" s="140" t="s">
        <v>151</v>
      </c>
      <c r="E565" s="155" t="s">
        <v>19</v>
      </c>
      <c r="F565" s="156" t="s">
        <v>855</v>
      </c>
      <c r="H565" s="155" t="s">
        <v>19</v>
      </c>
      <c r="I565" s="332"/>
      <c r="L565" s="154"/>
      <c r="M565" s="158"/>
      <c r="T565" s="159"/>
      <c r="AT565" s="155" t="s">
        <v>151</v>
      </c>
      <c r="AU565" s="155" t="s">
        <v>78</v>
      </c>
      <c r="AV565" s="13" t="s">
        <v>78</v>
      </c>
      <c r="AW565" s="13" t="s">
        <v>31</v>
      </c>
      <c r="AX565" s="13" t="s">
        <v>70</v>
      </c>
      <c r="AY565" s="155" t="s">
        <v>142</v>
      </c>
    </row>
    <row r="566" spans="2:51" s="11" customFormat="1" ht="11.25">
      <c r="B566" s="139"/>
      <c r="D566" s="140" t="s">
        <v>151</v>
      </c>
      <c r="E566" s="141" t="s">
        <v>19</v>
      </c>
      <c r="F566" s="142" t="s">
        <v>856</v>
      </c>
      <c r="H566" s="143">
        <v>4473.92</v>
      </c>
      <c r="I566" s="330"/>
      <c r="L566" s="139"/>
      <c r="M566" s="145"/>
      <c r="T566" s="146"/>
      <c r="AT566" s="141" t="s">
        <v>151</v>
      </c>
      <c r="AU566" s="141" t="s">
        <v>78</v>
      </c>
      <c r="AV566" s="11" t="s">
        <v>80</v>
      </c>
      <c r="AW566" s="11" t="s">
        <v>31</v>
      </c>
      <c r="AX566" s="11" t="s">
        <v>70</v>
      </c>
      <c r="AY566" s="141" t="s">
        <v>142</v>
      </c>
    </row>
    <row r="567" spans="2:51" s="11" customFormat="1" ht="11.25">
      <c r="B567" s="139"/>
      <c r="D567" s="140" t="s">
        <v>151</v>
      </c>
      <c r="E567" s="141" t="s">
        <v>19</v>
      </c>
      <c r="F567" s="142" t="s">
        <v>857</v>
      </c>
      <c r="H567" s="143">
        <v>2.08</v>
      </c>
      <c r="I567" s="330"/>
      <c r="L567" s="139"/>
      <c r="M567" s="145"/>
      <c r="T567" s="146"/>
      <c r="AT567" s="141" t="s">
        <v>151</v>
      </c>
      <c r="AU567" s="141" t="s">
        <v>78</v>
      </c>
      <c r="AV567" s="11" t="s">
        <v>80</v>
      </c>
      <c r="AW567" s="11" t="s">
        <v>31</v>
      </c>
      <c r="AX567" s="11" t="s">
        <v>70</v>
      </c>
      <c r="AY567" s="141" t="s">
        <v>142</v>
      </c>
    </row>
    <row r="568" spans="2:51" s="13" customFormat="1" ht="11.25">
      <c r="B568" s="154"/>
      <c r="D568" s="140" t="s">
        <v>151</v>
      </c>
      <c r="E568" s="155" t="s">
        <v>19</v>
      </c>
      <c r="F568" s="156" t="s">
        <v>858</v>
      </c>
      <c r="H568" s="155" t="s">
        <v>19</v>
      </c>
      <c r="I568" s="332"/>
      <c r="L568" s="154"/>
      <c r="M568" s="158"/>
      <c r="T568" s="159"/>
      <c r="AT568" s="155" t="s">
        <v>151</v>
      </c>
      <c r="AU568" s="155" t="s">
        <v>78</v>
      </c>
      <c r="AV568" s="13" t="s">
        <v>78</v>
      </c>
      <c r="AW568" s="13" t="s">
        <v>31</v>
      </c>
      <c r="AX568" s="13" t="s">
        <v>70</v>
      </c>
      <c r="AY568" s="155" t="s">
        <v>142</v>
      </c>
    </row>
    <row r="569" spans="2:51" s="11" customFormat="1" ht="11.25">
      <c r="B569" s="139"/>
      <c r="D569" s="140" t="s">
        <v>151</v>
      </c>
      <c r="E569" s="141" t="s">
        <v>19</v>
      </c>
      <c r="F569" s="142" t="s">
        <v>859</v>
      </c>
      <c r="H569" s="143">
        <v>393.6</v>
      </c>
      <c r="I569" s="330"/>
      <c r="L569" s="139"/>
      <c r="M569" s="145"/>
      <c r="T569" s="146"/>
      <c r="AT569" s="141" t="s">
        <v>151</v>
      </c>
      <c r="AU569" s="141" t="s">
        <v>78</v>
      </c>
      <c r="AV569" s="11" t="s">
        <v>80</v>
      </c>
      <c r="AW569" s="11" t="s">
        <v>31</v>
      </c>
      <c r="AX569" s="11" t="s">
        <v>70</v>
      </c>
      <c r="AY569" s="141" t="s">
        <v>142</v>
      </c>
    </row>
    <row r="570" spans="2:51" s="11" customFormat="1" ht="11.25">
      <c r="B570" s="139"/>
      <c r="D570" s="140" t="s">
        <v>151</v>
      </c>
      <c r="E570" s="141" t="s">
        <v>19</v>
      </c>
      <c r="F570" s="142" t="s">
        <v>860</v>
      </c>
      <c r="H570" s="143">
        <v>2.4</v>
      </c>
      <c r="I570" s="330"/>
      <c r="L570" s="139"/>
      <c r="M570" s="145"/>
      <c r="T570" s="146"/>
      <c r="AT570" s="141" t="s">
        <v>151</v>
      </c>
      <c r="AU570" s="141" t="s">
        <v>78</v>
      </c>
      <c r="AV570" s="11" t="s">
        <v>80</v>
      </c>
      <c r="AW570" s="11" t="s">
        <v>31</v>
      </c>
      <c r="AX570" s="11" t="s">
        <v>70</v>
      </c>
      <c r="AY570" s="141" t="s">
        <v>142</v>
      </c>
    </row>
    <row r="571" spans="2:51" s="13" customFormat="1" ht="11.25">
      <c r="B571" s="154"/>
      <c r="D571" s="140" t="s">
        <v>151</v>
      </c>
      <c r="E571" s="155" t="s">
        <v>19</v>
      </c>
      <c r="F571" s="156" t="s">
        <v>858</v>
      </c>
      <c r="H571" s="155" t="s">
        <v>19</v>
      </c>
      <c r="I571" s="332"/>
      <c r="L571" s="154"/>
      <c r="M571" s="158"/>
      <c r="T571" s="159"/>
      <c r="AT571" s="155" t="s">
        <v>151</v>
      </c>
      <c r="AU571" s="155" t="s">
        <v>78</v>
      </c>
      <c r="AV571" s="13" t="s">
        <v>78</v>
      </c>
      <c r="AW571" s="13" t="s">
        <v>31</v>
      </c>
      <c r="AX571" s="13" t="s">
        <v>70</v>
      </c>
      <c r="AY571" s="155" t="s">
        <v>142</v>
      </c>
    </row>
    <row r="572" spans="2:51" s="11" customFormat="1" ht="11.25">
      <c r="B572" s="139"/>
      <c r="D572" s="140" t="s">
        <v>151</v>
      </c>
      <c r="E572" s="141" t="s">
        <v>19</v>
      </c>
      <c r="F572" s="142" t="s">
        <v>861</v>
      </c>
      <c r="H572" s="143">
        <v>544.48</v>
      </c>
      <c r="I572" s="330"/>
      <c r="L572" s="139"/>
      <c r="M572" s="145"/>
      <c r="T572" s="146"/>
      <c r="AT572" s="141" t="s">
        <v>151</v>
      </c>
      <c r="AU572" s="141" t="s">
        <v>78</v>
      </c>
      <c r="AV572" s="11" t="s">
        <v>80</v>
      </c>
      <c r="AW572" s="11" t="s">
        <v>31</v>
      </c>
      <c r="AX572" s="11" t="s">
        <v>70</v>
      </c>
      <c r="AY572" s="141" t="s">
        <v>142</v>
      </c>
    </row>
    <row r="573" spans="2:51" s="11" customFormat="1" ht="11.25">
      <c r="B573" s="139"/>
      <c r="D573" s="140" t="s">
        <v>151</v>
      </c>
      <c r="E573" s="141" t="s">
        <v>19</v>
      </c>
      <c r="F573" s="142" t="s">
        <v>862</v>
      </c>
      <c r="H573" s="143">
        <v>3.52</v>
      </c>
      <c r="I573" s="330"/>
      <c r="L573" s="139"/>
      <c r="M573" s="145"/>
      <c r="T573" s="146"/>
      <c r="AT573" s="141" t="s">
        <v>151</v>
      </c>
      <c r="AU573" s="141" t="s">
        <v>78</v>
      </c>
      <c r="AV573" s="11" t="s">
        <v>80</v>
      </c>
      <c r="AW573" s="11" t="s">
        <v>31</v>
      </c>
      <c r="AX573" s="11" t="s">
        <v>70</v>
      </c>
      <c r="AY573" s="141" t="s">
        <v>142</v>
      </c>
    </row>
    <row r="574" spans="2:51" s="13" customFormat="1" ht="11.25">
      <c r="B574" s="154"/>
      <c r="D574" s="140" t="s">
        <v>151</v>
      </c>
      <c r="E574" s="155" t="s">
        <v>19</v>
      </c>
      <c r="F574" s="156" t="s">
        <v>863</v>
      </c>
      <c r="H574" s="155" t="s">
        <v>19</v>
      </c>
      <c r="I574" s="332"/>
      <c r="L574" s="154"/>
      <c r="M574" s="158"/>
      <c r="T574" s="159"/>
      <c r="AT574" s="155" t="s">
        <v>151</v>
      </c>
      <c r="AU574" s="155" t="s">
        <v>78</v>
      </c>
      <c r="AV574" s="13" t="s">
        <v>78</v>
      </c>
      <c r="AW574" s="13" t="s">
        <v>31</v>
      </c>
      <c r="AX574" s="13" t="s">
        <v>70</v>
      </c>
      <c r="AY574" s="155" t="s">
        <v>142</v>
      </c>
    </row>
    <row r="575" spans="2:51" s="11" customFormat="1" ht="11.25">
      <c r="B575" s="139"/>
      <c r="D575" s="140" t="s">
        <v>151</v>
      </c>
      <c r="E575" s="141" t="s">
        <v>19</v>
      </c>
      <c r="F575" s="142" t="s">
        <v>864</v>
      </c>
      <c r="H575" s="143">
        <v>416.56</v>
      </c>
      <c r="I575" s="330"/>
      <c r="L575" s="139"/>
      <c r="M575" s="145"/>
      <c r="T575" s="146"/>
      <c r="AT575" s="141" t="s">
        <v>151</v>
      </c>
      <c r="AU575" s="141" t="s">
        <v>78</v>
      </c>
      <c r="AV575" s="11" t="s">
        <v>80</v>
      </c>
      <c r="AW575" s="11" t="s">
        <v>31</v>
      </c>
      <c r="AX575" s="11" t="s">
        <v>70</v>
      </c>
      <c r="AY575" s="141" t="s">
        <v>142</v>
      </c>
    </row>
    <row r="576" spans="2:51" s="11" customFormat="1" ht="11.25">
      <c r="B576" s="139"/>
      <c r="D576" s="140" t="s">
        <v>151</v>
      </c>
      <c r="E576" s="141" t="s">
        <v>19</v>
      </c>
      <c r="F576" s="142" t="s">
        <v>865</v>
      </c>
      <c r="H576" s="143">
        <v>3.44</v>
      </c>
      <c r="I576" s="330"/>
      <c r="L576" s="139"/>
      <c r="M576" s="145"/>
      <c r="T576" s="146"/>
      <c r="AT576" s="141" t="s">
        <v>151</v>
      </c>
      <c r="AU576" s="141" t="s">
        <v>78</v>
      </c>
      <c r="AV576" s="11" t="s">
        <v>80</v>
      </c>
      <c r="AW576" s="11" t="s">
        <v>31</v>
      </c>
      <c r="AX576" s="11" t="s">
        <v>70</v>
      </c>
      <c r="AY576" s="141" t="s">
        <v>142</v>
      </c>
    </row>
    <row r="577" spans="2:51" s="13" customFormat="1" ht="11.25">
      <c r="B577" s="154"/>
      <c r="D577" s="140" t="s">
        <v>151</v>
      </c>
      <c r="E577" s="155" t="s">
        <v>19</v>
      </c>
      <c r="F577" s="156" t="s">
        <v>866</v>
      </c>
      <c r="H577" s="155" t="s">
        <v>19</v>
      </c>
      <c r="I577" s="332"/>
      <c r="L577" s="154"/>
      <c r="M577" s="158"/>
      <c r="T577" s="159"/>
      <c r="AT577" s="155" t="s">
        <v>151</v>
      </c>
      <c r="AU577" s="155" t="s">
        <v>78</v>
      </c>
      <c r="AV577" s="13" t="s">
        <v>78</v>
      </c>
      <c r="AW577" s="13" t="s">
        <v>31</v>
      </c>
      <c r="AX577" s="13" t="s">
        <v>70</v>
      </c>
      <c r="AY577" s="155" t="s">
        <v>142</v>
      </c>
    </row>
    <row r="578" spans="2:51" s="11" customFormat="1" ht="11.25">
      <c r="B578" s="139"/>
      <c r="D578" s="140" t="s">
        <v>151</v>
      </c>
      <c r="E578" s="141" t="s">
        <v>19</v>
      </c>
      <c r="F578" s="142" t="s">
        <v>867</v>
      </c>
      <c r="H578" s="143">
        <v>505.12</v>
      </c>
      <c r="I578" s="330"/>
      <c r="L578" s="139"/>
      <c r="M578" s="145"/>
      <c r="T578" s="146"/>
      <c r="AT578" s="141" t="s">
        <v>151</v>
      </c>
      <c r="AU578" s="141" t="s">
        <v>78</v>
      </c>
      <c r="AV578" s="11" t="s">
        <v>80</v>
      </c>
      <c r="AW578" s="11" t="s">
        <v>31</v>
      </c>
      <c r="AX578" s="11" t="s">
        <v>70</v>
      </c>
      <c r="AY578" s="141" t="s">
        <v>142</v>
      </c>
    </row>
    <row r="579" spans="2:51" s="11" customFormat="1" ht="11.25">
      <c r="B579" s="139"/>
      <c r="D579" s="140" t="s">
        <v>151</v>
      </c>
      <c r="E579" s="141" t="s">
        <v>19</v>
      </c>
      <c r="F579" s="142" t="s">
        <v>868</v>
      </c>
      <c r="H579" s="143">
        <v>2.88</v>
      </c>
      <c r="I579" s="330"/>
      <c r="L579" s="139"/>
      <c r="M579" s="145"/>
      <c r="T579" s="146"/>
      <c r="AT579" s="141" t="s">
        <v>151</v>
      </c>
      <c r="AU579" s="141" t="s">
        <v>78</v>
      </c>
      <c r="AV579" s="11" t="s">
        <v>80</v>
      </c>
      <c r="AW579" s="11" t="s">
        <v>31</v>
      </c>
      <c r="AX579" s="11" t="s">
        <v>70</v>
      </c>
      <c r="AY579" s="141" t="s">
        <v>142</v>
      </c>
    </row>
    <row r="580" spans="2:51" s="13" customFormat="1" ht="11.25">
      <c r="B580" s="154"/>
      <c r="D580" s="140" t="s">
        <v>151</v>
      </c>
      <c r="E580" s="155" t="s">
        <v>19</v>
      </c>
      <c r="F580" s="156" t="s">
        <v>869</v>
      </c>
      <c r="H580" s="155" t="s">
        <v>19</v>
      </c>
      <c r="I580" s="332"/>
      <c r="L580" s="154"/>
      <c r="M580" s="158"/>
      <c r="T580" s="159"/>
      <c r="AT580" s="155" t="s">
        <v>151</v>
      </c>
      <c r="AU580" s="155" t="s">
        <v>78</v>
      </c>
      <c r="AV580" s="13" t="s">
        <v>78</v>
      </c>
      <c r="AW580" s="13" t="s">
        <v>31</v>
      </c>
      <c r="AX580" s="13" t="s">
        <v>70</v>
      </c>
      <c r="AY580" s="155" t="s">
        <v>142</v>
      </c>
    </row>
    <row r="581" spans="2:51" s="11" customFormat="1" ht="11.25">
      <c r="B581" s="139"/>
      <c r="D581" s="140" t="s">
        <v>151</v>
      </c>
      <c r="E581" s="141" t="s">
        <v>19</v>
      </c>
      <c r="F581" s="142" t="s">
        <v>870</v>
      </c>
      <c r="H581" s="143">
        <v>334.56</v>
      </c>
      <c r="I581" s="330"/>
      <c r="L581" s="139"/>
      <c r="M581" s="145"/>
      <c r="T581" s="146"/>
      <c r="AT581" s="141" t="s">
        <v>151</v>
      </c>
      <c r="AU581" s="141" t="s">
        <v>78</v>
      </c>
      <c r="AV581" s="11" t="s">
        <v>80</v>
      </c>
      <c r="AW581" s="11" t="s">
        <v>31</v>
      </c>
      <c r="AX581" s="11" t="s">
        <v>70</v>
      </c>
      <c r="AY581" s="141" t="s">
        <v>142</v>
      </c>
    </row>
    <row r="582" spans="2:51" s="11" customFormat="1" ht="11.25">
      <c r="B582" s="139"/>
      <c r="D582" s="140" t="s">
        <v>151</v>
      </c>
      <c r="E582" s="141" t="s">
        <v>19</v>
      </c>
      <c r="F582" s="142" t="s">
        <v>871</v>
      </c>
      <c r="H582" s="143">
        <v>1.44</v>
      </c>
      <c r="I582" s="330"/>
      <c r="L582" s="139"/>
      <c r="M582" s="145"/>
      <c r="T582" s="146"/>
      <c r="AT582" s="141" t="s">
        <v>151</v>
      </c>
      <c r="AU582" s="141" t="s">
        <v>78</v>
      </c>
      <c r="AV582" s="11" t="s">
        <v>80</v>
      </c>
      <c r="AW582" s="11" t="s">
        <v>31</v>
      </c>
      <c r="AX582" s="11" t="s">
        <v>70</v>
      </c>
      <c r="AY582" s="141" t="s">
        <v>142</v>
      </c>
    </row>
    <row r="583" spans="2:51" s="13" customFormat="1" ht="11.25">
      <c r="B583" s="154"/>
      <c r="D583" s="140" t="s">
        <v>151</v>
      </c>
      <c r="E583" s="155" t="s">
        <v>19</v>
      </c>
      <c r="F583" s="156" t="s">
        <v>872</v>
      </c>
      <c r="H583" s="155" t="s">
        <v>19</v>
      </c>
      <c r="I583" s="332"/>
      <c r="L583" s="154"/>
      <c r="M583" s="158"/>
      <c r="T583" s="159"/>
      <c r="AT583" s="155" t="s">
        <v>151</v>
      </c>
      <c r="AU583" s="155" t="s">
        <v>78</v>
      </c>
      <c r="AV583" s="13" t="s">
        <v>78</v>
      </c>
      <c r="AW583" s="13" t="s">
        <v>31</v>
      </c>
      <c r="AX583" s="13" t="s">
        <v>70</v>
      </c>
      <c r="AY583" s="155" t="s">
        <v>142</v>
      </c>
    </row>
    <row r="584" spans="2:51" s="11" customFormat="1" ht="11.25">
      <c r="B584" s="139"/>
      <c r="D584" s="140" t="s">
        <v>151</v>
      </c>
      <c r="E584" s="141" t="s">
        <v>19</v>
      </c>
      <c r="F584" s="142" t="s">
        <v>873</v>
      </c>
      <c r="H584" s="143">
        <v>224</v>
      </c>
      <c r="I584" s="330"/>
      <c r="L584" s="139"/>
      <c r="M584" s="145"/>
      <c r="T584" s="146"/>
      <c r="AT584" s="141" t="s">
        <v>151</v>
      </c>
      <c r="AU584" s="141" t="s">
        <v>78</v>
      </c>
      <c r="AV584" s="11" t="s">
        <v>80</v>
      </c>
      <c r="AW584" s="11" t="s">
        <v>31</v>
      </c>
      <c r="AX584" s="11" t="s">
        <v>70</v>
      </c>
      <c r="AY584" s="141" t="s">
        <v>142</v>
      </c>
    </row>
    <row r="585" spans="2:51" s="13" customFormat="1" ht="11.25">
      <c r="B585" s="154"/>
      <c r="D585" s="140" t="s">
        <v>151</v>
      </c>
      <c r="E585" s="155" t="s">
        <v>19</v>
      </c>
      <c r="F585" s="156" t="s">
        <v>874</v>
      </c>
      <c r="H585" s="155" t="s">
        <v>19</v>
      </c>
      <c r="I585" s="332"/>
      <c r="L585" s="154"/>
      <c r="M585" s="158"/>
      <c r="T585" s="159"/>
      <c r="AT585" s="155" t="s">
        <v>151</v>
      </c>
      <c r="AU585" s="155" t="s">
        <v>78</v>
      </c>
      <c r="AV585" s="13" t="s">
        <v>78</v>
      </c>
      <c r="AW585" s="13" t="s">
        <v>31</v>
      </c>
      <c r="AX585" s="13" t="s">
        <v>70</v>
      </c>
      <c r="AY585" s="155" t="s">
        <v>142</v>
      </c>
    </row>
    <row r="586" spans="2:51" s="11" customFormat="1" ht="11.25">
      <c r="B586" s="139"/>
      <c r="D586" s="140" t="s">
        <v>151</v>
      </c>
      <c r="E586" s="141" t="s">
        <v>19</v>
      </c>
      <c r="F586" s="142" t="s">
        <v>854</v>
      </c>
      <c r="H586" s="143">
        <v>260</v>
      </c>
      <c r="I586" s="330"/>
      <c r="L586" s="139"/>
      <c r="M586" s="145"/>
      <c r="T586" s="146"/>
      <c r="AT586" s="141" t="s">
        <v>151</v>
      </c>
      <c r="AU586" s="141" t="s">
        <v>78</v>
      </c>
      <c r="AV586" s="11" t="s">
        <v>80</v>
      </c>
      <c r="AW586" s="11" t="s">
        <v>31</v>
      </c>
      <c r="AX586" s="11" t="s">
        <v>70</v>
      </c>
      <c r="AY586" s="141" t="s">
        <v>142</v>
      </c>
    </row>
    <row r="587" spans="2:51" s="13" customFormat="1" ht="11.25">
      <c r="B587" s="154"/>
      <c r="D587" s="140" t="s">
        <v>151</v>
      </c>
      <c r="E587" s="155" t="s">
        <v>19</v>
      </c>
      <c r="F587" s="156" t="s">
        <v>875</v>
      </c>
      <c r="H587" s="155" t="s">
        <v>19</v>
      </c>
      <c r="I587" s="332"/>
      <c r="L587" s="154"/>
      <c r="M587" s="158"/>
      <c r="T587" s="159"/>
      <c r="AT587" s="155" t="s">
        <v>151</v>
      </c>
      <c r="AU587" s="155" t="s">
        <v>78</v>
      </c>
      <c r="AV587" s="13" t="s">
        <v>78</v>
      </c>
      <c r="AW587" s="13" t="s">
        <v>31</v>
      </c>
      <c r="AX587" s="13" t="s">
        <v>70</v>
      </c>
      <c r="AY587" s="155" t="s">
        <v>142</v>
      </c>
    </row>
    <row r="588" spans="2:51" s="11" customFormat="1" ht="11.25">
      <c r="B588" s="139"/>
      <c r="D588" s="140" t="s">
        <v>151</v>
      </c>
      <c r="E588" s="141" t="s">
        <v>19</v>
      </c>
      <c r="F588" s="142" t="s">
        <v>876</v>
      </c>
      <c r="H588" s="143">
        <v>272</v>
      </c>
      <c r="I588" s="330"/>
      <c r="L588" s="139"/>
      <c r="M588" s="145"/>
      <c r="T588" s="146"/>
      <c r="AT588" s="141" t="s">
        <v>151</v>
      </c>
      <c r="AU588" s="141" t="s">
        <v>78</v>
      </c>
      <c r="AV588" s="11" t="s">
        <v>80</v>
      </c>
      <c r="AW588" s="11" t="s">
        <v>31</v>
      </c>
      <c r="AX588" s="11" t="s">
        <v>70</v>
      </c>
      <c r="AY588" s="141" t="s">
        <v>142</v>
      </c>
    </row>
    <row r="589" spans="2:51" s="13" customFormat="1" ht="11.25">
      <c r="B589" s="154"/>
      <c r="D589" s="140" t="s">
        <v>151</v>
      </c>
      <c r="E589" s="155" t="s">
        <v>19</v>
      </c>
      <c r="F589" s="156" t="s">
        <v>877</v>
      </c>
      <c r="H589" s="155" t="s">
        <v>19</v>
      </c>
      <c r="I589" s="332"/>
      <c r="L589" s="154"/>
      <c r="M589" s="158"/>
      <c r="T589" s="159"/>
      <c r="AT589" s="155" t="s">
        <v>151</v>
      </c>
      <c r="AU589" s="155" t="s">
        <v>78</v>
      </c>
      <c r="AV589" s="13" t="s">
        <v>78</v>
      </c>
      <c r="AW589" s="13" t="s">
        <v>31</v>
      </c>
      <c r="AX589" s="13" t="s">
        <v>70</v>
      </c>
      <c r="AY589" s="155" t="s">
        <v>142</v>
      </c>
    </row>
    <row r="590" spans="2:51" s="11" customFormat="1" ht="11.25">
      <c r="B590" s="139"/>
      <c r="D590" s="140" t="s">
        <v>151</v>
      </c>
      <c r="E590" s="141" t="s">
        <v>19</v>
      </c>
      <c r="F590" s="142" t="s">
        <v>878</v>
      </c>
      <c r="H590" s="143">
        <v>280</v>
      </c>
      <c r="I590" s="330"/>
      <c r="L590" s="139"/>
      <c r="M590" s="145"/>
      <c r="T590" s="146"/>
      <c r="AT590" s="141" t="s">
        <v>151</v>
      </c>
      <c r="AU590" s="141" t="s">
        <v>78</v>
      </c>
      <c r="AV590" s="11" t="s">
        <v>80</v>
      </c>
      <c r="AW590" s="11" t="s">
        <v>31</v>
      </c>
      <c r="AX590" s="11" t="s">
        <v>70</v>
      </c>
      <c r="AY590" s="141" t="s">
        <v>142</v>
      </c>
    </row>
    <row r="591" spans="2:51" s="13" customFormat="1" ht="11.25">
      <c r="B591" s="154"/>
      <c r="D591" s="140" t="s">
        <v>151</v>
      </c>
      <c r="E591" s="155" t="s">
        <v>19</v>
      </c>
      <c r="F591" s="156" t="s">
        <v>879</v>
      </c>
      <c r="H591" s="155" t="s">
        <v>19</v>
      </c>
      <c r="I591" s="332"/>
      <c r="L591" s="154"/>
      <c r="M591" s="158"/>
      <c r="T591" s="159"/>
      <c r="AT591" s="155" t="s">
        <v>151</v>
      </c>
      <c r="AU591" s="155" t="s">
        <v>78</v>
      </c>
      <c r="AV591" s="13" t="s">
        <v>78</v>
      </c>
      <c r="AW591" s="13" t="s">
        <v>31</v>
      </c>
      <c r="AX591" s="13" t="s">
        <v>70</v>
      </c>
      <c r="AY591" s="155" t="s">
        <v>142</v>
      </c>
    </row>
    <row r="592" spans="2:51" s="11" customFormat="1" ht="11.25">
      <c r="B592" s="139"/>
      <c r="D592" s="140" t="s">
        <v>151</v>
      </c>
      <c r="E592" s="141" t="s">
        <v>19</v>
      </c>
      <c r="F592" s="142" t="s">
        <v>880</v>
      </c>
      <c r="H592" s="143">
        <v>96</v>
      </c>
      <c r="I592" s="330"/>
      <c r="L592" s="139"/>
      <c r="M592" s="145"/>
      <c r="T592" s="146"/>
      <c r="AT592" s="141" t="s">
        <v>151</v>
      </c>
      <c r="AU592" s="141" t="s">
        <v>78</v>
      </c>
      <c r="AV592" s="11" t="s">
        <v>80</v>
      </c>
      <c r="AW592" s="11" t="s">
        <v>31</v>
      </c>
      <c r="AX592" s="11" t="s">
        <v>70</v>
      </c>
      <c r="AY592" s="141" t="s">
        <v>142</v>
      </c>
    </row>
    <row r="593" spans="2:65" s="13" customFormat="1" ht="11.25">
      <c r="B593" s="154"/>
      <c r="D593" s="140" t="s">
        <v>151</v>
      </c>
      <c r="E593" s="155" t="s">
        <v>19</v>
      </c>
      <c r="F593" s="156" t="s">
        <v>881</v>
      </c>
      <c r="H593" s="155" t="s">
        <v>19</v>
      </c>
      <c r="I593" s="332"/>
      <c r="L593" s="154"/>
      <c r="M593" s="158"/>
      <c r="T593" s="159"/>
      <c r="AT593" s="155" t="s">
        <v>151</v>
      </c>
      <c r="AU593" s="155" t="s">
        <v>78</v>
      </c>
      <c r="AV593" s="13" t="s">
        <v>78</v>
      </c>
      <c r="AW593" s="13" t="s">
        <v>31</v>
      </c>
      <c r="AX593" s="13" t="s">
        <v>70</v>
      </c>
      <c r="AY593" s="155" t="s">
        <v>142</v>
      </c>
    </row>
    <row r="594" spans="2:65" s="11" customFormat="1" ht="11.25">
      <c r="B594" s="139"/>
      <c r="D594" s="140" t="s">
        <v>151</v>
      </c>
      <c r="E594" s="141" t="s">
        <v>19</v>
      </c>
      <c r="F594" s="142" t="s">
        <v>882</v>
      </c>
      <c r="H594" s="143">
        <v>1748.24</v>
      </c>
      <c r="I594" s="330"/>
      <c r="L594" s="139"/>
      <c r="M594" s="145"/>
      <c r="T594" s="146"/>
      <c r="AT594" s="141" t="s">
        <v>151</v>
      </c>
      <c r="AU594" s="141" t="s">
        <v>78</v>
      </c>
      <c r="AV594" s="11" t="s">
        <v>80</v>
      </c>
      <c r="AW594" s="11" t="s">
        <v>31</v>
      </c>
      <c r="AX594" s="11" t="s">
        <v>70</v>
      </c>
      <c r="AY594" s="141" t="s">
        <v>142</v>
      </c>
    </row>
    <row r="595" spans="2:65" s="11" customFormat="1" ht="11.25">
      <c r="B595" s="139"/>
      <c r="D595" s="140" t="s">
        <v>151</v>
      </c>
      <c r="E595" s="141" t="s">
        <v>19</v>
      </c>
      <c r="F595" s="142" t="s">
        <v>883</v>
      </c>
      <c r="H595" s="143">
        <v>3.76</v>
      </c>
      <c r="I595" s="330"/>
      <c r="L595" s="139"/>
      <c r="M595" s="145"/>
      <c r="T595" s="146"/>
      <c r="AT595" s="141" t="s">
        <v>151</v>
      </c>
      <c r="AU595" s="141" t="s">
        <v>78</v>
      </c>
      <c r="AV595" s="11" t="s">
        <v>80</v>
      </c>
      <c r="AW595" s="11" t="s">
        <v>31</v>
      </c>
      <c r="AX595" s="11" t="s">
        <v>70</v>
      </c>
      <c r="AY595" s="141" t="s">
        <v>142</v>
      </c>
    </row>
    <row r="596" spans="2:65" s="13" customFormat="1" ht="11.25">
      <c r="B596" s="154"/>
      <c r="D596" s="140" t="s">
        <v>151</v>
      </c>
      <c r="E596" s="155" t="s">
        <v>19</v>
      </c>
      <c r="F596" s="156" t="s">
        <v>884</v>
      </c>
      <c r="H596" s="155" t="s">
        <v>19</v>
      </c>
      <c r="I596" s="332"/>
      <c r="L596" s="154"/>
      <c r="M596" s="158"/>
      <c r="T596" s="159"/>
      <c r="AT596" s="155" t="s">
        <v>151</v>
      </c>
      <c r="AU596" s="155" t="s">
        <v>78</v>
      </c>
      <c r="AV596" s="13" t="s">
        <v>78</v>
      </c>
      <c r="AW596" s="13" t="s">
        <v>31</v>
      </c>
      <c r="AX596" s="13" t="s">
        <v>70</v>
      </c>
      <c r="AY596" s="155" t="s">
        <v>142</v>
      </c>
    </row>
    <row r="597" spans="2:65" s="11" customFormat="1" ht="11.25">
      <c r="B597" s="139"/>
      <c r="D597" s="140" t="s">
        <v>151</v>
      </c>
      <c r="E597" s="141" t="s">
        <v>19</v>
      </c>
      <c r="F597" s="142" t="s">
        <v>885</v>
      </c>
      <c r="H597" s="143">
        <v>577.28</v>
      </c>
      <c r="I597" s="330"/>
      <c r="L597" s="139"/>
      <c r="M597" s="145"/>
      <c r="T597" s="146"/>
      <c r="AT597" s="141" t="s">
        <v>151</v>
      </c>
      <c r="AU597" s="141" t="s">
        <v>78</v>
      </c>
      <c r="AV597" s="11" t="s">
        <v>80</v>
      </c>
      <c r="AW597" s="11" t="s">
        <v>31</v>
      </c>
      <c r="AX597" s="11" t="s">
        <v>70</v>
      </c>
      <c r="AY597" s="141" t="s">
        <v>142</v>
      </c>
    </row>
    <row r="598" spans="2:65" s="11" customFormat="1" ht="11.25">
      <c r="B598" s="139"/>
      <c r="D598" s="140" t="s">
        <v>151</v>
      </c>
      <c r="E598" s="141" t="s">
        <v>19</v>
      </c>
      <c r="F598" s="142" t="s">
        <v>893</v>
      </c>
      <c r="H598" s="143">
        <v>2.72</v>
      </c>
      <c r="I598" s="330"/>
      <c r="L598" s="139"/>
      <c r="M598" s="145"/>
      <c r="T598" s="146"/>
      <c r="AT598" s="141" t="s">
        <v>151</v>
      </c>
      <c r="AU598" s="141" t="s">
        <v>78</v>
      </c>
      <c r="AV598" s="11" t="s">
        <v>80</v>
      </c>
      <c r="AW598" s="11" t="s">
        <v>31</v>
      </c>
      <c r="AX598" s="11" t="s">
        <v>70</v>
      </c>
      <c r="AY598" s="141" t="s">
        <v>142</v>
      </c>
    </row>
    <row r="599" spans="2:65" s="13" customFormat="1" ht="11.25">
      <c r="B599" s="154"/>
      <c r="D599" s="140" t="s">
        <v>151</v>
      </c>
      <c r="E599" s="155" t="s">
        <v>19</v>
      </c>
      <c r="F599" s="156" t="s">
        <v>887</v>
      </c>
      <c r="H599" s="155" t="s">
        <v>19</v>
      </c>
      <c r="I599" s="332"/>
      <c r="L599" s="154"/>
      <c r="M599" s="158"/>
      <c r="T599" s="159"/>
      <c r="AT599" s="155" t="s">
        <v>151</v>
      </c>
      <c r="AU599" s="155" t="s">
        <v>78</v>
      </c>
      <c r="AV599" s="13" t="s">
        <v>78</v>
      </c>
      <c r="AW599" s="13" t="s">
        <v>31</v>
      </c>
      <c r="AX599" s="13" t="s">
        <v>70</v>
      </c>
      <c r="AY599" s="155" t="s">
        <v>142</v>
      </c>
    </row>
    <row r="600" spans="2:65" s="11" customFormat="1" ht="11.25">
      <c r="B600" s="139"/>
      <c r="D600" s="140" t="s">
        <v>151</v>
      </c>
      <c r="E600" s="141" t="s">
        <v>19</v>
      </c>
      <c r="F600" s="142" t="s">
        <v>888</v>
      </c>
      <c r="H600" s="143">
        <v>620</v>
      </c>
      <c r="I600" s="330"/>
      <c r="L600" s="139"/>
      <c r="M600" s="145"/>
      <c r="T600" s="146"/>
      <c r="AT600" s="141" t="s">
        <v>151</v>
      </c>
      <c r="AU600" s="141" t="s">
        <v>78</v>
      </c>
      <c r="AV600" s="11" t="s">
        <v>80</v>
      </c>
      <c r="AW600" s="11" t="s">
        <v>31</v>
      </c>
      <c r="AX600" s="11" t="s">
        <v>70</v>
      </c>
      <c r="AY600" s="141" t="s">
        <v>142</v>
      </c>
    </row>
    <row r="601" spans="2:65" s="13" customFormat="1" ht="11.25">
      <c r="B601" s="154"/>
      <c r="D601" s="140" t="s">
        <v>151</v>
      </c>
      <c r="E601" s="155" t="s">
        <v>19</v>
      </c>
      <c r="F601" s="156" t="s">
        <v>889</v>
      </c>
      <c r="H601" s="155" t="s">
        <v>19</v>
      </c>
      <c r="I601" s="332"/>
      <c r="L601" s="154"/>
      <c r="M601" s="158"/>
      <c r="T601" s="159"/>
      <c r="AT601" s="155" t="s">
        <v>151</v>
      </c>
      <c r="AU601" s="155" t="s">
        <v>78</v>
      </c>
      <c r="AV601" s="13" t="s">
        <v>78</v>
      </c>
      <c r="AW601" s="13" t="s">
        <v>31</v>
      </c>
      <c r="AX601" s="13" t="s">
        <v>70</v>
      </c>
      <c r="AY601" s="155" t="s">
        <v>142</v>
      </c>
    </row>
    <row r="602" spans="2:65" s="11" customFormat="1" ht="11.25">
      <c r="B602" s="139"/>
      <c r="D602" s="140" t="s">
        <v>151</v>
      </c>
      <c r="E602" s="141" t="s">
        <v>19</v>
      </c>
      <c r="F602" s="142" t="s">
        <v>890</v>
      </c>
      <c r="H602" s="143">
        <v>260</v>
      </c>
      <c r="I602" s="330"/>
      <c r="L602" s="139"/>
      <c r="M602" s="145"/>
      <c r="T602" s="146"/>
      <c r="AT602" s="141" t="s">
        <v>151</v>
      </c>
      <c r="AU602" s="141" t="s">
        <v>78</v>
      </c>
      <c r="AV602" s="11" t="s">
        <v>80</v>
      </c>
      <c r="AW602" s="11" t="s">
        <v>31</v>
      </c>
      <c r="AX602" s="11" t="s">
        <v>70</v>
      </c>
      <c r="AY602" s="141" t="s">
        <v>142</v>
      </c>
    </row>
    <row r="603" spans="2:65" s="11" customFormat="1" ht="11.25">
      <c r="B603" s="139"/>
      <c r="D603" s="140" t="s">
        <v>151</v>
      </c>
      <c r="E603" s="141" t="s">
        <v>19</v>
      </c>
      <c r="F603" s="142" t="s">
        <v>891</v>
      </c>
      <c r="H603" s="143">
        <v>140</v>
      </c>
      <c r="I603" s="330"/>
      <c r="L603" s="139"/>
      <c r="M603" s="145"/>
      <c r="T603" s="146"/>
      <c r="AT603" s="141" t="s">
        <v>151</v>
      </c>
      <c r="AU603" s="141" t="s">
        <v>78</v>
      </c>
      <c r="AV603" s="11" t="s">
        <v>80</v>
      </c>
      <c r="AW603" s="11" t="s">
        <v>31</v>
      </c>
      <c r="AX603" s="11" t="s">
        <v>70</v>
      </c>
      <c r="AY603" s="141" t="s">
        <v>142</v>
      </c>
    </row>
    <row r="604" spans="2:65" s="12" customFormat="1" ht="11.25">
      <c r="B604" s="147"/>
      <c r="D604" s="140" t="s">
        <v>151</v>
      </c>
      <c r="E604" s="148" t="s">
        <v>19</v>
      </c>
      <c r="F604" s="149" t="s">
        <v>154</v>
      </c>
      <c r="H604" s="150">
        <v>12224</v>
      </c>
      <c r="I604" s="331"/>
      <c r="L604" s="147"/>
      <c r="M604" s="152"/>
      <c r="T604" s="153"/>
      <c r="AT604" s="148" t="s">
        <v>151</v>
      </c>
      <c r="AU604" s="148" t="s">
        <v>78</v>
      </c>
      <c r="AV604" s="12" t="s">
        <v>149</v>
      </c>
      <c r="AW604" s="12" t="s">
        <v>31</v>
      </c>
      <c r="AX604" s="12" t="s">
        <v>78</v>
      </c>
      <c r="AY604" s="148" t="s">
        <v>142</v>
      </c>
    </row>
    <row r="605" spans="2:65" s="13" customFormat="1" ht="11.25">
      <c r="B605" s="154"/>
      <c r="D605" s="140" t="s">
        <v>151</v>
      </c>
      <c r="E605" s="155" t="s">
        <v>19</v>
      </c>
      <c r="F605" s="156" t="s">
        <v>155</v>
      </c>
      <c r="H605" s="155" t="s">
        <v>19</v>
      </c>
      <c r="I605" s="332"/>
      <c r="L605" s="154"/>
      <c r="M605" s="158"/>
      <c r="T605" s="159"/>
      <c r="AT605" s="155" t="s">
        <v>151</v>
      </c>
      <c r="AU605" s="155" t="s">
        <v>78</v>
      </c>
      <c r="AV605" s="13" t="s">
        <v>78</v>
      </c>
      <c r="AW605" s="13" t="s">
        <v>31</v>
      </c>
      <c r="AX605" s="13" t="s">
        <v>70</v>
      </c>
      <c r="AY605" s="155" t="s">
        <v>142</v>
      </c>
    </row>
    <row r="606" spans="2:65" s="1" customFormat="1" ht="16.5" customHeight="1">
      <c r="B606" s="32"/>
      <c r="C606" s="125" t="s">
        <v>345</v>
      </c>
      <c r="D606" s="125" t="s">
        <v>143</v>
      </c>
      <c r="E606" s="126" t="s">
        <v>192</v>
      </c>
      <c r="F606" s="127" t="s">
        <v>193</v>
      </c>
      <c r="G606" s="128" t="s">
        <v>146</v>
      </c>
      <c r="H606" s="129">
        <v>12224</v>
      </c>
      <c r="I606" s="329"/>
      <c r="J606" s="131">
        <f>ROUND(I606*H606,2)</f>
        <v>0</v>
      </c>
      <c r="K606" s="127" t="s">
        <v>147</v>
      </c>
      <c r="L606" s="132"/>
      <c r="M606" s="133" t="s">
        <v>19</v>
      </c>
      <c r="N606" s="134" t="s">
        <v>41</v>
      </c>
      <c r="P606" s="135">
        <f>O606*H606</f>
        <v>0</v>
      </c>
      <c r="Q606" s="135">
        <v>1.4999999999999999E-4</v>
      </c>
      <c r="R606" s="135">
        <f>Q606*H606</f>
        <v>1.8335999999999999</v>
      </c>
      <c r="S606" s="135">
        <v>0</v>
      </c>
      <c r="T606" s="136">
        <f>S606*H606</f>
        <v>0</v>
      </c>
      <c r="AR606" s="137" t="s">
        <v>148</v>
      </c>
      <c r="AT606" s="137" t="s">
        <v>143</v>
      </c>
      <c r="AU606" s="137" t="s">
        <v>78</v>
      </c>
      <c r="AY606" s="17" t="s">
        <v>142</v>
      </c>
      <c r="BE606" s="138">
        <f>IF(N606="základní",J606,0)</f>
        <v>0</v>
      </c>
      <c r="BF606" s="138">
        <f>IF(N606="snížená",J606,0)</f>
        <v>0</v>
      </c>
      <c r="BG606" s="138">
        <f>IF(N606="zákl. přenesená",J606,0)</f>
        <v>0</v>
      </c>
      <c r="BH606" s="138">
        <f>IF(N606="sníž. přenesená",J606,0)</f>
        <v>0</v>
      </c>
      <c r="BI606" s="138">
        <f>IF(N606="nulová",J606,0)</f>
        <v>0</v>
      </c>
      <c r="BJ606" s="17" t="s">
        <v>78</v>
      </c>
      <c r="BK606" s="138">
        <f>ROUND(I606*H606,2)</f>
        <v>0</v>
      </c>
      <c r="BL606" s="17" t="s">
        <v>149</v>
      </c>
      <c r="BM606" s="137" t="s">
        <v>894</v>
      </c>
    </row>
    <row r="607" spans="2:65" s="13" customFormat="1" ht="11.25">
      <c r="B607" s="154"/>
      <c r="D607" s="140" t="s">
        <v>151</v>
      </c>
      <c r="E607" s="155" t="s">
        <v>19</v>
      </c>
      <c r="F607" s="156" t="s">
        <v>847</v>
      </c>
      <c r="H607" s="155" t="s">
        <v>19</v>
      </c>
      <c r="I607" s="332"/>
      <c r="L607" s="154"/>
      <c r="M607" s="158"/>
      <c r="T607" s="159"/>
      <c r="AT607" s="155" t="s">
        <v>151</v>
      </c>
      <c r="AU607" s="155" t="s">
        <v>78</v>
      </c>
      <c r="AV607" s="13" t="s">
        <v>78</v>
      </c>
      <c r="AW607" s="13" t="s">
        <v>31</v>
      </c>
      <c r="AX607" s="13" t="s">
        <v>70</v>
      </c>
      <c r="AY607" s="155" t="s">
        <v>142</v>
      </c>
    </row>
    <row r="608" spans="2:65" s="11" customFormat="1" ht="11.25">
      <c r="B608" s="139"/>
      <c r="D608" s="140" t="s">
        <v>151</v>
      </c>
      <c r="E608" s="141" t="s">
        <v>19</v>
      </c>
      <c r="F608" s="142" t="s">
        <v>848</v>
      </c>
      <c r="H608" s="143">
        <v>256</v>
      </c>
      <c r="I608" s="330"/>
      <c r="L608" s="139"/>
      <c r="M608" s="145"/>
      <c r="T608" s="146"/>
      <c r="AT608" s="141" t="s">
        <v>151</v>
      </c>
      <c r="AU608" s="141" t="s">
        <v>78</v>
      </c>
      <c r="AV608" s="11" t="s">
        <v>80</v>
      </c>
      <c r="AW608" s="11" t="s">
        <v>31</v>
      </c>
      <c r="AX608" s="11" t="s">
        <v>70</v>
      </c>
      <c r="AY608" s="141" t="s">
        <v>142</v>
      </c>
    </row>
    <row r="609" spans="2:51" s="13" customFormat="1" ht="11.25">
      <c r="B609" s="154"/>
      <c r="D609" s="140" t="s">
        <v>151</v>
      </c>
      <c r="E609" s="155" t="s">
        <v>19</v>
      </c>
      <c r="F609" s="156" t="s">
        <v>849</v>
      </c>
      <c r="H609" s="155" t="s">
        <v>19</v>
      </c>
      <c r="I609" s="332"/>
      <c r="L609" s="154"/>
      <c r="M609" s="158"/>
      <c r="T609" s="159"/>
      <c r="AT609" s="155" t="s">
        <v>151</v>
      </c>
      <c r="AU609" s="155" t="s">
        <v>78</v>
      </c>
      <c r="AV609" s="13" t="s">
        <v>78</v>
      </c>
      <c r="AW609" s="13" t="s">
        <v>31</v>
      </c>
      <c r="AX609" s="13" t="s">
        <v>70</v>
      </c>
      <c r="AY609" s="155" t="s">
        <v>142</v>
      </c>
    </row>
    <row r="610" spans="2:51" s="11" customFormat="1" ht="11.25">
      <c r="B610" s="139"/>
      <c r="D610" s="140" t="s">
        <v>151</v>
      </c>
      <c r="E610" s="141" t="s">
        <v>19</v>
      </c>
      <c r="F610" s="142" t="s">
        <v>850</v>
      </c>
      <c r="H610" s="143">
        <v>284</v>
      </c>
      <c r="I610" s="330"/>
      <c r="L610" s="139"/>
      <c r="M610" s="145"/>
      <c r="T610" s="146"/>
      <c r="AT610" s="141" t="s">
        <v>151</v>
      </c>
      <c r="AU610" s="141" t="s">
        <v>78</v>
      </c>
      <c r="AV610" s="11" t="s">
        <v>80</v>
      </c>
      <c r="AW610" s="11" t="s">
        <v>31</v>
      </c>
      <c r="AX610" s="11" t="s">
        <v>70</v>
      </c>
      <c r="AY610" s="141" t="s">
        <v>142</v>
      </c>
    </row>
    <row r="611" spans="2:51" s="13" customFormat="1" ht="11.25">
      <c r="B611" s="154"/>
      <c r="D611" s="140" t="s">
        <v>151</v>
      </c>
      <c r="E611" s="155" t="s">
        <v>19</v>
      </c>
      <c r="F611" s="156" t="s">
        <v>851</v>
      </c>
      <c r="H611" s="155" t="s">
        <v>19</v>
      </c>
      <c r="I611" s="332"/>
      <c r="L611" s="154"/>
      <c r="M611" s="158"/>
      <c r="T611" s="159"/>
      <c r="AT611" s="155" t="s">
        <v>151</v>
      </c>
      <c r="AU611" s="155" t="s">
        <v>78</v>
      </c>
      <c r="AV611" s="13" t="s">
        <v>78</v>
      </c>
      <c r="AW611" s="13" t="s">
        <v>31</v>
      </c>
      <c r="AX611" s="13" t="s">
        <v>70</v>
      </c>
      <c r="AY611" s="155" t="s">
        <v>142</v>
      </c>
    </row>
    <row r="612" spans="2:51" s="11" customFormat="1" ht="11.25">
      <c r="B612" s="139"/>
      <c r="D612" s="140" t="s">
        <v>151</v>
      </c>
      <c r="E612" s="141" t="s">
        <v>19</v>
      </c>
      <c r="F612" s="142" t="s">
        <v>852</v>
      </c>
      <c r="H612" s="143">
        <v>256</v>
      </c>
      <c r="I612" s="330"/>
      <c r="L612" s="139"/>
      <c r="M612" s="145"/>
      <c r="T612" s="146"/>
      <c r="AT612" s="141" t="s">
        <v>151</v>
      </c>
      <c r="AU612" s="141" t="s">
        <v>78</v>
      </c>
      <c r="AV612" s="11" t="s">
        <v>80</v>
      </c>
      <c r="AW612" s="11" t="s">
        <v>31</v>
      </c>
      <c r="AX612" s="11" t="s">
        <v>70</v>
      </c>
      <c r="AY612" s="141" t="s">
        <v>142</v>
      </c>
    </row>
    <row r="613" spans="2:51" s="13" customFormat="1" ht="11.25">
      <c r="B613" s="154"/>
      <c r="D613" s="140" t="s">
        <v>151</v>
      </c>
      <c r="E613" s="155" t="s">
        <v>19</v>
      </c>
      <c r="F613" s="156" t="s">
        <v>853</v>
      </c>
      <c r="H613" s="155" t="s">
        <v>19</v>
      </c>
      <c r="I613" s="332"/>
      <c r="L613" s="154"/>
      <c r="M613" s="158"/>
      <c r="T613" s="159"/>
      <c r="AT613" s="155" t="s">
        <v>151</v>
      </c>
      <c r="AU613" s="155" t="s">
        <v>78</v>
      </c>
      <c r="AV613" s="13" t="s">
        <v>78</v>
      </c>
      <c r="AW613" s="13" t="s">
        <v>31</v>
      </c>
      <c r="AX613" s="13" t="s">
        <v>70</v>
      </c>
      <c r="AY613" s="155" t="s">
        <v>142</v>
      </c>
    </row>
    <row r="614" spans="2:51" s="11" customFormat="1" ht="11.25">
      <c r="B614" s="139"/>
      <c r="D614" s="140" t="s">
        <v>151</v>
      </c>
      <c r="E614" s="141" t="s">
        <v>19</v>
      </c>
      <c r="F614" s="142" t="s">
        <v>854</v>
      </c>
      <c r="H614" s="143">
        <v>260</v>
      </c>
      <c r="I614" s="330"/>
      <c r="L614" s="139"/>
      <c r="M614" s="145"/>
      <c r="T614" s="146"/>
      <c r="AT614" s="141" t="s">
        <v>151</v>
      </c>
      <c r="AU614" s="141" t="s">
        <v>78</v>
      </c>
      <c r="AV614" s="11" t="s">
        <v>80</v>
      </c>
      <c r="AW614" s="11" t="s">
        <v>31</v>
      </c>
      <c r="AX614" s="11" t="s">
        <v>70</v>
      </c>
      <c r="AY614" s="141" t="s">
        <v>142</v>
      </c>
    </row>
    <row r="615" spans="2:51" s="13" customFormat="1" ht="11.25">
      <c r="B615" s="154"/>
      <c r="D615" s="140" t="s">
        <v>151</v>
      </c>
      <c r="E615" s="155" t="s">
        <v>19</v>
      </c>
      <c r="F615" s="156" t="s">
        <v>855</v>
      </c>
      <c r="H615" s="155" t="s">
        <v>19</v>
      </c>
      <c r="I615" s="332"/>
      <c r="L615" s="154"/>
      <c r="M615" s="158"/>
      <c r="T615" s="159"/>
      <c r="AT615" s="155" t="s">
        <v>151</v>
      </c>
      <c r="AU615" s="155" t="s">
        <v>78</v>
      </c>
      <c r="AV615" s="13" t="s">
        <v>78</v>
      </c>
      <c r="AW615" s="13" t="s">
        <v>31</v>
      </c>
      <c r="AX615" s="13" t="s">
        <v>70</v>
      </c>
      <c r="AY615" s="155" t="s">
        <v>142</v>
      </c>
    </row>
    <row r="616" spans="2:51" s="11" customFormat="1" ht="11.25">
      <c r="B616" s="139"/>
      <c r="D616" s="140" t="s">
        <v>151</v>
      </c>
      <c r="E616" s="141" t="s">
        <v>19</v>
      </c>
      <c r="F616" s="142" t="s">
        <v>856</v>
      </c>
      <c r="H616" s="143">
        <v>4473.92</v>
      </c>
      <c r="I616" s="330"/>
      <c r="L616" s="139"/>
      <c r="M616" s="145"/>
      <c r="T616" s="146"/>
      <c r="AT616" s="141" t="s">
        <v>151</v>
      </c>
      <c r="AU616" s="141" t="s">
        <v>78</v>
      </c>
      <c r="AV616" s="11" t="s">
        <v>80</v>
      </c>
      <c r="AW616" s="11" t="s">
        <v>31</v>
      </c>
      <c r="AX616" s="11" t="s">
        <v>70</v>
      </c>
      <c r="AY616" s="141" t="s">
        <v>142</v>
      </c>
    </row>
    <row r="617" spans="2:51" s="11" customFormat="1" ht="11.25">
      <c r="B617" s="139"/>
      <c r="D617" s="140" t="s">
        <v>151</v>
      </c>
      <c r="E617" s="141" t="s">
        <v>19</v>
      </c>
      <c r="F617" s="142" t="s">
        <v>857</v>
      </c>
      <c r="H617" s="143">
        <v>2.08</v>
      </c>
      <c r="I617" s="330"/>
      <c r="L617" s="139"/>
      <c r="M617" s="145"/>
      <c r="T617" s="146"/>
      <c r="AT617" s="141" t="s">
        <v>151</v>
      </c>
      <c r="AU617" s="141" t="s">
        <v>78</v>
      </c>
      <c r="AV617" s="11" t="s">
        <v>80</v>
      </c>
      <c r="AW617" s="11" t="s">
        <v>31</v>
      </c>
      <c r="AX617" s="11" t="s">
        <v>70</v>
      </c>
      <c r="AY617" s="141" t="s">
        <v>142</v>
      </c>
    </row>
    <row r="618" spans="2:51" s="13" customFormat="1" ht="11.25">
      <c r="B618" s="154"/>
      <c r="D618" s="140" t="s">
        <v>151</v>
      </c>
      <c r="E618" s="155" t="s">
        <v>19</v>
      </c>
      <c r="F618" s="156" t="s">
        <v>858</v>
      </c>
      <c r="H618" s="155" t="s">
        <v>19</v>
      </c>
      <c r="I618" s="332"/>
      <c r="L618" s="154"/>
      <c r="M618" s="158"/>
      <c r="T618" s="159"/>
      <c r="AT618" s="155" t="s">
        <v>151</v>
      </c>
      <c r="AU618" s="155" t="s">
        <v>78</v>
      </c>
      <c r="AV618" s="13" t="s">
        <v>78</v>
      </c>
      <c r="AW618" s="13" t="s">
        <v>31</v>
      </c>
      <c r="AX618" s="13" t="s">
        <v>70</v>
      </c>
      <c r="AY618" s="155" t="s">
        <v>142</v>
      </c>
    </row>
    <row r="619" spans="2:51" s="11" customFormat="1" ht="11.25">
      <c r="B619" s="139"/>
      <c r="D619" s="140" t="s">
        <v>151</v>
      </c>
      <c r="E619" s="141" t="s">
        <v>19</v>
      </c>
      <c r="F619" s="142" t="s">
        <v>859</v>
      </c>
      <c r="H619" s="143">
        <v>393.6</v>
      </c>
      <c r="I619" s="330"/>
      <c r="L619" s="139"/>
      <c r="M619" s="145"/>
      <c r="T619" s="146"/>
      <c r="AT619" s="141" t="s">
        <v>151</v>
      </c>
      <c r="AU619" s="141" t="s">
        <v>78</v>
      </c>
      <c r="AV619" s="11" t="s">
        <v>80</v>
      </c>
      <c r="AW619" s="11" t="s">
        <v>31</v>
      </c>
      <c r="AX619" s="11" t="s">
        <v>70</v>
      </c>
      <c r="AY619" s="141" t="s">
        <v>142</v>
      </c>
    </row>
    <row r="620" spans="2:51" s="11" customFormat="1" ht="11.25">
      <c r="B620" s="139"/>
      <c r="D620" s="140" t="s">
        <v>151</v>
      </c>
      <c r="E620" s="141" t="s">
        <v>19</v>
      </c>
      <c r="F620" s="142" t="s">
        <v>860</v>
      </c>
      <c r="H620" s="143">
        <v>2.4</v>
      </c>
      <c r="I620" s="330"/>
      <c r="L620" s="139"/>
      <c r="M620" s="145"/>
      <c r="T620" s="146"/>
      <c r="AT620" s="141" t="s">
        <v>151</v>
      </c>
      <c r="AU620" s="141" t="s">
        <v>78</v>
      </c>
      <c r="AV620" s="11" t="s">
        <v>80</v>
      </c>
      <c r="AW620" s="11" t="s">
        <v>31</v>
      </c>
      <c r="AX620" s="11" t="s">
        <v>70</v>
      </c>
      <c r="AY620" s="141" t="s">
        <v>142</v>
      </c>
    </row>
    <row r="621" spans="2:51" s="13" customFormat="1" ht="11.25">
      <c r="B621" s="154"/>
      <c r="D621" s="140" t="s">
        <v>151</v>
      </c>
      <c r="E621" s="155" t="s">
        <v>19</v>
      </c>
      <c r="F621" s="156" t="s">
        <v>858</v>
      </c>
      <c r="H621" s="155" t="s">
        <v>19</v>
      </c>
      <c r="I621" s="332"/>
      <c r="L621" s="154"/>
      <c r="M621" s="158"/>
      <c r="T621" s="159"/>
      <c r="AT621" s="155" t="s">
        <v>151</v>
      </c>
      <c r="AU621" s="155" t="s">
        <v>78</v>
      </c>
      <c r="AV621" s="13" t="s">
        <v>78</v>
      </c>
      <c r="AW621" s="13" t="s">
        <v>31</v>
      </c>
      <c r="AX621" s="13" t="s">
        <v>70</v>
      </c>
      <c r="AY621" s="155" t="s">
        <v>142</v>
      </c>
    </row>
    <row r="622" spans="2:51" s="11" customFormat="1" ht="11.25">
      <c r="B622" s="139"/>
      <c r="D622" s="140" t="s">
        <v>151</v>
      </c>
      <c r="E622" s="141" t="s">
        <v>19</v>
      </c>
      <c r="F622" s="142" t="s">
        <v>861</v>
      </c>
      <c r="H622" s="143">
        <v>544.48</v>
      </c>
      <c r="I622" s="330"/>
      <c r="L622" s="139"/>
      <c r="M622" s="145"/>
      <c r="T622" s="146"/>
      <c r="AT622" s="141" t="s">
        <v>151</v>
      </c>
      <c r="AU622" s="141" t="s">
        <v>78</v>
      </c>
      <c r="AV622" s="11" t="s">
        <v>80</v>
      </c>
      <c r="AW622" s="11" t="s">
        <v>31</v>
      </c>
      <c r="AX622" s="11" t="s">
        <v>70</v>
      </c>
      <c r="AY622" s="141" t="s">
        <v>142</v>
      </c>
    </row>
    <row r="623" spans="2:51" s="11" customFormat="1" ht="11.25">
      <c r="B623" s="139"/>
      <c r="D623" s="140" t="s">
        <v>151</v>
      </c>
      <c r="E623" s="141" t="s">
        <v>19</v>
      </c>
      <c r="F623" s="142" t="s">
        <v>862</v>
      </c>
      <c r="H623" s="143">
        <v>3.52</v>
      </c>
      <c r="I623" s="330"/>
      <c r="L623" s="139"/>
      <c r="M623" s="145"/>
      <c r="T623" s="146"/>
      <c r="AT623" s="141" t="s">
        <v>151</v>
      </c>
      <c r="AU623" s="141" t="s">
        <v>78</v>
      </c>
      <c r="AV623" s="11" t="s">
        <v>80</v>
      </c>
      <c r="AW623" s="11" t="s">
        <v>31</v>
      </c>
      <c r="AX623" s="11" t="s">
        <v>70</v>
      </c>
      <c r="AY623" s="141" t="s">
        <v>142</v>
      </c>
    </row>
    <row r="624" spans="2:51" s="13" customFormat="1" ht="11.25">
      <c r="B624" s="154"/>
      <c r="D624" s="140" t="s">
        <v>151</v>
      </c>
      <c r="E624" s="155" t="s">
        <v>19</v>
      </c>
      <c r="F624" s="156" t="s">
        <v>863</v>
      </c>
      <c r="H624" s="155" t="s">
        <v>19</v>
      </c>
      <c r="I624" s="332"/>
      <c r="L624" s="154"/>
      <c r="M624" s="158"/>
      <c r="T624" s="159"/>
      <c r="AT624" s="155" t="s">
        <v>151</v>
      </c>
      <c r="AU624" s="155" t="s">
        <v>78</v>
      </c>
      <c r="AV624" s="13" t="s">
        <v>78</v>
      </c>
      <c r="AW624" s="13" t="s">
        <v>31</v>
      </c>
      <c r="AX624" s="13" t="s">
        <v>70</v>
      </c>
      <c r="AY624" s="155" t="s">
        <v>142</v>
      </c>
    </row>
    <row r="625" spans="2:51" s="11" customFormat="1" ht="11.25">
      <c r="B625" s="139"/>
      <c r="D625" s="140" t="s">
        <v>151</v>
      </c>
      <c r="E625" s="141" t="s">
        <v>19</v>
      </c>
      <c r="F625" s="142" t="s">
        <v>864</v>
      </c>
      <c r="H625" s="143">
        <v>416.56</v>
      </c>
      <c r="I625" s="330"/>
      <c r="L625" s="139"/>
      <c r="M625" s="145"/>
      <c r="T625" s="146"/>
      <c r="AT625" s="141" t="s">
        <v>151</v>
      </c>
      <c r="AU625" s="141" t="s">
        <v>78</v>
      </c>
      <c r="AV625" s="11" t="s">
        <v>80</v>
      </c>
      <c r="AW625" s="11" t="s">
        <v>31</v>
      </c>
      <c r="AX625" s="11" t="s">
        <v>70</v>
      </c>
      <c r="AY625" s="141" t="s">
        <v>142</v>
      </c>
    </row>
    <row r="626" spans="2:51" s="11" customFormat="1" ht="11.25">
      <c r="B626" s="139"/>
      <c r="D626" s="140" t="s">
        <v>151</v>
      </c>
      <c r="E626" s="141" t="s">
        <v>19</v>
      </c>
      <c r="F626" s="142" t="s">
        <v>865</v>
      </c>
      <c r="H626" s="143">
        <v>3.44</v>
      </c>
      <c r="I626" s="330"/>
      <c r="L626" s="139"/>
      <c r="M626" s="145"/>
      <c r="T626" s="146"/>
      <c r="AT626" s="141" t="s">
        <v>151</v>
      </c>
      <c r="AU626" s="141" t="s">
        <v>78</v>
      </c>
      <c r="AV626" s="11" t="s">
        <v>80</v>
      </c>
      <c r="AW626" s="11" t="s">
        <v>31</v>
      </c>
      <c r="AX626" s="11" t="s">
        <v>70</v>
      </c>
      <c r="AY626" s="141" t="s">
        <v>142</v>
      </c>
    </row>
    <row r="627" spans="2:51" s="13" customFormat="1" ht="11.25">
      <c r="B627" s="154"/>
      <c r="D627" s="140" t="s">
        <v>151</v>
      </c>
      <c r="E627" s="155" t="s">
        <v>19</v>
      </c>
      <c r="F627" s="156" t="s">
        <v>866</v>
      </c>
      <c r="H627" s="155" t="s">
        <v>19</v>
      </c>
      <c r="I627" s="332"/>
      <c r="L627" s="154"/>
      <c r="M627" s="158"/>
      <c r="T627" s="159"/>
      <c r="AT627" s="155" t="s">
        <v>151</v>
      </c>
      <c r="AU627" s="155" t="s">
        <v>78</v>
      </c>
      <c r="AV627" s="13" t="s">
        <v>78</v>
      </c>
      <c r="AW627" s="13" t="s">
        <v>31</v>
      </c>
      <c r="AX627" s="13" t="s">
        <v>70</v>
      </c>
      <c r="AY627" s="155" t="s">
        <v>142</v>
      </c>
    </row>
    <row r="628" spans="2:51" s="11" customFormat="1" ht="11.25">
      <c r="B628" s="139"/>
      <c r="D628" s="140" t="s">
        <v>151</v>
      </c>
      <c r="E628" s="141" t="s">
        <v>19</v>
      </c>
      <c r="F628" s="142" t="s">
        <v>867</v>
      </c>
      <c r="H628" s="143">
        <v>505.12</v>
      </c>
      <c r="I628" s="330"/>
      <c r="L628" s="139"/>
      <c r="M628" s="145"/>
      <c r="T628" s="146"/>
      <c r="AT628" s="141" t="s">
        <v>151</v>
      </c>
      <c r="AU628" s="141" t="s">
        <v>78</v>
      </c>
      <c r="AV628" s="11" t="s">
        <v>80</v>
      </c>
      <c r="AW628" s="11" t="s">
        <v>31</v>
      </c>
      <c r="AX628" s="11" t="s">
        <v>70</v>
      </c>
      <c r="AY628" s="141" t="s">
        <v>142</v>
      </c>
    </row>
    <row r="629" spans="2:51" s="11" customFormat="1" ht="11.25">
      <c r="B629" s="139"/>
      <c r="D629" s="140" t="s">
        <v>151</v>
      </c>
      <c r="E629" s="141" t="s">
        <v>19</v>
      </c>
      <c r="F629" s="142" t="s">
        <v>868</v>
      </c>
      <c r="H629" s="143">
        <v>2.88</v>
      </c>
      <c r="I629" s="330"/>
      <c r="L629" s="139"/>
      <c r="M629" s="145"/>
      <c r="T629" s="146"/>
      <c r="AT629" s="141" t="s">
        <v>151</v>
      </c>
      <c r="AU629" s="141" t="s">
        <v>78</v>
      </c>
      <c r="AV629" s="11" t="s">
        <v>80</v>
      </c>
      <c r="AW629" s="11" t="s">
        <v>31</v>
      </c>
      <c r="AX629" s="11" t="s">
        <v>70</v>
      </c>
      <c r="AY629" s="141" t="s">
        <v>142</v>
      </c>
    </row>
    <row r="630" spans="2:51" s="13" customFormat="1" ht="11.25">
      <c r="B630" s="154"/>
      <c r="D630" s="140" t="s">
        <v>151</v>
      </c>
      <c r="E630" s="155" t="s">
        <v>19</v>
      </c>
      <c r="F630" s="156" t="s">
        <v>869</v>
      </c>
      <c r="H630" s="155" t="s">
        <v>19</v>
      </c>
      <c r="I630" s="332"/>
      <c r="L630" s="154"/>
      <c r="M630" s="158"/>
      <c r="T630" s="159"/>
      <c r="AT630" s="155" t="s">
        <v>151</v>
      </c>
      <c r="AU630" s="155" t="s">
        <v>78</v>
      </c>
      <c r="AV630" s="13" t="s">
        <v>78</v>
      </c>
      <c r="AW630" s="13" t="s">
        <v>31</v>
      </c>
      <c r="AX630" s="13" t="s">
        <v>70</v>
      </c>
      <c r="AY630" s="155" t="s">
        <v>142</v>
      </c>
    </row>
    <row r="631" spans="2:51" s="11" customFormat="1" ht="11.25">
      <c r="B631" s="139"/>
      <c r="D631" s="140" t="s">
        <v>151</v>
      </c>
      <c r="E631" s="141" t="s">
        <v>19</v>
      </c>
      <c r="F631" s="142" t="s">
        <v>870</v>
      </c>
      <c r="H631" s="143">
        <v>334.56</v>
      </c>
      <c r="I631" s="330"/>
      <c r="L631" s="139"/>
      <c r="M631" s="145"/>
      <c r="T631" s="146"/>
      <c r="AT631" s="141" t="s">
        <v>151</v>
      </c>
      <c r="AU631" s="141" t="s">
        <v>78</v>
      </c>
      <c r="AV631" s="11" t="s">
        <v>80</v>
      </c>
      <c r="AW631" s="11" t="s">
        <v>31</v>
      </c>
      <c r="AX631" s="11" t="s">
        <v>70</v>
      </c>
      <c r="AY631" s="141" t="s">
        <v>142</v>
      </c>
    </row>
    <row r="632" spans="2:51" s="11" customFormat="1" ht="11.25">
      <c r="B632" s="139"/>
      <c r="D632" s="140" t="s">
        <v>151</v>
      </c>
      <c r="E632" s="141" t="s">
        <v>19</v>
      </c>
      <c r="F632" s="142" t="s">
        <v>871</v>
      </c>
      <c r="H632" s="143">
        <v>1.44</v>
      </c>
      <c r="I632" s="330"/>
      <c r="L632" s="139"/>
      <c r="M632" s="145"/>
      <c r="T632" s="146"/>
      <c r="AT632" s="141" t="s">
        <v>151</v>
      </c>
      <c r="AU632" s="141" t="s">
        <v>78</v>
      </c>
      <c r="AV632" s="11" t="s">
        <v>80</v>
      </c>
      <c r="AW632" s="11" t="s">
        <v>31</v>
      </c>
      <c r="AX632" s="11" t="s">
        <v>70</v>
      </c>
      <c r="AY632" s="141" t="s">
        <v>142</v>
      </c>
    </row>
    <row r="633" spans="2:51" s="13" customFormat="1" ht="11.25">
      <c r="B633" s="154"/>
      <c r="D633" s="140" t="s">
        <v>151</v>
      </c>
      <c r="E633" s="155" t="s">
        <v>19</v>
      </c>
      <c r="F633" s="156" t="s">
        <v>872</v>
      </c>
      <c r="H633" s="155" t="s">
        <v>19</v>
      </c>
      <c r="I633" s="332"/>
      <c r="L633" s="154"/>
      <c r="M633" s="158"/>
      <c r="T633" s="159"/>
      <c r="AT633" s="155" t="s">
        <v>151</v>
      </c>
      <c r="AU633" s="155" t="s">
        <v>78</v>
      </c>
      <c r="AV633" s="13" t="s">
        <v>78</v>
      </c>
      <c r="AW633" s="13" t="s">
        <v>31</v>
      </c>
      <c r="AX633" s="13" t="s">
        <v>70</v>
      </c>
      <c r="AY633" s="155" t="s">
        <v>142</v>
      </c>
    </row>
    <row r="634" spans="2:51" s="11" customFormat="1" ht="11.25">
      <c r="B634" s="139"/>
      <c r="D634" s="140" t="s">
        <v>151</v>
      </c>
      <c r="E634" s="141" t="s">
        <v>19</v>
      </c>
      <c r="F634" s="142" t="s">
        <v>873</v>
      </c>
      <c r="H634" s="143">
        <v>224</v>
      </c>
      <c r="I634" s="330"/>
      <c r="L634" s="139"/>
      <c r="M634" s="145"/>
      <c r="T634" s="146"/>
      <c r="AT634" s="141" t="s">
        <v>151</v>
      </c>
      <c r="AU634" s="141" t="s">
        <v>78</v>
      </c>
      <c r="AV634" s="11" t="s">
        <v>80</v>
      </c>
      <c r="AW634" s="11" t="s">
        <v>31</v>
      </c>
      <c r="AX634" s="11" t="s">
        <v>70</v>
      </c>
      <c r="AY634" s="141" t="s">
        <v>142</v>
      </c>
    </row>
    <row r="635" spans="2:51" s="13" customFormat="1" ht="11.25">
      <c r="B635" s="154"/>
      <c r="D635" s="140" t="s">
        <v>151</v>
      </c>
      <c r="E635" s="155" t="s">
        <v>19</v>
      </c>
      <c r="F635" s="156" t="s">
        <v>874</v>
      </c>
      <c r="H635" s="155" t="s">
        <v>19</v>
      </c>
      <c r="I635" s="332"/>
      <c r="L635" s="154"/>
      <c r="M635" s="158"/>
      <c r="T635" s="159"/>
      <c r="AT635" s="155" t="s">
        <v>151</v>
      </c>
      <c r="AU635" s="155" t="s">
        <v>78</v>
      </c>
      <c r="AV635" s="13" t="s">
        <v>78</v>
      </c>
      <c r="AW635" s="13" t="s">
        <v>31</v>
      </c>
      <c r="AX635" s="13" t="s">
        <v>70</v>
      </c>
      <c r="AY635" s="155" t="s">
        <v>142</v>
      </c>
    </row>
    <row r="636" spans="2:51" s="11" customFormat="1" ht="11.25">
      <c r="B636" s="139"/>
      <c r="D636" s="140" t="s">
        <v>151</v>
      </c>
      <c r="E636" s="141" t="s">
        <v>19</v>
      </c>
      <c r="F636" s="142" t="s">
        <v>854</v>
      </c>
      <c r="H636" s="143">
        <v>260</v>
      </c>
      <c r="I636" s="330"/>
      <c r="L636" s="139"/>
      <c r="M636" s="145"/>
      <c r="T636" s="146"/>
      <c r="AT636" s="141" t="s">
        <v>151</v>
      </c>
      <c r="AU636" s="141" t="s">
        <v>78</v>
      </c>
      <c r="AV636" s="11" t="s">
        <v>80</v>
      </c>
      <c r="AW636" s="11" t="s">
        <v>31</v>
      </c>
      <c r="AX636" s="11" t="s">
        <v>70</v>
      </c>
      <c r="AY636" s="141" t="s">
        <v>142</v>
      </c>
    </row>
    <row r="637" spans="2:51" s="13" customFormat="1" ht="11.25">
      <c r="B637" s="154"/>
      <c r="D637" s="140" t="s">
        <v>151</v>
      </c>
      <c r="E637" s="155" t="s">
        <v>19</v>
      </c>
      <c r="F637" s="156" t="s">
        <v>875</v>
      </c>
      <c r="H637" s="155" t="s">
        <v>19</v>
      </c>
      <c r="I637" s="332"/>
      <c r="L637" s="154"/>
      <c r="M637" s="158"/>
      <c r="T637" s="159"/>
      <c r="AT637" s="155" t="s">
        <v>151</v>
      </c>
      <c r="AU637" s="155" t="s">
        <v>78</v>
      </c>
      <c r="AV637" s="13" t="s">
        <v>78</v>
      </c>
      <c r="AW637" s="13" t="s">
        <v>31</v>
      </c>
      <c r="AX637" s="13" t="s">
        <v>70</v>
      </c>
      <c r="AY637" s="155" t="s">
        <v>142</v>
      </c>
    </row>
    <row r="638" spans="2:51" s="11" customFormat="1" ht="11.25">
      <c r="B638" s="139"/>
      <c r="D638" s="140" t="s">
        <v>151</v>
      </c>
      <c r="E638" s="141" t="s">
        <v>19</v>
      </c>
      <c r="F638" s="142" t="s">
        <v>876</v>
      </c>
      <c r="H638" s="143">
        <v>272</v>
      </c>
      <c r="I638" s="330"/>
      <c r="L638" s="139"/>
      <c r="M638" s="145"/>
      <c r="T638" s="146"/>
      <c r="AT638" s="141" t="s">
        <v>151</v>
      </c>
      <c r="AU638" s="141" t="s">
        <v>78</v>
      </c>
      <c r="AV638" s="11" t="s">
        <v>80</v>
      </c>
      <c r="AW638" s="11" t="s">
        <v>31</v>
      </c>
      <c r="AX638" s="11" t="s">
        <v>70</v>
      </c>
      <c r="AY638" s="141" t="s">
        <v>142</v>
      </c>
    </row>
    <row r="639" spans="2:51" s="13" customFormat="1" ht="11.25">
      <c r="B639" s="154"/>
      <c r="D639" s="140" t="s">
        <v>151</v>
      </c>
      <c r="E639" s="155" t="s">
        <v>19</v>
      </c>
      <c r="F639" s="156" t="s">
        <v>877</v>
      </c>
      <c r="H639" s="155" t="s">
        <v>19</v>
      </c>
      <c r="I639" s="332"/>
      <c r="L639" s="154"/>
      <c r="M639" s="158"/>
      <c r="T639" s="159"/>
      <c r="AT639" s="155" t="s">
        <v>151</v>
      </c>
      <c r="AU639" s="155" t="s">
        <v>78</v>
      </c>
      <c r="AV639" s="13" t="s">
        <v>78</v>
      </c>
      <c r="AW639" s="13" t="s">
        <v>31</v>
      </c>
      <c r="AX639" s="13" t="s">
        <v>70</v>
      </c>
      <c r="AY639" s="155" t="s">
        <v>142</v>
      </c>
    </row>
    <row r="640" spans="2:51" s="11" customFormat="1" ht="11.25">
      <c r="B640" s="139"/>
      <c r="D640" s="140" t="s">
        <v>151</v>
      </c>
      <c r="E640" s="141" t="s">
        <v>19</v>
      </c>
      <c r="F640" s="142" t="s">
        <v>878</v>
      </c>
      <c r="H640" s="143">
        <v>280</v>
      </c>
      <c r="I640" s="330"/>
      <c r="L640" s="139"/>
      <c r="M640" s="145"/>
      <c r="T640" s="146"/>
      <c r="AT640" s="141" t="s">
        <v>151</v>
      </c>
      <c r="AU640" s="141" t="s">
        <v>78</v>
      </c>
      <c r="AV640" s="11" t="s">
        <v>80</v>
      </c>
      <c r="AW640" s="11" t="s">
        <v>31</v>
      </c>
      <c r="AX640" s="11" t="s">
        <v>70</v>
      </c>
      <c r="AY640" s="141" t="s">
        <v>142</v>
      </c>
    </row>
    <row r="641" spans="2:65" s="13" customFormat="1" ht="11.25">
      <c r="B641" s="154"/>
      <c r="D641" s="140" t="s">
        <v>151</v>
      </c>
      <c r="E641" s="155" t="s">
        <v>19</v>
      </c>
      <c r="F641" s="156" t="s">
        <v>879</v>
      </c>
      <c r="H641" s="155" t="s">
        <v>19</v>
      </c>
      <c r="I641" s="332"/>
      <c r="L641" s="154"/>
      <c r="M641" s="158"/>
      <c r="T641" s="159"/>
      <c r="AT641" s="155" t="s">
        <v>151</v>
      </c>
      <c r="AU641" s="155" t="s">
        <v>78</v>
      </c>
      <c r="AV641" s="13" t="s">
        <v>78</v>
      </c>
      <c r="AW641" s="13" t="s">
        <v>31</v>
      </c>
      <c r="AX641" s="13" t="s">
        <v>70</v>
      </c>
      <c r="AY641" s="155" t="s">
        <v>142</v>
      </c>
    </row>
    <row r="642" spans="2:65" s="11" customFormat="1" ht="11.25">
      <c r="B642" s="139"/>
      <c r="D642" s="140" t="s">
        <v>151</v>
      </c>
      <c r="E642" s="141" t="s">
        <v>19</v>
      </c>
      <c r="F642" s="142" t="s">
        <v>880</v>
      </c>
      <c r="H642" s="143">
        <v>96</v>
      </c>
      <c r="I642" s="330"/>
      <c r="L642" s="139"/>
      <c r="M642" s="145"/>
      <c r="T642" s="146"/>
      <c r="AT642" s="141" t="s">
        <v>151</v>
      </c>
      <c r="AU642" s="141" t="s">
        <v>78</v>
      </c>
      <c r="AV642" s="11" t="s">
        <v>80</v>
      </c>
      <c r="AW642" s="11" t="s">
        <v>31</v>
      </c>
      <c r="AX642" s="11" t="s">
        <v>70</v>
      </c>
      <c r="AY642" s="141" t="s">
        <v>142</v>
      </c>
    </row>
    <row r="643" spans="2:65" s="13" customFormat="1" ht="11.25">
      <c r="B643" s="154"/>
      <c r="D643" s="140" t="s">
        <v>151</v>
      </c>
      <c r="E643" s="155" t="s">
        <v>19</v>
      </c>
      <c r="F643" s="156" t="s">
        <v>881</v>
      </c>
      <c r="H643" s="155" t="s">
        <v>19</v>
      </c>
      <c r="I643" s="332"/>
      <c r="L643" s="154"/>
      <c r="M643" s="158"/>
      <c r="T643" s="159"/>
      <c r="AT643" s="155" t="s">
        <v>151</v>
      </c>
      <c r="AU643" s="155" t="s">
        <v>78</v>
      </c>
      <c r="AV643" s="13" t="s">
        <v>78</v>
      </c>
      <c r="AW643" s="13" t="s">
        <v>31</v>
      </c>
      <c r="AX643" s="13" t="s">
        <v>70</v>
      </c>
      <c r="AY643" s="155" t="s">
        <v>142</v>
      </c>
    </row>
    <row r="644" spans="2:65" s="11" customFormat="1" ht="11.25">
      <c r="B644" s="139"/>
      <c r="D644" s="140" t="s">
        <v>151</v>
      </c>
      <c r="E644" s="141" t="s">
        <v>19</v>
      </c>
      <c r="F644" s="142" t="s">
        <v>882</v>
      </c>
      <c r="H644" s="143">
        <v>1748.24</v>
      </c>
      <c r="I644" s="330"/>
      <c r="L644" s="139"/>
      <c r="M644" s="145"/>
      <c r="T644" s="146"/>
      <c r="AT644" s="141" t="s">
        <v>151</v>
      </c>
      <c r="AU644" s="141" t="s">
        <v>78</v>
      </c>
      <c r="AV644" s="11" t="s">
        <v>80</v>
      </c>
      <c r="AW644" s="11" t="s">
        <v>31</v>
      </c>
      <c r="AX644" s="11" t="s">
        <v>70</v>
      </c>
      <c r="AY644" s="141" t="s">
        <v>142</v>
      </c>
    </row>
    <row r="645" spans="2:65" s="11" customFormat="1" ht="11.25">
      <c r="B645" s="139"/>
      <c r="D645" s="140" t="s">
        <v>151</v>
      </c>
      <c r="E645" s="141" t="s">
        <v>19</v>
      </c>
      <c r="F645" s="142" t="s">
        <v>883</v>
      </c>
      <c r="H645" s="143">
        <v>3.76</v>
      </c>
      <c r="I645" s="330"/>
      <c r="L645" s="139"/>
      <c r="M645" s="145"/>
      <c r="T645" s="146"/>
      <c r="AT645" s="141" t="s">
        <v>151</v>
      </c>
      <c r="AU645" s="141" t="s">
        <v>78</v>
      </c>
      <c r="AV645" s="11" t="s">
        <v>80</v>
      </c>
      <c r="AW645" s="11" t="s">
        <v>31</v>
      </c>
      <c r="AX645" s="11" t="s">
        <v>70</v>
      </c>
      <c r="AY645" s="141" t="s">
        <v>142</v>
      </c>
    </row>
    <row r="646" spans="2:65" s="13" customFormat="1" ht="11.25">
      <c r="B646" s="154"/>
      <c r="D646" s="140" t="s">
        <v>151</v>
      </c>
      <c r="E646" s="155" t="s">
        <v>19</v>
      </c>
      <c r="F646" s="156" t="s">
        <v>884</v>
      </c>
      <c r="H646" s="155" t="s">
        <v>19</v>
      </c>
      <c r="I646" s="332"/>
      <c r="L646" s="154"/>
      <c r="M646" s="158"/>
      <c r="T646" s="159"/>
      <c r="AT646" s="155" t="s">
        <v>151</v>
      </c>
      <c r="AU646" s="155" t="s">
        <v>78</v>
      </c>
      <c r="AV646" s="13" t="s">
        <v>78</v>
      </c>
      <c r="AW646" s="13" t="s">
        <v>31</v>
      </c>
      <c r="AX646" s="13" t="s">
        <v>70</v>
      </c>
      <c r="AY646" s="155" t="s">
        <v>142</v>
      </c>
    </row>
    <row r="647" spans="2:65" s="11" customFormat="1" ht="11.25">
      <c r="B647" s="139"/>
      <c r="D647" s="140" t="s">
        <v>151</v>
      </c>
      <c r="E647" s="141" t="s">
        <v>19</v>
      </c>
      <c r="F647" s="142" t="s">
        <v>885</v>
      </c>
      <c r="H647" s="143">
        <v>577.28</v>
      </c>
      <c r="I647" s="330"/>
      <c r="L647" s="139"/>
      <c r="M647" s="145"/>
      <c r="T647" s="146"/>
      <c r="AT647" s="141" t="s">
        <v>151</v>
      </c>
      <c r="AU647" s="141" t="s">
        <v>78</v>
      </c>
      <c r="AV647" s="11" t="s">
        <v>80</v>
      </c>
      <c r="AW647" s="11" t="s">
        <v>31</v>
      </c>
      <c r="AX647" s="11" t="s">
        <v>70</v>
      </c>
      <c r="AY647" s="141" t="s">
        <v>142</v>
      </c>
    </row>
    <row r="648" spans="2:65" s="11" customFormat="1" ht="11.25">
      <c r="B648" s="139"/>
      <c r="D648" s="140" t="s">
        <v>151</v>
      </c>
      <c r="E648" s="141" t="s">
        <v>19</v>
      </c>
      <c r="F648" s="142" t="s">
        <v>893</v>
      </c>
      <c r="H648" s="143">
        <v>2.72</v>
      </c>
      <c r="I648" s="330"/>
      <c r="L648" s="139"/>
      <c r="M648" s="145"/>
      <c r="T648" s="146"/>
      <c r="AT648" s="141" t="s">
        <v>151</v>
      </c>
      <c r="AU648" s="141" t="s">
        <v>78</v>
      </c>
      <c r="AV648" s="11" t="s">
        <v>80</v>
      </c>
      <c r="AW648" s="11" t="s">
        <v>31</v>
      </c>
      <c r="AX648" s="11" t="s">
        <v>70</v>
      </c>
      <c r="AY648" s="141" t="s">
        <v>142</v>
      </c>
    </row>
    <row r="649" spans="2:65" s="13" customFormat="1" ht="11.25">
      <c r="B649" s="154"/>
      <c r="D649" s="140" t="s">
        <v>151</v>
      </c>
      <c r="E649" s="155" t="s">
        <v>19</v>
      </c>
      <c r="F649" s="156" t="s">
        <v>887</v>
      </c>
      <c r="H649" s="155" t="s">
        <v>19</v>
      </c>
      <c r="I649" s="332"/>
      <c r="L649" s="154"/>
      <c r="M649" s="158"/>
      <c r="T649" s="159"/>
      <c r="AT649" s="155" t="s">
        <v>151</v>
      </c>
      <c r="AU649" s="155" t="s">
        <v>78</v>
      </c>
      <c r="AV649" s="13" t="s">
        <v>78</v>
      </c>
      <c r="AW649" s="13" t="s">
        <v>31</v>
      </c>
      <c r="AX649" s="13" t="s">
        <v>70</v>
      </c>
      <c r="AY649" s="155" t="s">
        <v>142</v>
      </c>
    </row>
    <row r="650" spans="2:65" s="11" customFormat="1" ht="11.25">
      <c r="B650" s="139"/>
      <c r="D650" s="140" t="s">
        <v>151</v>
      </c>
      <c r="E650" s="141" t="s">
        <v>19</v>
      </c>
      <c r="F650" s="142" t="s">
        <v>888</v>
      </c>
      <c r="H650" s="143">
        <v>620</v>
      </c>
      <c r="I650" s="330"/>
      <c r="L650" s="139"/>
      <c r="M650" s="145"/>
      <c r="T650" s="146"/>
      <c r="AT650" s="141" t="s">
        <v>151</v>
      </c>
      <c r="AU650" s="141" t="s">
        <v>78</v>
      </c>
      <c r="AV650" s="11" t="s">
        <v>80</v>
      </c>
      <c r="AW650" s="11" t="s">
        <v>31</v>
      </c>
      <c r="AX650" s="11" t="s">
        <v>70</v>
      </c>
      <c r="AY650" s="141" t="s">
        <v>142</v>
      </c>
    </row>
    <row r="651" spans="2:65" s="13" customFormat="1" ht="11.25">
      <c r="B651" s="154"/>
      <c r="D651" s="140" t="s">
        <v>151</v>
      </c>
      <c r="E651" s="155" t="s">
        <v>19</v>
      </c>
      <c r="F651" s="156" t="s">
        <v>889</v>
      </c>
      <c r="H651" s="155" t="s">
        <v>19</v>
      </c>
      <c r="I651" s="332"/>
      <c r="L651" s="154"/>
      <c r="M651" s="158"/>
      <c r="T651" s="159"/>
      <c r="AT651" s="155" t="s">
        <v>151</v>
      </c>
      <c r="AU651" s="155" t="s">
        <v>78</v>
      </c>
      <c r="AV651" s="13" t="s">
        <v>78</v>
      </c>
      <c r="AW651" s="13" t="s">
        <v>31</v>
      </c>
      <c r="AX651" s="13" t="s">
        <v>70</v>
      </c>
      <c r="AY651" s="155" t="s">
        <v>142</v>
      </c>
    </row>
    <row r="652" spans="2:65" s="11" customFormat="1" ht="11.25">
      <c r="B652" s="139"/>
      <c r="D652" s="140" t="s">
        <v>151</v>
      </c>
      <c r="E652" s="141" t="s">
        <v>19</v>
      </c>
      <c r="F652" s="142" t="s">
        <v>890</v>
      </c>
      <c r="H652" s="143">
        <v>260</v>
      </c>
      <c r="I652" s="330"/>
      <c r="L652" s="139"/>
      <c r="M652" s="145"/>
      <c r="T652" s="146"/>
      <c r="AT652" s="141" t="s">
        <v>151</v>
      </c>
      <c r="AU652" s="141" t="s">
        <v>78</v>
      </c>
      <c r="AV652" s="11" t="s">
        <v>80</v>
      </c>
      <c r="AW652" s="11" t="s">
        <v>31</v>
      </c>
      <c r="AX652" s="11" t="s">
        <v>70</v>
      </c>
      <c r="AY652" s="141" t="s">
        <v>142</v>
      </c>
    </row>
    <row r="653" spans="2:65" s="11" customFormat="1" ht="11.25">
      <c r="B653" s="139"/>
      <c r="D653" s="140" t="s">
        <v>151</v>
      </c>
      <c r="E653" s="141" t="s">
        <v>19</v>
      </c>
      <c r="F653" s="142" t="s">
        <v>891</v>
      </c>
      <c r="H653" s="143">
        <v>140</v>
      </c>
      <c r="I653" s="330"/>
      <c r="L653" s="139"/>
      <c r="M653" s="145"/>
      <c r="T653" s="146"/>
      <c r="AT653" s="141" t="s">
        <v>151</v>
      </c>
      <c r="AU653" s="141" t="s">
        <v>78</v>
      </c>
      <c r="AV653" s="11" t="s">
        <v>80</v>
      </c>
      <c r="AW653" s="11" t="s">
        <v>31</v>
      </c>
      <c r="AX653" s="11" t="s">
        <v>70</v>
      </c>
      <c r="AY653" s="141" t="s">
        <v>142</v>
      </c>
    </row>
    <row r="654" spans="2:65" s="12" customFormat="1" ht="11.25">
      <c r="B654" s="147"/>
      <c r="D654" s="140" t="s">
        <v>151</v>
      </c>
      <c r="E654" s="148" t="s">
        <v>19</v>
      </c>
      <c r="F654" s="149" t="s">
        <v>154</v>
      </c>
      <c r="H654" s="150">
        <v>12224</v>
      </c>
      <c r="I654" s="331"/>
      <c r="L654" s="147"/>
      <c r="M654" s="152"/>
      <c r="T654" s="153"/>
      <c r="AT654" s="148" t="s">
        <v>151</v>
      </c>
      <c r="AU654" s="148" t="s">
        <v>78</v>
      </c>
      <c r="AV654" s="12" t="s">
        <v>149</v>
      </c>
      <c r="AW654" s="12" t="s">
        <v>31</v>
      </c>
      <c r="AX654" s="12" t="s">
        <v>78</v>
      </c>
      <c r="AY654" s="148" t="s">
        <v>142</v>
      </c>
    </row>
    <row r="655" spans="2:65" s="13" customFormat="1" ht="11.25">
      <c r="B655" s="154"/>
      <c r="D655" s="140" t="s">
        <v>151</v>
      </c>
      <c r="E655" s="155" t="s">
        <v>19</v>
      </c>
      <c r="F655" s="156" t="s">
        <v>155</v>
      </c>
      <c r="H655" s="155" t="s">
        <v>19</v>
      </c>
      <c r="I655" s="332"/>
      <c r="L655" s="154"/>
      <c r="M655" s="158"/>
      <c r="T655" s="159"/>
      <c r="AT655" s="155" t="s">
        <v>151</v>
      </c>
      <c r="AU655" s="155" t="s">
        <v>78</v>
      </c>
      <c r="AV655" s="13" t="s">
        <v>78</v>
      </c>
      <c r="AW655" s="13" t="s">
        <v>31</v>
      </c>
      <c r="AX655" s="13" t="s">
        <v>70</v>
      </c>
      <c r="AY655" s="155" t="s">
        <v>142</v>
      </c>
    </row>
    <row r="656" spans="2:65" s="1" customFormat="1" ht="16.5" customHeight="1">
      <c r="B656" s="32"/>
      <c r="C656" s="125" t="s">
        <v>350</v>
      </c>
      <c r="D656" s="125" t="s">
        <v>143</v>
      </c>
      <c r="E656" s="126" t="s">
        <v>895</v>
      </c>
      <c r="F656" s="127" t="s">
        <v>896</v>
      </c>
      <c r="G656" s="128" t="s">
        <v>146</v>
      </c>
      <c r="H656" s="129">
        <v>4108</v>
      </c>
      <c r="I656" s="329"/>
      <c r="J656" s="131">
        <f>ROUND(I656*H656,2)</f>
        <v>0</v>
      </c>
      <c r="K656" s="127" t="s">
        <v>147</v>
      </c>
      <c r="L656" s="132"/>
      <c r="M656" s="133" t="s">
        <v>19</v>
      </c>
      <c r="N656" s="134" t="s">
        <v>41</v>
      </c>
      <c r="P656" s="135">
        <f>O656*H656</f>
        <v>0</v>
      </c>
      <c r="Q656" s="135">
        <v>5.6999999999999998E-4</v>
      </c>
      <c r="R656" s="135">
        <f>Q656*H656</f>
        <v>2.3415599999999999</v>
      </c>
      <c r="S656" s="135">
        <v>0</v>
      </c>
      <c r="T656" s="136">
        <f>S656*H656</f>
        <v>0</v>
      </c>
      <c r="AR656" s="137" t="s">
        <v>148</v>
      </c>
      <c r="AT656" s="137" t="s">
        <v>143</v>
      </c>
      <c r="AU656" s="137" t="s">
        <v>78</v>
      </c>
      <c r="AY656" s="17" t="s">
        <v>142</v>
      </c>
      <c r="BE656" s="138">
        <f>IF(N656="základní",J656,0)</f>
        <v>0</v>
      </c>
      <c r="BF656" s="138">
        <f>IF(N656="snížená",J656,0)</f>
        <v>0</v>
      </c>
      <c r="BG656" s="138">
        <f>IF(N656="zákl. přenesená",J656,0)</f>
        <v>0</v>
      </c>
      <c r="BH656" s="138">
        <f>IF(N656="sníž. přenesená",J656,0)</f>
        <v>0</v>
      </c>
      <c r="BI656" s="138">
        <f>IF(N656="nulová",J656,0)</f>
        <v>0</v>
      </c>
      <c r="BJ656" s="17" t="s">
        <v>78</v>
      </c>
      <c r="BK656" s="138">
        <f>ROUND(I656*H656,2)</f>
        <v>0</v>
      </c>
      <c r="BL656" s="17" t="s">
        <v>149</v>
      </c>
      <c r="BM656" s="137" t="s">
        <v>897</v>
      </c>
    </row>
    <row r="657" spans="2:51" s="13" customFormat="1" ht="11.25">
      <c r="B657" s="154"/>
      <c r="D657" s="140" t="s">
        <v>151</v>
      </c>
      <c r="E657" s="155" t="s">
        <v>19</v>
      </c>
      <c r="F657" s="156" t="s">
        <v>847</v>
      </c>
      <c r="H657" s="155" t="s">
        <v>19</v>
      </c>
      <c r="I657" s="332"/>
      <c r="L657" s="154"/>
      <c r="M657" s="158"/>
      <c r="T657" s="159"/>
      <c r="AT657" s="155" t="s">
        <v>151</v>
      </c>
      <c r="AU657" s="155" t="s">
        <v>78</v>
      </c>
      <c r="AV657" s="13" t="s">
        <v>78</v>
      </c>
      <c r="AW657" s="13" t="s">
        <v>31</v>
      </c>
      <c r="AX657" s="13" t="s">
        <v>70</v>
      </c>
      <c r="AY657" s="155" t="s">
        <v>142</v>
      </c>
    </row>
    <row r="658" spans="2:51" s="11" customFormat="1" ht="11.25">
      <c r="B658" s="139"/>
      <c r="D658" s="140" t="s">
        <v>151</v>
      </c>
      <c r="E658" s="141" t="s">
        <v>19</v>
      </c>
      <c r="F658" s="142" t="s">
        <v>898</v>
      </c>
      <c r="H658" s="143">
        <v>388</v>
      </c>
      <c r="I658" s="330"/>
      <c r="L658" s="139"/>
      <c r="M658" s="145"/>
      <c r="T658" s="146"/>
      <c r="AT658" s="141" t="s">
        <v>151</v>
      </c>
      <c r="AU658" s="141" t="s">
        <v>78</v>
      </c>
      <c r="AV658" s="11" t="s">
        <v>80</v>
      </c>
      <c r="AW658" s="11" t="s">
        <v>31</v>
      </c>
      <c r="AX658" s="11" t="s">
        <v>70</v>
      </c>
      <c r="AY658" s="141" t="s">
        <v>142</v>
      </c>
    </row>
    <row r="659" spans="2:51" s="13" customFormat="1" ht="11.25">
      <c r="B659" s="154"/>
      <c r="D659" s="140" t="s">
        <v>151</v>
      </c>
      <c r="E659" s="155" t="s">
        <v>19</v>
      </c>
      <c r="F659" s="156" t="s">
        <v>849</v>
      </c>
      <c r="H659" s="155" t="s">
        <v>19</v>
      </c>
      <c r="I659" s="332"/>
      <c r="L659" s="154"/>
      <c r="M659" s="158"/>
      <c r="T659" s="159"/>
      <c r="AT659" s="155" t="s">
        <v>151</v>
      </c>
      <c r="AU659" s="155" t="s">
        <v>78</v>
      </c>
      <c r="AV659" s="13" t="s">
        <v>78</v>
      </c>
      <c r="AW659" s="13" t="s">
        <v>31</v>
      </c>
      <c r="AX659" s="13" t="s">
        <v>70</v>
      </c>
      <c r="AY659" s="155" t="s">
        <v>142</v>
      </c>
    </row>
    <row r="660" spans="2:51" s="11" customFormat="1" ht="11.25">
      <c r="B660" s="139"/>
      <c r="D660" s="140" t="s">
        <v>151</v>
      </c>
      <c r="E660" s="141" t="s">
        <v>19</v>
      </c>
      <c r="F660" s="142" t="s">
        <v>899</v>
      </c>
      <c r="H660" s="143">
        <v>416</v>
      </c>
      <c r="I660" s="330"/>
      <c r="L660" s="139"/>
      <c r="M660" s="145"/>
      <c r="T660" s="146"/>
      <c r="AT660" s="141" t="s">
        <v>151</v>
      </c>
      <c r="AU660" s="141" t="s">
        <v>78</v>
      </c>
      <c r="AV660" s="11" t="s">
        <v>80</v>
      </c>
      <c r="AW660" s="11" t="s">
        <v>31</v>
      </c>
      <c r="AX660" s="11" t="s">
        <v>70</v>
      </c>
      <c r="AY660" s="141" t="s">
        <v>142</v>
      </c>
    </row>
    <row r="661" spans="2:51" s="13" customFormat="1" ht="11.25">
      <c r="B661" s="154"/>
      <c r="D661" s="140" t="s">
        <v>151</v>
      </c>
      <c r="E661" s="155" t="s">
        <v>19</v>
      </c>
      <c r="F661" s="156" t="s">
        <v>851</v>
      </c>
      <c r="H661" s="155" t="s">
        <v>19</v>
      </c>
      <c r="I661" s="332"/>
      <c r="L661" s="154"/>
      <c r="M661" s="158"/>
      <c r="T661" s="159"/>
      <c r="AT661" s="155" t="s">
        <v>151</v>
      </c>
      <c r="AU661" s="155" t="s">
        <v>78</v>
      </c>
      <c r="AV661" s="13" t="s">
        <v>78</v>
      </c>
      <c r="AW661" s="13" t="s">
        <v>31</v>
      </c>
      <c r="AX661" s="13" t="s">
        <v>70</v>
      </c>
      <c r="AY661" s="155" t="s">
        <v>142</v>
      </c>
    </row>
    <row r="662" spans="2:51" s="11" customFormat="1" ht="11.25">
      <c r="B662" s="139"/>
      <c r="D662" s="140" t="s">
        <v>151</v>
      </c>
      <c r="E662" s="141" t="s">
        <v>19</v>
      </c>
      <c r="F662" s="142" t="s">
        <v>900</v>
      </c>
      <c r="H662" s="143">
        <v>376</v>
      </c>
      <c r="I662" s="330"/>
      <c r="L662" s="139"/>
      <c r="M662" s="145"/>
      <c r="T662" s="146"/>
      <c r="AT662" s="141" t="s">
        <v>151</v>
      </c>
      <c r="AU662" s="141" t="s">
        <v>78</v>
      </c>
      <c r="AV662" s="11" t="s">
        <v>80</v>
      </c>
      <c r="AW662" s="11" t="s">
        <v>31</v>
      </c>
      <c r="AX662" s="11" t="s">
        <v>70</v>
      </c>
      <c r="AY662" s="141" t="s">
        <v>142</v>
      </c>
    </row>
    <row r="663" spans="2:51" s="13" customFormat="1" ht="11.25">
      <c r="B663" s="154"/>
      <c r="D663" s="140" t="s">
        <v>151</v>
      </c>
      <c r="E663" s="155" t="s">
        <v>19</v>
      </c>
      <c r="F663" s="156" t="s">
        <v>901</v>
      </c>
      <c r="H663" s="155" t="s">
        <v>19</v>
      </c>
      <c r="I663" s="332"/>
      <c r="L663" s="154"/>
      <c r="M663" s="158"/>
      <c r="T663" s="159"/>
      <c r="AT663" s="155" t="s">
        <v>151</v>
      </c>
      <c r="AU663" s="155" t="s">
        <v>78</v>
      </c>
      <c r="AV663" s="13" t="s">
        <v>78</v>
      </c>
      <c r="AW663" s="13" t="s">
        <v>31</v>
      </c>
      <c r="AX663" s="13" t="s">
        <v>70</v>
      </c>
      <c r="AY663" s="155" t="s">
        <v>142</v>
      </c>
    </row>
    <row r="664" spans="2:51" s="11" customFormat="1" ht="11.25">
      <c r="B664" s="139"/>
      <c r="D664" s="140" t="s">
        <v>151</v>
      </c>
      <c r="E664" s="141" t="s">
        <v>19</v>
      </c>
      <c r="F664" s="142" t="s">
        <v>902</v>
      </c>
      <c r="H664" s="143">
        <v>808</v>
      </c>
      <c r="I664" s="330"/>
      <c r="L664" s="139"/>
      <c r="M664" s="145"/>
      <c r="T664" s="146"/>
      <c r="AT664" s="141" t="s">
        <v>151</v>
      </c>
      <c r="AU664" s="141" t="s">
        <v>78</v>
      </c>
      <c r="AV664" s="11" t="s">
        <v>80</v>
      </c>
      <c r="AW664" s="11" t="s">
        <v>31</v>
      </c>
      <c r="AX664" s="11" t="s">
        <v>70</v>
      </c>
      <c r="AY664" s="141" t="s">
        <v>142</v>
      </c>
    </row>
    <row r="665" spans="2:51" s="13" customFormat="1" ht="11.25">
      <c r="B665" s="154"/>
      <c r="D665" s="140" t="s">
        <v>151</v>
      </c>
      <c r="E665" s="155" t="s">
        <v>19</v>
      </c>
      <c r="F665" s="156" t="s">
        <v>853</v>
      </c>
      <c r="H665" s="155" t="s">
        <v>19</v>
      </c>
      <c r="I665" s="332"/>
      <c r="L665" s="154"/>
      <c r="M665" s="158"/>
      <c r="T665" s="159"/>
      <c r="AT665" s="155" t="s">
        <v>151</v>
      </c>
      <c r="AU665" s="155" t="s">
        <v>78</v>
      </c>
      <c r="AV665" s="13" t="s">
        <v>78</v>
      </c>
      <c r="AW665" s="13" t="s">
        <v>31</v>
      </c>
      <c r="AX665" s="13" t="s">
        <v>70</v>
      </c>
      <c r="AY665" s="155" t="s">
        <v>142</v>
      </c>
    </row>
    <row r="666" spans="2:51" s="11" customFormat="1" ht="11.25">
      <c r="B666" s="139"/>
      <c r="D666" s="140" t="s">
        <v>151</v>
      </c>
      <c r="E666" s="141" t="s">
        <v>19</v>
      </c>
      <c r="F666" s="142" t="s">
        <v>903</v>
      </c>
      <c r="H666" s="143">
        <v>384</v>
      </c>
      <c r="I666" s="330"/>
      <c r="L666" s="139"/>
      <c r="M666" s="145"/>
      <c r="T666" s="146"/>
      <c r="AT666" s="141" t="s">
        <v>151</v>
      </c>
      <c r="AU666" s="141" t="s">
        <v>78</v>
      </c>
      <c r="AV666" s="11" t="s">
        <v>80</v>
      </c>
      <c r="AW666" s="11" t="s">
        <v>31</v>
      </c>
      <c r="AX666" s="11" t="s">
        <v>70</v>
      </c>
      <c r="AY666" s="141" t="s">
        <v>142</v>
      </c>
    </row>
    <row r="667" spans="2:51" s="13" customFormat="1" ht="11.25">
      <c r="B667" s="154"/>
      <c r="D667" s="140" t="s">
        <v>151</v>
      </c>
      <c r="E667" s="155" t="s">
        <v>19</v>
      </c>
      <c r="F667" s="156" t="s">
        <v>874</v>
      </c>
      <c r="H667" s="155" t="s">
        <v>19</v>
      </c>
      <c r="I667" s="332"/>
      <c r="L667" s="154"/>
      <c r="M667" s="158"/>
      <c r="T667" s="159"/>
      <c r="AT667" s="155" t="s">
        <v>151</v>
      </c>
      <c r="AU667" s="155" t="s">
        <v>78</v>
      </c>
      <c r="AV667" s="13" t="s">
        <v>78</v>
      </c>
      <c r="AW667" s="13" t="s">
        <v>31</v>
      </c>
      <c r="AX667" s="13" t="s">
        <v>70</v>
      </c>
      <c r="AY667" s="155" t="s">
        <v>142</v>
      </c>
    </row>
    <row r="668" spans="2:51" s="11" customFormat="1" ht="11.25">
      <c r="B668" s="139"/>
      <c r="D668" s="140" t="s">
        <v>151</v>
      </c>
      <c r="E668" s="141" t="s">
        <v>19</v>
      </c>
      <c r="F668" s="142" t="s">
        <v>903</v>
      </c>
      <c r="H668" s="143">
        <v>384</v>
      </c>
      <c r="I668" s="330"/>
      <c r="L668" s="139"/>
      <c r="M668" s="145"/>
      <c r="T668" s="146"/>
      <c r="AT668" s="141" t="s">
        <v>151</v>
      </c>
      <c r="AU668" s="141" t="s">
        <v>78</v>
      </c>
      <c r="AV668" s="11" t="s">
        <v>80</v>
      </c>
      <c r="AW668" s="11" t="s">
        <v>31</v>
      </c>
      <c r="AX668" s="11" t="s">
        <v>70</v>
      </c>
      <c r="AY668" s="141" t="s">
        <v>142</v>
      </c>
    </row>
    <row r="669" spans="2:51" s="13" customFormat="1" ht="11.25">
      <c r="B669" s="154"/>
      <c r="D669" s="140" t="s">
        <v>151</v>
      </c>
      <c r="E669" s="155" t="s">
        <v>19</v>
      </c>
      <c r="F669" s="156" t="s">
        <v>875</v>
      </c>
      <c r="H669" s="155" t="s">
        <v>19</v>
      </c>
      <c r="I669" s="332"/>
      <c r="L669" s="154"/>
      <c r="M669" s="158"/>
      <c r="T669" s="159"/>
      <c r="AT669" s="155" t="s">
        <v>151</v>
      </c>
      <c r="AU669" s="155" t="s">
        <v>78</v>
      </c>
      <c r="AV669" s="13" t="s">
        <v>78</v>
      </c>
      <c r="AW669" s="13" t="s">
        <v>31</v>
      </c>
      <c r="AX669" s="13" t="s">
        <v>70</v>
      </c>
      <c r="AY669" s="155" t="s">
        <v>142</v>
      </c>
    </row>
    <row r="670" spans="2:51" s="11" customFormat="1" ht="11.25">
      <c r="B670" s="139"/>
      <c r="D670" s="140" t="s">
        <v>151</v>
      </c>
      <c r="E670" s="141" t="s">
        <v>19</v>
      </c>
      <c r="F670" s="142" t="s">
        <v>904</v>
      </c>
      <c r="H670" s="143">
        <v>408</v>
      </c>
      <c r="I670" s="330"/>
      <c r="L670" s="139"/>
      <c r="M670" s="145"/>
      <c r="T670" s="146"/>
      <c r="AT670" s="141" t="s">
        <v>151</v>
      </c>
      <c r="AU670" s="141" t="s">
        <v>78</v>
      </c>
      <c r="AV670" s="11" t="s">
        <v>80</v>
      </c>
      <c r="AW670" s="11" t="s">
        <v>31</v>
      </c>
      <c r="AX670" s="11" t="s">
        <v>70</v>
      </c>
      <c r="AY670" s="141" t="s">
        <v>142</v>
      </c>
    </row>
    <row r="671" spans="2:51" s="13" customFormat="1" ht="11.25">
      <c r="B671" s="154"/>
      <c r="D671" s="140" t="s">
        <v>151</v>
      </c>
      <c r="E671" s="155" t="s">
        <v>19</v>
      </c>
      <c r="F671" s="156" t="s">
        <v>877</v>
      </c>
      <c r="H671" s="155" t="s">
        <v>19</v>
      </c>
      <c r="I671" s="332"/>
      <c r="L671" s="154"/>
      <c r="M671" s="158"/>
      <c r="T671" s="159"/>
      <c r="AT671" s="155" t="s">
        <v>151</v>
      </c>
      <c r="AU671" s="155" t="s">
        <v>78</v>
      </c>
      <c r="AV671" s="13" t="s">
        <v>78</v>
      </c>
      <c r="AW671" s="13" t="s">
        <v>31</v>
      </c>
      <c r="AX671" s="13" t="s">
        <v>70</v>
      </c>
      <c r="AY671" s="155" t="s">
        <v>142</v>
      </c>
    </row>
    <row r="672" spans="2:51" s="11" customFormat="1" ht="11.25">
      <c r="B672" s="139"/>
      <c r="D672" s="140" t="s">
        <v>151</v>
      </c>
      <c r="E672" s="141" t="s">
        <v>19</v>
      </c>
      <c r="F672" s="142" t="s">
        <v>905</v>
      </c>
      <c r="H672" s="143">
        <v>424</v>
      </c>
      <c r="I672" s="330"/>
      <c r="L672" s="139"/>
      <c r="M672" s="145"/>
      <c r="T672" s="146"/>
      <c r="AT672" s="141" t="s">
        <v>151</v>
      </c>
      <c r="AU672" s="141" t="s">
        <v>78</v>
      </c>
      <c r="AV672" s="11" t="s">
        <v>80</v>
      </c>
      <c r="AW672" s="11" t="s">
        <v>31</v>
      </c>
      <c r="AX672" s="11" t="s">
        <v>70</v>
      </c>
      <c r="AY672" s="141" t="s">
        <v>142</v>
      </c>
    </row>
    <row r="673" spans="2:65" s="13" customFormat="1" ht="11.25">
      <c r="B673" s="154"/>
      <c r="D673" s="140" t="s">
        <v>151</v>
      </c>
      <c r="E673" s="155" t="s">
        <v>19</v>
      </c>
      <c r="F673" s="156" t="s">
        <v>889</v>
      </c>
      <c r="H673" s="155" t="s">
        <v>19</v>
      </c>
      <c r="I673" s="332"/>
      <c r="L673" s="154"/>
      <c r="M673" s="158"/>
      <c r="T673" s="159"/>
      <c r="AT673" s="155" t="s">
        <v>151</v>
      </c>
      <c r="AU673" s="155" t="s">
        <v>78</v>
      </c>
      <c r="AV673" s="13" t="s">
        <v>78</v>
      </c>
      <c r="AW673" s="13" t="s">
        <v>31</v>
      </c>
      <c r="AX673" s="13" t="s">
        <v>70</v>
      </c>
      <c r="AY673" s="155" t="s">
        <v>142</v>
      </c>
    </row>
    <row r="674" spans="2:65" s="11" customFormat="1" ht="11.25">
      <c r="B674" s="139"/>
      <c r="D674" s="140" t="s">
        <v>151</v>
      </c>
      <c r="E674" s="141" t="s">
        <v>19</v>
      </c>
      <c r="F674" s="142" t="s">
        <v>906</v>
      </c>
      <c r="H674" s="143">
        <v>520</v>
      </c>
      <c r="I674" s="330"/>
      <c r="L674" s="139"/>
      <c r="M674" s="145"/>
      <c r="T674" s="146"/>
      <c r="AT674" s="141" t="s">
        <v>151</v>
      </c>
      <c r="AU674" s="141" t="s">
        <v>78</v>
      </c>
      <c r="AV674" s="11" t="s">
        <v>80</v>
      </c>
      <c r="AW674" s="11" t="s">
        <v>31</v>
      </c>
      <c r="AX674" s="11" t="s">
        <v>70</v>
      </c>
      <c r="AY674" s="141" t="s">
        <v>142</v>
      </c>
    </row>
    <row r="675" spans="2:65" s="12" customFormat="1" ht="11.25">
      <c r="B675" s="147"/>
      <c r="D675" s="140" t="s">
        <v>151</v>
      </c>
      <c r="E675" s="148" t="s">
        <v>19</v>
      </c>
      <c r="F675" s="149" t="s">
        <v>154</v>
      </c>
      <c r="H675" s="150">
        <v>4108</v>
      </c>
      <c r="I675" s="331"/>
      <c r="L675" s="147"/>
      <c r="M675" s="152"/>
      <c r="T675" s="153"/>
      <c r="AT675" s="148" t="s">
        <v>151</v>
      </c>
      <c r="AU675" s="148" t="s">
        <v>78</v>
      </c>
      <c r="AV675" s="12" t="s">
        <v>149</v>
      </c>
      <c r="AW675" s="12" t="s">
        <v>31</v>
      </c>
      <c r="AX675" s="12" t="s">
        <v>78</v>
      </c>
      <c r="AY675" s="148" t="s">
        <v>142</v>
      </c>
    </row>
    <row r="676" spans="2:65" s="13" customFormat="1" ht="11.25">
      <c r="B676" s="154"/>
      <c r="D676" s="140" t="s">
        <v>151</v>
      </c>
      <c r="E676" s="155" t="s">
        <v>19</v>
      </c>
      <c r="F676" s="156" t="s">
        <v>155</v>
      </c>
      <c r="H676" s="155" t="s">
        <v>19</v>
      </c>
      <c r="I676" s="332"/>
      <c r="L676" s="154"/>
      <c r="M676" s="158"/>
      <c r="T676" s="159"/>
      <c r="AT676" s="155" t="s">
        <v>151</v>
      </c>
      <c r="AU676" s="155" t="s">
        <v>78</v>
      </c>
      <c r="AV676" s="13" t="s">
        <v>78</v>
      </c>
      <c r="AW676" s="13" t="s">
        <v>31</v>
      </c>
      <c r="AX676" s="13" t="s">
        <v>70</v>
      </c>
      <c r="AY676" s="155" t="s">
        <v>142</v>
      </c>
    </row>
    <row r="677" spans="2:65" s="1" customFormat="1" ht="16.5" customHeight="1">
      <c r="B677" s="32"/>
      <c r="C677" s="125" t="s">
        <v>357</v>
      </c>
      <c r="D677" s="125" t="s">
        <v>143</v>
      </c>
      <c r="E677" s="126" t="s">
        <v>907</v>
      </c>
      <c r="F677" s="127" t="s">
        <v>908</v>
      </c>
      <c r="G677" s="128" t="s">
        <v>146</v>
      </c>
      <c r="H677" s="129">
        <v>3202</v>
      </c>
      <c r="I677" s="329"/>
      <c r="J677" s="131">
        <f>ROUND(I677*H677,2)</f>
        <v>0</v>
      </c>
      <c r="K677" s="127" t="s">
        <v>147</v>
      </c>
      <c r="L677" s="132"/>
      <c r="M677" s="133" t="s">
        <v>19</v>
      </c>
      <c r="N677" s="134" t="s">
        <v>41</v>
      </c>
      <c r="P677" s="135">
        <f>O677*H677</f>
        <v>0</v>
      </c>
      <c r="Q677" s="135">
        <v>5.1999999999999995E-4</v>
      </c>
      <c r="R677" s="135">
        <f>Q677*H677</f>
        <v>1.6650399999999999</v>
      </c>
      <c r="S677" s="135">
        <v>0</v>
      </c>
      <c r="T677" s="136">
        <f>S677*H677</f>
        <v>0</v>
      </c>
      <c r="AR677" s="137" t="s">
        <v>148</v>
      </c>
      <c r="AT677" s="137" t="s">
        <v>143</v>
      </c>
      <c r="AU677" s="137" t="s">
        <v>78</v>
      </c>
      <c r="AY677" s="17" t="s">
        <v>142</v>
      </c>
      <c r="BE677" s="138">
        <f>IF(N677="základní",J677,0)</f>
        <v>0</v>
      </c>
      <c r="BF677" s="138">
        <f>IF(N677="snížená",J677,0)</f>
        <v>0</v>
      </c>
      <c r="BG677" s="138">
        <f>IF(N677="zákl. přenesená",J677,0)</f>
        <v>0</v>
      </c>
      <c r="BH677" s="138">
        <f>IF(N677="sníž. přenesená",J677,0)</f>
        <v>0</v>
      </c>
      <c r="BI677" s="138">
        <f>IF(N677="nulová",J677,0)</f>
        <v>0</v>
      </c>
      <c r="BJ677" s="17" t="s">
        <v>78</v>
      </c>
      <c r="BK677" s="138">
        <f>ROUND(I677*H677,2)</f>
        <v>0</v>
      </c>
      <c r="BL677" s="17" t="s">
        <v>149</v>
      </c>
      <c r="BM677" s="137" t="s">
        <v>909</v>
      </c>
    </row>
    <row r="678" spans="2:65" s="13" customFormat="1" ht="11.25">
      <c r="B678" s="154"/>
      <c r="D678" s="140" t="s">
        <v>151</v>
      </c>
      <c r="E678" s="155" t="s">
        <v>19</v>
      </c>
      <c r="F678" s="156" t="s">
        <v>730</v>
      </c>
      <c r="H678" s="155" t="s">
        <v>19</v>
      </c>
      <c r="I678" s="332"/>
      <c r="L678" s="154"/>
      <c r="M678" s="158"/>
      <c r="T678" s="159"/>
      <c r="AT678" s="155" t="s">
        <v>151</v>
      </c>
      <c r="AU678" s="155" t="s">
        <v>78</v>
      </c>
      <c r="AV678" s="13" t="s">
        <v>78</v>
      </c>
      <c r="AW678" s="13" t="s">
        <v>31</v>
      </c>
      <c r="AX678" s="13" t="s">
        <v>70</v>
      </c>
      <c r="AY678" s="155" t="s">
        <v>142</v>
      </c>
    </row>
    <row r="679" spans="2:65" s="11" customFormat="1" ht="11.25">
      <c r="B679" s="139"/>
      <c r="D679" s="140" t="s">
        <v>151</v>
      </c>
      <c r="E679" s="141" t="s">
        <v>19</v>
      </c>
      <c r="F679" s="142" t="s">
        <v>910</v>
      </c>
      <c r="H679" s="143">
        <v>358</v>
      </c>
      <c r="I679" s="330"/>
      <c r="L679" s="139"/>
      <c r="M679" s="145"/>
      <c r="T679" s="146"/>
      <c r="AT679" s="141" t="s">
        <v>151</v>
      </c>
      <c r="AU679" s="141" t="s">
        <v>78</v>
      </c>
      <c r="AV679" s="11" t="s">
        <v>80</v>
      </c>
      <c r="AW679" s="11" t="s">
        <v>31</v>
      </c>
      <c r="AX679" s="11" t="s">
        <v>70</v>
      </c>
      <c r="AY679" s="141" t="s">
        <v>142</v>
      </c>
    </row>
    <row r="680" spans="2:65" s="13" customFormat="1" ht="11.25">
      <c r="B680" s="154"/>
      <c r="D680" s="140" t="s">
        <v>151</v>
      </c>
      <c r="E680" s="155" t="s">
        <v>19</v>
      </c>
      <c r="F680" s="156" t="s">
        <v>731</v>
      </c>
      <c r="H680" s="155" t="s">
        <v>19</v>
      </c>
      <c r="I680" s="332"/>
      <c r="L680" s="154"/>
      <c r="M680" s="158"/>
      <c r="T680" s="159"/>
      <c r="AT680" s="155" t="s">
        <v>151</v>
      </c>
      <c r="AU680" s="155" t="s">
        <v>78</v>
      </c>
      <c r="AV680" s="13" t="s">
        <v>78</v>
      </c>
      <c r="AW680" s="13" t="s">
        <v>31</v>
      </c>
      <c r="AX680" s="13" t="s">
        <v>70</v>
      </c>
      <c r="AY680" s="155" t="s">
        <v>142</v>
      </c>
    </row>
    <row r="681" spans="2:65" s="11" customFormat="1" ht="11.25">
      <c r="B681" s="139"/>
      <c r="D681" s="140" t="s">
        <v>151</v>
      </c>
      <c r="E681" s="141" t="s">
        <v>19</v>
      </c>
      <c r="F681" s="142" t="s">
        <v>911</v>
      </c>
      <c r="H681" s="143">
        <v>462</v>
      </c>
      <c r="I681" s="330"/>
      <c r="L681" s="139"/>
      <c r="M681" s="145"/>
      <c r="T681" s="146"/>
      <c r="AT681" s="141" t="s">
        <v>151</v>
      </c>
      <c r="AU681" s="141" t="s">
        <v>78</v>
      </c>
      <c r="AV681" s="11" t="s">
        <v>80</v>
      </c>
      <c r="AW681" s="11" t="s">
        <v>31</v>
      </c>
      <c r="AX681" s="11" t="s">
        <v>70</v>
      </c>
      <c r="AY681" s="141" t="s">
        <v>142</v>
      </c>
    </row>
    <row r="682" spans="2:65" s="13" customFormat="1" ht="11.25">
      <c r="B682" s="154"/>
      <c r="D682" s="140" t="s">
        <v>151</v>
      </c>
      <c r="E682" s="155" t="s">
        <v>19</v>
      </c>
      <c r="F682" s="156" t="s">
        <v>732</v>
      </c>
      <c r="H682" s="155" t="s">
        <v>19</v>
      </c>
      <c r="I682" s="332"/>
      <c r="L682" s="154"/>
      <c r="M682" s="158"/>
      <c r="T682" s="159"/>
      <c r="AT682" s="155" t="s">
        <v>151</v>
      </c>
      <c r="AU682" s="155" t="s">
        <v>78</v>
      </c>
      <c r="AV682" s="13" t="s">
        <v>78</v>
      </c>
      <c r="AW682" s="13" t="s">
        <v>31</v>
      </c>
      <c r="AX682" s="13" t="s">
        <v>70</v>
      </c>
      <c r="AY682" s="155" t="s">
        <v>142</v>
      </c>
    </row>
    <row r="683" spans="2:65" s="11" customFormat="1" ht="11.25">
      <c r="B683" s="139"/>
      <c r="D683" s="140" t="s">
        <v>151</v>
      </c>
      <c r="E683" s="141" t="s">
        <v>19</v>
      </c>
      <c r="F683" s="142" t="s">
        <v>912</v>
      </c>
      <c r="H683" s="143">
        <v>876</v>
      </c>
      <c r="I683" s="330"/>
      <c r="L683" s="139"/>
      <c r="M683" s="145"/>
      <c r="T683" s="146"/>
      <c r="AT683" s="141" t="s">
        <v>151</v>
      </c>
      <c r="AU683" s="141" t="s">
        <v>78</v>
      </c>
      <c r="AV683" s="11" t="s">
        <v>80</v>
      </c>
      <c r="AW683" s="11" t="s">
        <v>31</v>
      </c>
      <c r="AX683" s="11" t="s">
        <v>70</v>
      </c>
      <c r="AY683" s="141" t="s">
        <v>142</v>
      </c>
    </row>
    <row r="684" spans="2:65" s="13" customFormat="1" ht="11.25">
      <c r="B684" s="154"/>
      <c r="D684" s="140" t="s">
        <v>151</v>
      </c>
      <c r="E684" s="155" t="s">
        <v>19</v>
      </c>
      <c r="F684" s="156" t="s">
        <v>901</v>
      </c>
      <c r="H684" s="155" t="s">
        <v>19</v>
      </c>
      <c r="I684" s="332"/>
      <c r="L684" s="154"/>
      <c r="M684" s="158"/>
      <c r="T684" s="159"/>
      <c r="AT684" s="155" t="s">
        <v>151</v>
      </c>
      <c r="AU684" s="155" t="s">
        <v>78</v>
      </c>
      <c r="AV684" s="13" t="s">
        <v>78</v>
      </c>
      <c r="AW684" s="13" t="s">
        <v>31</v>
      </c>
      <c r="AX684" s="13" t="s">
        <v>70</v>
      </c>
      <c r="AY684" s="155" t="s">
        <v>142</v>
      </c>
    </row>
    <row r="685" spans="2:65" s="11" customFormat="1" ht="11.25">
      <c r="B685" s="139"/>
      <c r="D685" s="140" t="s">
        <v>151</v>
      </c>
      <c r="E685" s="141" t="s">
        <v>19</v>
      </c>
      <c r="F685" s="142" t="s">
        <v>913</v>
      </c>
      <c r="H685" s="143">
        <v>192</v>
      </c>
      <c r="I685" s="330"/>
      <c r="L685" s="139"/>
      <c r="M685" s="145"/>
      <c r="T685" s="146"/>
      <c r="AT685" s="141" t="s">
        <v>151</v>
      </c>
      <c r="AU685" s="141" t="s">
        <v>78</v>
      </c>
      <c r="AV685" s="11" t="s">
        <v>80</v>
      </c>
      <c r="AW685" s="11" t="s">
        <v>31</v>
      </c>
      <c r="AX685" s="11" t="s">
        <v>70</v>
      </c>
      <c r="AY685" s="141" t="s">
        <v>142</v>
      </c>
    </row>
    <row r="686" spans="2:65" s="13" customFormat="1" ht="11.25">
      <c r="B686" s="154"/>
      <c r="D686" s="140" t="s">
        <v>151</v>
      </c>
      <c r="E686" s="155" t="s">
        <v>19</v>
      </c>
      <c r="F686" s="156" t="s">
        <v>734</v>
      </c>
      <c r="H686" s="155" t="s">
        <v>19</v>
      </c>
      <c r="I686" s="332"/>
      <c r="L686" s="154"/>
      <c r="M686" s="158"/>
      <c r="T686" s="159"/>
      <c r="AT686" s="155" t="s">
        <v>151</v>
      </c>
      <c r="AU686" s="155" t="s">
        <v>78</v>
      </c>
      <c r="AV686" s="13" t="s">
        <v>78</v>
      </c>
      <c r="AW686" s="13" t="s">
        <v>31</v>
      </c>
      <c r="AX686" s="13" t="s">
        <v>70</v>
      </c>
      <c r="AY686" s="155" t="s">
        <v>142</v>
      </c>
    </row>
    <row r="687" spans="2:65" s="11" customFormat="1" ht="11.25">
      <c r="B687" s="139"/>
      <c r="D687" s="140" t="s">
        <v>151</v>
      </c>
      <c r="E687" s="141" t="s">
        <v>19</v>
      </c>
      <c r="F687" s="142" t="s">
        <v>914</v>
      </c>
      <c r="H687" s="143">
        <v>1314</v>
      </c>
      <c r="I687" s="330"/>
      <c r="L687" s="139"/>
      <c r="M687" s="145"/>
      <c r="T687" s="146"/>
      <c r="AT687" s="141" t="s">
        <v>151</v>
      </c>
      <c r="AU687" s="141" t="s">
        <v>78</v>
      </c>
      <c r="AV687" s="11" t="s">
        <v>80</v>
      </c>
      <c r="AW687" s="11" t="s">
        <v>31</v>
      </c>
      <c r="AX687" s="11" t="s">
        <v>70</v>
      </c>
      <c r="AY687" s="141" t="s">
        <v>142</v>
      </c>
    </row>
    <row r="688" spans="2:65" s="12" customFormat="1" ht="11.25">
      <c r="B688" s="147"/>
      <c r="D688" s="140" t="s">
        <v>151</v>
      </c>
      <c r="E688" s="148" t="s">
        <v>19</v>
      </c>
      <c r="F688" s="149" t="s">
        <v>154</v>
      </c>
      <c r="H688" s="150">
        <v>3202</v>
      </c>
      <c r="I688" s="331"/>
      <c r="L688" s="147"/>
      <c r="M688" s="152"/>
      <c r="T688" s="153"/>
      <c r="AT688" s="148" t="s">
        <v>151</v>
      </c>
      <c r="AU688" s="148" t="s">
        <v>78</v>
      </c>
      <c r="AV688" s="12" t="s">
        <v>149</v>
      </c>
      <c r="AW688" s="12" t="s">
        <v>31</v>
      </c>
      <c r="AX688" s="12" t="s">
        <v>78</v>
      </c>
      <c r="AY688" s="148" t="s">
        <v>142</v>
      </c>
    </row>
    <row r="689" spans="2:65" s="13" customFormat="1" ht="11.25">
      <c r="B689" s="154"/>
      <c r="D689" s="140" t="s">
        <v>151</v>
      </c>
      <c r="E689" s="155" t="s">
        <v>19</v>
      </c>
      <c r="F689" s="156" t="s">
        <v>155</v>
      </c>
      <c r="H689" s="155" t="s">
        <v>19</v>
      </c>
      <c r="I689" s="332"/>
      <c r="L689" s="154"/>
      <c r="M689" s="158"/>
      <c r="T689" s="159"/>
      <c r="AT689" s="155" t="s">
        <v>151</v>
      </c>
      <c r="AU689" s="155" t="s">
        <v>78</v>
      </c>
      <c r="AV689" s="13" t="s">
        <v>78</v>
      </c>
      <c r="AW689" s="13" t="s">
        <v>31</v>
      </c>
      <c r="AX689" s="13" t="s">
        <v>70</v>
      </c>
      <c r="AY689" s="155" t="s">
        <v>142</v>
      </c>
    </row>
    <row r="690" spans="2:65" s="1" customFormat="1" ht="16.5" customHeight="1">
      <c r="B690" s="32"/>
      <c r="C690" s="125" t="s">
        <v>364</v>
      </c>
      <c r="D690" s="125" t="s">
        <v>143</v>
      </c>
      <c r="E690" s="126" t="s">
        <v>196</v>
      </c>
      <c r="F690" s="127" t="s">
        <v>197</v>
      </c>
      <c r="G690" s="128" t="s">
        <v>146</v>
      </c>
      <c r="H690" s="129">
        <v>19534</v>
      </c>
      <c r="I690" s="329"/>
      <c r="J690" s="131">
        <f>ROUND(I690*H690,2)</f>
        <v>0</v>
      </c>
      <c r="K690" s="127" t="s">
        <v>147</v>
      </c>
      <c r="L690" s="132"/>
      <c r="M690" s="133" t="s">
        <v>19</v>
      </c>
      <c r="N690" s="134" t="s">
        <v>41</v>
      </c>
      <c r="P690" s="135">
        <f>O690*H690</f>
        <v>0</v>
      </c>
      <c r="Q690" s="135">
        <v>9.0000000000000006E-5</v>
      </c>
      <c r="R690" s="135">
        <f>Q690*H690</f>
        <v>1.7580600000000002</v>
      </c>
      <c r="S690" s="135">
        <v>0</v>
      </c>
      <c r="T690" s="136">
        <f>S690*H690</f>
        <v>0</v>
      </c>
      <c r="AR690" s="137" t="s">
        <v>148</v>
      </c>
      <c r="AT690" s="137" t="s">
        <v>143</v>
      </c>
      <c r="AU690" s="137" t="s">
        <v>78</v>
      </c>
      <c r="AY690" s="17" t="s">
        <v>142</v>
      </c>
      <c r="BE690" s="138">
        <f>IF(N690="základní",J690,0)</f>
        <v>0</v>
      </c>
      <c r="BF690" s="138">
        <f>IF(N690="snížená",J690,0)</f>
        <v>0</v>
      </c>
      <c r="BG690" s="138">
        <f>IF(N690="zákl. přenesená",J690,0)</f>
        <v>0</v>
      </c>
      <c r="BH690" s="138">
        <f>IF(N690="sníž. přenesená",J690,0)</f>
        <v>0</v>
      </c>
      <c r="BI690" s="138">
        <f>IF(N690="nulová",J690,0)</f>
        <v>0</v>
      </c>
      <c r="BJ690" s="17" t="s">
        <v>78</v>
      </c>
      <c r="BK690" s="138">
        <f>ROUND(I690*H690,2)</f>
        <v>0</v>
      </c>
      <c r="BL690" s="17" t="s">
        <v>149</v>
      </c>
      <c r="BM690" s="137" t="s">
        <v>915</v>
      </c>
    </row>
    <row r="691" spans="2:65" s="11" customFormat="1" ht="11.25">
      <c r="B691" s="139"/>
      <c r="D691" s="140" t="s">
        <v>151</v>
      </c>
      <c r="E691" s="141" t="s">
        <v>19</v>
      </c>
      <c r="F691" s="142" t="s">
        <v>916</v>
      </c>
      <c r="H691" s="143">
        <v>19534</v>
      </c>
      <c r="I691" s="330"/>
      <c r="L691" s="139"/>
      <c r="M691" s="145"/>
      <c r="T691" s="146"/>
      <c r="AT691" s="141" t="s">
        <v>151</v>
      </c>
      <c r="AU691" s="141" t="s">
        <v>78</v>
      </c>
      <c r="AV691" s="11" t="s">
        <v>80</v>
      </c>
      <c r="AW691" s="11" t="s">
        <v>31</v>
      </c>
      <c r="AX691" s="11" t="s">
        <v>70</v>
      </c>
      <c r="AY691" s="141" t="s">
        <v>142</v>
      </c>
    </row>
    <row r="692" spans="2:65" s="12" customFormat="1" ht="11.25">
      <c r="B692" s="147"/>
      <c r="D692" s="140" t="s">
        <v>151</v>
      </c>
      <c r="E692" s="148" t="s">
        <v>19</v>
      </c>
      <c r="F692" s="149" t="s">
        <v>154</v>
      </c>
      <c r="H692" s="150">
        <v>19534</v>
      </c>
      <c r="I692" s="331"/>
      <c r="L692" s="147"/>
      <c r="M692" s="152"/>
      <c r="T692" s="153"/>
      <c r="AT692" s="148" t="s">
        <v>151</v>
      </c>
      <c r="AU692" s="148" t="s">
        <v>78</v>
      </c>
      <c r="AV692" s="12" t="s">
        <v>149</v>
      </c>
      <c r="AW692" s="12" t="s">
        <v>31</v>
      </c>
      <c r="AX692" s="12" t="s">
        <v>78</v>
      </c>
      <c r="AY692" s="148" t="s">
        <v>142</v>
      </c>
    </row>
    <row r="693" spans="2:65" s="13" customFormat="1" ht="11.25">
      <c r="B693" s="154"/>
      <c r="D693" s="140" t="s">
        <v>151</v>
      </c>
      <c r="E693" s="155" t="s">
        <v>19</v>
      </c>
      <c r="F693" s="156" t="s">
        <v>155</v>
      </c>
      <c r="H693" s="155" t="s">
        <v>19</v>
      </c>
      <c r="I693" s="332"/>
      <c r="L693" s="154"/>
      <c r="M693" s="158"/>
      <c r="T693" s="159"/>
      <c r="AT693" s="155" t="s">
        <v>151</v>
      </c>
      <c r="AU693" s="155" t="s">
        <v>78</v>
      </c>
      <c r="AV693" s="13" t="s">
        <v>78</v>
      </c>
      <c r="AW693" s="13" t="s">
        <v>31</v>
      </c>
      <c r="AX693" s="13" t="s">
        <v>70</v>
      </c>
      <c r="AY693" s="155" t="s">
        <v>142</v>
      </c>
    </row>
    <row r="694" spans="2:65" s="1" customFormat="1" ht="21.75" customHeight="1">
      <c r="B694" s="32"/>
      <c r="C694" s="125" t="s">
        <v>370</v>
      </c>
      <c r="D694" s="125" t="s">
        <v>143</v>
      </c>
      <c r="E694" s="126" t="s">
        <v>201</v>
      </c>
      <c r="F694" s="127" t="s">
        <v>202</v>
      </c>
      <c r="G694" s="128" t="s">
        <v>146</v>
      </c>
      <c r="H694" s="129">
        <v>8038</v>
      </c>
      <c r="I694" s="329"/>
      <c r="J694" s="131">
        <f>ROUND(I694*H694,2)</f>
        <v>0</v>
      </c>
      <c r="K694" s="127" t="s">
        <v>147</v>
      </c>
      <c r="L694" s="132"/>
      <c r="M694" s="133" t="s">
        <v>19</v>
      </c>
      <c r="N694" s="134" t="s">
        <v>41</v>
      </c>
      <c r="P694" s="135">
        <f>O694*H694</f>
        <v>0</v>
      </c>
      <c r="Q694" s="135">
        <v>1.8000000000000001E-4</v>
      </c>
      <c r="R694" s="135">
        <f>Q694*H694</f>
        <v>1.4468400000000001</v>
      </c>
      <c r="S694" s="135">
        <v>0</v>
      </c>
      <c r="T694" s="136">
        <f>S694*H694</f>
        <v>0</v>
      </c>
      <c r="AR694" s="137" t="s">
        <v>148</v>
      </c>
      <c r="AT694" s="137" t="s">
        <v>143</v>
      </c>
      <c r="AU694" s="137" t="s">
        <v>78</v>
      </c>
      <c r="AY694" s="17" t="s">
        <v>142</v>
      </c>
      <c r="BE694" s="138">
        <f>IF(N694="základní",J694,0)</f>
        <v>0</v>
      </c>
      <c r="BF694" s="138">
        <f>IF(N694="snížená",J694,0)</f>
        <v>0</v>
      </c>
      <c r="BG694" s="138">
        <f>IF(N694="zákl. přenesená",J694,0)</f>
        <v>0</v>
      </c>
      <c r="BH694" s="138">
        <f>IF(N694="sníž. přenesená",J694,0)</f>
        <v>0</v>
      </c>
      <c r="BI694" s="138">
        <f>IF(N694="nulová",J694,0)</f>
        <v>0</v>
      </c>
      <c r="BJ694" s="17" t="s">
        <v>78</v>
      </c>
      <c r="BK694" s="138">
        <f>ROUND(I694*H694,2)</f>
        <v>0</v>
      </c>
      <c r="BL694" s="17" t="s">
        <v>149</v>
      </c>
      <c r="BM694" s="137" t="s">
        <v>917</v>
      </c>
    </row>
    <row r="695" spans="2:65" s="13" customFormat="1" ht="11.25">
      <c r="B695" s="154"/>
      <c r="D695" s="140" t="s">
        <v>151</v>
      </c>
      <c r="E695" s="155" t="s">
        <v>19</v>
      </c>
      <c r="F695" s="156" t="s">
        <v>855</v>
      </c>
      <c r="H695" s="155" t="s">
        <v>19</v>
      </c>
      <c r="I695" s="332"/>
      <c r="L695" s="154"/>
      <c r="M695" s="158"/>
      <c r="T695" s="159"/>
      <c r="AT695" s="155" t="s">
        <v>151</v>
      </c>
      <c r="AU695" s="155" t="s">
        <v>78</v>
      </c>
      <c r="AV695" s="13" t="s">
        <v>78</v>
      </c>
      <c r="AW695" s="13" t="s">
        <v>31</v>
      </c>
      <c r="AX695" s="13" t="s">
        <v>70</v>
      </c>
      <c r="AY695" s="155" t="s">
        <v>142</v>
      </c>
    </row>
    <row r="696" spans="2:65" s="11" customFormat="1" ht="11.25">
      <c r="B696" s="139"/>
      <c r="D696" s="140" t="s">
        <v>151</v>
      </c>
      <c r="E696" s="141" t="s">
        <v>19</v>
      </c>
      <c r="F696" s="142" t="s">
        <v>918</v>
      </c>
      <c r="H696" s="143">
        <v>2236.96</v>
      </c>
      <c r="I696" s="330"/>
      <c r="L696" s="139"/>
      <c r="M696" s="145"/>
      <c r="T696" s="146"/>
      <c r="AT696" s="141" t="s">
        <v>151</v>
      </c>
      <c r="AU696" s="141" t="s">
        <v>78</v>
      </c>
      <c r="AV696" s="11" t="s">
        <v>80</v>
      </c>
      <c r="AW696" s="11" t="s">
        <v>31</v>
      </c>
      <c r="AX696" s="11" t="s">
        <v>70</v>
      </c>
      <c r="AY696" s="141" t="s">
        <v>142</v>
      </c>
    </row>
    <row r="697" spans="2:65" s="11" customFormat="1" ht="11.25">
      <c r="B697" s="139"/>
      <c r="D697" s="140" t="s">
        <v>151</v>
      </c>
      <c r="E697" s="141" t="s">
        <v>19</v>
      </c>
      <c r="F697" s="142" t="s">
        <v>919</v>
      </c>
      <c r="H697" s="143">
        <v>1.04</v>
      </c>
      <c r="I697" s="330"/>
      <c r="L697" s="139"/>
      <c r="M697" s="145"/>
      <c r="T697" s="146"/>
      <c r="AT697" s="141" t="s">
        <v>151</v>
      </c>
      <c r="AU697" s="141" t="s">
        <v>78</v>
      </c>
      <c r="AV697" s="11" t="s">
        <v>80</v>
      </c>
      <c r="AW697" s="11" t="s">
        <v>31</v>
      </c>
      <c r="AX697" s="11" t="s">
        <v>70</v>
      </c>
      <c r="AY697" s="141" t="s">
        <v>142</v>
      </c>
    </row>
    <row r="698" spans="2:65" s="13" customFormat="1" ht="11.25">
      <c r="B698" s="154"/>
      <c r="D698" s="140" t="s">
        <v>151</v>
      </c>
      <c r="E698" s="155" t="s">
        <v>19</v>
      </c>
      <c r="F698" s="156" t="s">
        <v>858</v>
      </c>
      <c r="H698" s="155" t="s">
        <v>19</v>
      </c>
      <c r="I698" s="332"/>
      <c r="L698" s="154"/>
      <c r="M698" s="158"/>
      <c r="T698" s="159"/>
      <c r="AT698" s="155" t="s">
        <v>151</v>
      </c>
      <c r="AU698" s="155" t="s">
        <v>78</v>
      </c>
      <c r="AV698" s="13" t="s">
        <v>78</v>
      </c>
      <c r="AW698" s="13" t="s">
        <v>31</v>
      </c>
      <c r="AX698" s="13" t="s">
        <v>70</v>
      </c>
      <c r="AY698" s="155" t="s">
        <v>142</v>
      </c>
    </row>
    <row r="699" spans="2:65" s="11" customFormat="1" ht="11.25">
      <c r="B699" s="139"/>
      <c r="D699" s="140" t="s">
        <v>151</v>
      </c>
      <c r="E699" s="141" t="s">
        <v>19</v>
      </c>
      <c r="F699" s="142" t="s">
        <v>920</v>
      </c>
      <c r="H699" s="143">
        <v>196.8</v>
      </c>
      <c r="I699" s="330"/>
      <c r="L699" s="139"/>
      <c r="M699" s="145"/>
      <c r="T699" s="146"/>
      <c r="AT699" s="141" t="s">
        <v>151</v>
      </c>
      <c r="AU699" s="141" t="s">
        <v>78</v>
      </c>
      <c r="AV699" s="11" t="s">
        <v>80</v>
      </c>
      <c r="AW699" s="11" t="s">
        <v>31</v>
      </c>
      <c r="AX699" s="11" t="s">
        <v>70</v>
      </c>
      <c r="AY699" s="141" t="s">
        <v>142</v>
      </c>
    </row>
    <row r="700" spans="2:65" s="11" customFormat="1" ht="11.25">
      <c r="B700" s="139"/>
      <c r="D700" s="140" t="s">
        <v>151</v>
      </c>
      <c r="E700" s="141" t="s">
        <v>19</v>
      </c>
      <c r="F700" s="142" t="s">
        <v>921</v>
      </c>
      <c r="H700" s="143">
        <v>1.2</v>
      </c>
      <c r="I700" s="330"/>
      <c r="L700" s="139"/>
      <c r="M700" s="145"/>
      <c r="T700" s="146"/>
      <c r="AT700" s="141" t="s">
        <v>151</v>
      </c>
      <c r="AU700" s="141" t="s">
        <v>78</v>
      </c>
      <c r="AV700" s="11" t="s">
        <v>80</v>
      </c>
      <c r="AW700" s="11" t="s">
        <v>31</v>
      </c>
      <c r="AX700" s="11" t="s">
        <v>70</v>
      </c>
      <c r="AY700" s="141" t="s">
        <v>142</v>
      </c>
    </row>
    <row r="701" spans="2:65" s="13" customFormat="1" ht="11.25">
      <c r="B701" s="154"/>
      <c r="D701" s="140" t="s">
        <v>151</v>
      </c>
      <c r="E701" s="155" t="s">
        <v>19</v>
      </c>
      <c r="F701" s="156" t="s">
        <v>858</v>
      </c>
      <c r="H701" s="155" t="s">
        <v>19</v>
      </c>
      <c r="I701" s="332"/>
      <c r="L701" s="154"/>
      <c r="M701" s="158"/>
      <c r="T701" s="159"/>
      <c r="AT701" s="155" t="s">
        <v>151</v>
      </c>
      <c r="AU701" s="155" t="s">
        <v>78</v>
      </c>
      <c r="AV701" s="13" t="s">
        <v>78</v>
      </c>
      <c r="AW701" s="13" t="s">
        <v>31</v>
      </c>
      <c r="AX701" s="13" t="s">
        <v>70</v>
      </c>
      <c r="AY701" s="155" t="s">
        <v>142</v>
      </c>
    </row>
    <row r="702" spans="2:65" s="11" customFormat="1" ht="11.25">
      <c r="B702" s="139"/>
      <c r="D702" s="140" t="s">
        <v>151</v>
      </c>
      <c r="E702" s="141" t="s">
        <v>19</v>
      </c>
      <c r="F702" s="142" t="s">
        <v>922</v>
      </c>
      <c r="H702" s="143">
        <v>272.24</v>
      </c>
      <c r="I702" s="330"/>
      <c r="L702" s="139"/>
      <c r="M702" s="145"/>
      <c r="T702" s="146"/>
      <c r="AT702" s="141" t="s">
        <v>151</v>
      </c>
      <c r="AU702" s="141" t="s">
        <v>78</v>
      </c>
      <c r="AV702" s="11" t="s">
        <v>80</v>
      </c>
      <c r="AW702" s="11" t="s">
        <v>31</v>
      </c>
      <c r="AX702" s="11" t="s">
        <v>70</v>
      </c>
      <c r="AY702" s="141" t="s">
        <v>142</v>
      </c>
    </row>
    <row r="703" spans="2:65" s="11" customFormat="1" ht="11.25">
      <c r="B703" s="139"/>
      <c r="D703" s="140" t="s">
        <v>151</v>
      </c>
      <c r="E703" s="141" t="s">
        <v>19</v>
      </c>
      <c r="F703" s="142" t="s">
        <v>184</v>
      </c>
      <c r="H703" s="143">
        <v>1.76</v>
      </c>
      <c r="I703" s="330"/>
      <c r="L703" s="139"/>
      <c r="M703" s="145"/>
      <c r="T703" s="146"/>
      <c r="AT703" s="141" t="s">
        <v>151</v>
      </c>
      <c r="AU703" s="141" t="s">
        <v>78</v>
      </c>
      <c r="AV703" s="11" t="s">
        <v>80</v>
      </c>
      <c r="AW703" s="11" t="s">
        <v>31</v>
      </c>
      <c r="AX703" s="11" t="s">
        <v>70</v>
      </c>
      <c r="AY703" s="141" t="s">
        <v>142</v>
      </c>
    </row>
    <row r="704" spans="2:65" s="13" customFormat="1" ht="11.25">
      <c r="B704" s="154"/>
      <c r="D704" s="140" t="s">
        <v>151</v>
      </c>
      <c r="E704" s="155" t="s">
        <v>19</v>
      </c>
      <c r="F704" s="156" t="s">
        <v>629</v>
      </c>
      <c r="H704" s="155" t="s">
        <v>19</v>
      </c>
      <c r="I704" s="332"/>
      <c r="L704" s="154"/>
      <c r="M704" s="158"/>
      <c r="T704" s="159"/>
      <c r="AT704" s="155" t="s">
        <v>151</v>
      </c>
      <c r="AU704" s="155" t="s">
        <v>78</v>
      </c>
      <c r="AV704" s="13" t="s">
        <v>78</v>
      </c>
      <c r="AW704" s="13" t="s">
        <v>31</v>
      </c>
      <c r="AX704" s="13" t="s">
        <v>70</v>
      </c>
      <c r="AY704" s="155" t="s">
        <v>142</v>
      </c>
    </row>
    <row r="705" spans="2:51" s="11" customFormat="1" ht="11.25">
      <c r="B705" s="139"/>
      <c r="D705" s="140" t="s">
        <v>151</v>
      </c>
      <c r="E705" s="141" t="s">
        <v>19</v>
      </c>
      <c r="F705" s="142" t="s">
        <v>923</v>
      </c>
      <c r="H705" s="143">
        <v>416.56</v>
      </c>
      <c r="I705" s="330"/>
      <c r="L705" s="139"/>
      <c r="M705" s="145"/>
      <c r="T705" s="146"/>
      <c r="AT705" s="141" t="s">
        <v>151</v>
      </c>
      <c r="AU705" s="141" t="s">
        <v>78</v>
      </c>
      <c r="AV705" s="11" t="s">
        <v>80</v>
      </c>
      <c r="AW705" s="11" t="s">
        <v>31</v>
      </c>
      <c r="AX705" s="11" t="s">
        <v>70</v>
      </c>
      <c r="AY705" s="141" t="s">
        <v>142</v>
      </c>
    </row>
    <row r="706" spans="2:51" s="11" customFormat="1" ht="11.25">
      <c r="B706" s="139"/>
      <c r="D706" s="140" t="s">
        <v>151</v>
      </c>
      <c r="E706" s="141" t="s">
        <v>19</v>
      </c>
      <c r="F706" s="142" t="s">
        <v>871</v>
      </c>
      <c r="H706" s="143">
        <v>1.44</v>
      </c>
      <c r="I706" s="330"/>
      <c r="L706" s="139"/>
      <c r="M706" s="145"/>
      <c r="T706" s="146"/>
      <c r="AT706" s="141" t="s">
        <v>151</v>
      </c>
      <c r="AU706" s="141" t="s">
        <v>78</v>
      </c>
      <c r="AV706" s="11" t="s">
        <v>80</v>
      </c>
      <c r="AW706" s="11" t="s">
        <v>31</v>
      </c>
      <c r="AX706" s="11" t="s">
        <v>70</v>
      </c>
      <c r="AY706" s="141" t="s">
        <v>142</v>
      </c>
    </row>
    <row r="707" spans="2:51" s="13" customFormat="1" ht="11.25">
      <c r="B707" s="154"/>
      <c r="D707" s="140" t="s">
        <v>151</v>
      </c>
      <c r="E707" s="155" t="s">
        <v>19</v>
      </c>
      <c r="F707" s="156" t="s">
        <v>924</v>
      </c>
      <c r="H707" s="155" t="s">
        <v>19</v>
      </c>
      <c r="I707" s="332"/>
      <c r="L707" s="154"/>
      <c r="M707" s="158"/>
      <c r="T707" s="159"/>
      <c r="AT707" s="155" t="s">
        <v>151</v>
      </c>
      <c r="AU707" s="155" t="s">
        <v>78</v>
      </c>
      <c r="AV707" s="13" t="s">
        <v>78</v>
      </c>
      <c r="AW707" s="13" t="s">
        <v>31</v>
      </c>
      <c r="AX707" s="13" t="s">
        <v>70</v>
      </c>
      <c r="AY707" s="155" t="s">
        <v>142</v>
      </c>
    </row>
    <row r="708" spans="2:51" s="11" customFormat="1" ht="11.25">
      <c r="B708" s="139"/>
      <c r="D708" s="140" t="s">
        <v>151</v>
      </c>
      <c r="E708" s="141" t="s">
        <v>19</v>
      </c>
      <c r="F708" s="142" t="s">
        <v>925</v>
      </c>
      <c r="H708" s="143">
        <v>505.12</v>
      </c>
      <c r="I708" s="330"/>
      <c r="L708" s="139"/>
      <c r="M708" s="145"/>
      <c r="T708" s="146"/>
      <c r="AT708" s="141" t="s">
        <v>151</v>
      </c>
      <c r="AU708" s="141" t="s">
        <v>78</v>
      </c>
      <c r="AV708" s="11" t="s">
        <v>80</v>
      </c>
      <c r="AW708" s="11" t="s">
        <v>31</v>
      </c>
      <c r="AX708" s="11" t="s">
        <v>70</v>
      </c>
      <c r="AY708" s="141" t="s">
        <v>142</v>
      </c>
    </row>
    <row r="709" spans="2:51" s="11" customFormat="1" ht="11.25">
      <c r="B709" s="139"/>
      <c r="D709" s="140" t="s">
        <v>151</v>
      </c>
      <c r="E709" s="141" t="s">
        <v>19</v>
      </c>
      <c r="F709" s="142" t="s">
        <v>205</v>
      </c>
      <c r="H709" s="143">
        <v>0.88</v>
      </c>
      <c r="I709" s="330"/>
      <c r="L709" s="139"/>
      <c r="M709" s="145"/>
      <c r="T709" s="146"/>
      <c r="AT709" s="141" t="s">
        <v>151</v>
      </c>
      <c r="AU709" s="141" t="s">
        <v>78</v>
      </c>
      <c r="AV709" s="11" t="s">
        <v>80</v>
      </c>
      <c r="AW709" s="11" t="s">
        <v>31</v>
      </c>
      <c r="AX709" s="11" t="s">
        <v>70</v>
      </c>
      <c r="AY709" s="141" t="s">
        <v>142</v>
      </c>
    </row>
    <row r="710" spans="2:51" s="13" customFormat="1" ht="11.25">
      <c r="B710" s="154"/>
      <c r="D710" s="140" t="s">
        <v>151</v>
      </c>
      <c r="E710" s="155" t="s">
        <v>19</v>
      </c>
      <c r="F710" s="156" t="s">
        <v>869</v>
      </c>
      <c r="H710" s="155" t="s">
        <v>19</v>
      </c>
      <c r="I710" s="332"/>
      <c r="L710" s="154"/>
      <c r="M710" s="158"/>
      <c r="T710" s="159"/>
      <c r="AT710" s="155" t="s">
        <v>151</v>
      </c>
      <c r="AU710" s="155" t="s">
        <v>78</v>
      </c>
      <c r="AV710" s="13" t="s">
        <v>78</v>
      </c>
      <c r="AW710" s="13" t="s">
        <v>31</v>
      </c>
      <c r="AX710" s="13" t="s">
        <v>70</v>
      </c>
      <c r="AY710" s="155" t="s">
        <v>142</v>
      </c>
    </row>
    <row r="711" spans="2:51" s="11" customFormat="1" ht="11.25">
      <c r="B711" s="139"/>
      <c r="D711" s="140" t="s">
        <v>151</v>
      </c>
      <c r="E711" s="141" t="s">
        <v>19</v>
      </c>
      <c r="F711" s="142" t="s">
        <v>926</v>
      </c>
      <c r="H711" s="143">
        <v>167.28</v>
      </c>
      <c r="I711" s="330"/>
      <c r="L711" s="139"/>
      <c r="M711" s="145"/>
      <c r="T711" s="146"/>
      <c r="AT711" s="141" t="s">
        <v>151</v>
      </c>
      <c r="AU711" s="141" t="s">
        <v>78</v>
      </c>
      <c r="AV711" s="11" t="s">
        <v>80</v>
      </c>
      <c r="AW711" s="11" t="s">
        <v>31</v>
      </c>
      <c r="AX711" s="11" t="s">
        <v>70</v>
      </c>
      <c r="AY711" s="141" t="s">
        <v>142</v>
      </c>
    </row>
    <row r="712" spans="2:51" s="11" customFormat="1" ht="11.25">
      <c r="B712" s="139"/>
      <c r="D712" s="140" t="s">
        <v>151</v>
      </c>
      <c r="E712" s="141" t="s">
        <v>19</v>
      </c>
      <c r="F712" s="142" t="s">
        <v>927</v>
      </c>
      <c r="H712" s="143">
        <v>0.72</v>
      </c>
      <c r="I712" s="330"/>
      <c r="L712" s="139"/>
      <c r="M712" s="145"/>
      <c r="T712" s="146"/>
      <c r="AT712" s="141" t="s">
        <v>151</v>
      </c>
      <c r="AU712" s="141" t="s">
        <v>78</v>
      </c>
      <c r="AV712" s="11" t="s">
        <v>80</v>
      </c>
      <c r="AW712" s="11" t="s">
        <v>31</v>
      </c>
      <c r="AX712" s="11" t="s">
        <v>70</v>
      </c>
      <c r="AY712" s="141" t="s">
        <v>142</v>
      </c>
    </row>
    <row r="713" spans="2:51" s="13" customFormat="1" ht="11.25">
      <c r="B713" s="154"/>
      <c r="D713" s="140" t="s">
        <v>151</v>
      </c>
      <c r="E713" s="155" t="s">
        <v>19</v>
      </c>
      <c r="F713" s="156" t="s">
        <v>847</v>
      </c>
      <c r="H713" s="155" t="s">
        <v>19</v>
      </c>
      <c r="I713" s="332"/>
      <c r="L713" s="154"/>
      <c r="M713" s="158"/>
      <c r="T713" s="159"/>
      <c r="AT713" s="155" t="s">
        <v>151</v>
      </c>
      <c r="AU713" s="155" t="s">
        <v>78</v>
      </c>
      <c r="AV713" s="13" t="s">
        <v>78</v>
      </c>
      <c r="AW713" s="13" t="s">
        <v>31</v>
      </c>
      <c r="AX713" s="13" t="s">
        <v>70</v>
      </c>
      <c r="AY713" s="155" t="s">
        <v>142</v>
      </c>
    </row>
    <row r="714" spans="2:51" s="11" customFormat="1" ht="11.25">
      <c r="B714" s="139"/>
      <c r="D714" s="140" t="s">
        <v>151</v>
      </c>
      <c r="E714" s="141" t="s">
        <v>19</v>
      </c>
      <c r="F714" s="142" t="s">
        <v>928</v>
      </c>
      <c r="H714" s="143">
        <v>128</v>
      </c>
      <c r="I714" s="330"/>
      <c r="L714" s="139"/>
      <c r="M714" s="145"/>
      <c r="T714" s="146"/>
      <c r="AT714" s="141" t="s">
        <v>151</v>
      </c>
      <c r="AU714" s="141" t="s">
        <v>78</v>
      </c>
      <c r="AV714" s="11" t="s">
        <v>80</v>
      </c>
      <c r="AW714" s="11" t="s">
        <v>31</v>
      </c>
      <c r="AX714" s="11" t="s">
        <v>70</v>
      </c>
      <c r="AY714" s="141" t="s">
        <v>142</v>
      </c>
    </row>
    <row r="715" spans="2:51" s="13" customFormat="1" ht="11.25">
      <c r="B715" s="154"/>
      <c r="D715" s="140" t="s">
        <v>151</v>
      </c>
      <c r="E715" s="155" t="s">
        <v>19</v>
      </c>
      <c r="F715" s="156" t="s">
        <v>849</v>
      </c>
      <c r="H715" s="155" t="s">
        <v>19</v>
      </c>
      <c r="I715" s="332"/>
      <c r="L715" s="154"/>
      <c r="M715" s="158"/>
      <c r="T715" s="159"/>
      <c r="AT715" s="155" t="s">
        <v>151</v>
      </c>
      <c r="AU715" s="155" t="s">
        <v>78</v>
      </c>
      <c r="AV715" s="13" t="s">
        <v>78</v>
      </c>
      <c r="AW715" s="13" t="s">
        <v>31</v>
      </c>
      <c r="AX715" s="13" t="s">
        <v>70</v>
      </c>
      <c r="AY715" s="155" t="s">
        <v>142</v>
      </c>
    </row>
    <row r="716" spans="2:51" s="11" customFormat="1" ht="11.25">
      <c r="B716" s="139"/>
      <c r="D716" s="140" t="s">
        <v>151</v>
      </c>
      <c r="E716" s="141" t="s">
        <v>19</v>
      </c>
      <c r="F716" s="142" t="s">
        <v>929</v>
      </c>
      <c r="H716" s="143">
        <v>142</v>
      </c>
      <c r="I716" s="330"/>
      <c r="L716" s="139"/>
      <c r="M716" s="145"/>
      <c r="T716" s="146"/>
      <c r="AT716" s="141" t="s">
        <v>151</v>
      </c>
      <c r="AU716" s="141" t="s">
        <v>78</v>
      </c>
      <c r="AV716" s="11" t="s">
        <v>80</v>
      </c>
      <c r="AW716" s="11" t="s">
        <v>31</v>
      </c>
      <c r="AX716" s="11" t="s">
        <v>70</v>
      </c>
      <c r="AY716" s="141" t="s">
        <v>142</v>
      </c>
    </row>
    <row r="717" spans="2:51" s="13" customFormat="1" ht="11.25">
      <c r="B717" s="154"/>
      <c r="D717" s="140" t="s">
        <v>151</v>
      </c>
      <c r="E717" s="155" t="s">
        <v>19</v>
      </c>
      <c r="F717" s="156" t="s">
        <v>851</v>
      </c>
      <c r="H717" s="155" t="s">
        <v>19</v>
      </c>
      <c r="I717" s="332"/>
      <c r="L717" s="154"/>
      <c r="M717" s="158"/>
      <c r="T717" s="159"/>
      <c r="AT717" s="155" t="s">
        <v>151</v>
      </c>
      <c r="AU717" s="155" t="s">
        <v>78</v>
      </c>
      <c r="AV717" s="13" t="s">
        <v>78</v>
      </c>
      <c r="AW717" s="13" t="s">
        <v>31</v>
      </c>
      <c r="AX717" s="13" t="s">
        <v>70</v>
      </c>
      <c r="AY717" s="155" t="s">
        <v>142</v>
      </c>
    </row>
    <row r="718" spans="2:51" s="11" customFormat="1" ht="11.25">
      <c r="B718" s="139"/>
      <c r="D718" s="140" t="s">
        <v>151</v>
      </c>
      <c r="E718" s="141" t="s">
        <v>19</v>
      </c>
      <c r="F718" s="142" t="s">
        <v>930</v>
      </c>
      <c r="H718" s="143">
        <v>128</v>
      </c>
      <c r="I718" s="330"/>
      <c r="L718" s="139"/>
      <c r="M718" s="145"/>
      <c r="T718" s="146"/>
      <c r="AT718" s="141" t="s">
        <v>151</v>
      </c>
      <c r="AU718" s="141" t="s">
        <v>78</v>
      </c>
      <c r="AV718" s="11" t="s">
        <v>80</v>
      </c>
      <c r="AW718" s="11" t="s">
        <v>31</v>
      </c>
      <c r="AX718" s="11" t="s">
        <v>70</v>
      </c>
      <c r="AY718" s="141" t="s">
        <v>142</v>
      </c>
    </row>
    <row r="719" spans="2:51" s="13" customFormat="1" ht="11.25">
      <c r="B719" s="154"/>
      <c r="D719" s="140" t="s">
        <v>151</v>
      </c>
      <c r="E719" s="155" t="s">
        <v>19</v>
      </c>
      <c r="F719" s="156" t="s">
        <v>853</v>
      </c>
      <c r="H719" s="155" t="s">
        <v>19</v>
      </c>
      <c r="I719" s="332"/>
      <c r="L719" s="154"/>
      <c r="M719" s="158"/>
      <c r="T719" s="159"/>
      <c r="AT719" s="155" t="s">
        <v>151</v>
      </c>
      <c r="AU719" s="155" t="s">
        <v>78</v>
      </c>
      <c r="AV719" s="13" t="s">
        <v>78</v>
      </c>
      <c r="AW719" s="13" t="s">
        <v>31</v>
      </c>
      <c r="AX719" s="13" t="s">
        <v>70</v>
      </c>
      <c r="AY719" s="155" t="s">
        <v>142</v>
      </c>
    </row>
    <row r="720" spans="2:51" s="11" customFormat="1" ht="11.25">
      <c r="B720" s="139"/>
      <c r="D720" s="140" t="s">
        <v>151</v>
      </c>
      <c r="E720" s="141" t="s">
        <v>19</v>
      </c>
      <c r="F720" s="142" t="s">
        <v>931</v>
      </c>
      <c r="H720" s="143">
        <v>130</v>
      </c>
      <c r="I720" s="330"/>
      <c r="L720" s="139"/>
      <c r="M720" s="145"/>
      <c r="T720" s="146"/>
      <c r="AT720" s="141" t="s">
        <v>151</v>
      </c>
      <c r="AU720" s="141" t="s">
        <v>78</v>
      </c>
      <c r="AV720" s="11" t="s">
        <v>80</v>
      </c>
      <c r="AW720" s="11" t="s">
        <v>31</v>
      </c>
      <c r="AX720" s="11" t="s">
        <v>70</v>
      </c>
      <c r="AY720" s="141" t="s">
        <v>142</v>
      </c>
    </row>
    <row r="721" spans="2:51" s="13" customFormat="1" ht="11.25">
      <c r="B721" s="154"/>
      <c r="D721" s="140" t="s">
        <v>151</v>
      </c>
      <c r="E721" s="155" t="s">
        <v>19</v>
      </c>
      <c r="F721" s="156" t="s">
        <v>872</v>
      </c>
      <c r="H721" s="155" t="s">
        <v>19</v>
      </c>
      <c r="I721" s="332"/>
      <c r="L721" s="154"/>
      <c r="M721" s="158"/>
      <c r="T721" s="159"/>
      <c r="AT721" s="155" t="s">
        <v>151</v>
      </c>
      <c r="AU721" s="155" t="s">
        <v>78</v>
      </c>
      <c r="AV721" s="13" t="s">
        <v>78</v>
      </c>
      <c r="AW721" s="13" t="s">
        <v>31</v>
      </c>
      <c r="AX721" s="13" t="s">
        <v>70</v>
      </c>
      <c r="AY721" s="155" t="s">
        <v>142</v>
      </c>
    </row>
    <row r="722" spans="2:51" s="11" customFormat="1" ht="11.25">
      <c r="B722" s="139"/>
      <c r="D722" s="140" t="s">
        <v>151</v>
      </c>
      <c r="E722" s="141" t="s">
        <v>19</v>
      </c>
      <c r="F722" s="142" t="s">
        <v>932</v>
      </c>
      <c r="H722" s="143">
        <v>112</v>
      </c>
      <c r="I722" s="330"/>
      <c r="L722" s="139"/>
      <c r="M722" s="145"/>
      <c r="T722" s="146"/>
      <c r="AT722" s="141" t="s">
        <v>151</v>
      </c>
      <c r="AU722" s="141" t="s">
        <v>78</v>
      </c>
      <c r="AV722" s="11" t="s">
        <v>80</v>
      </c>
      <c r="AW722" s="11" t="s">
        <v>31</v>
      </c>
      <c r="AX722" s="11" t="s">
        <v>70</v>
      </c>
      <c r="AY722" s="141" t="s">
        <v>142</v>
      </c>
    </row>
    <row r="723" spans="2:51" s="13" customFormat="1" ht="11.25">
      <c r="B723" s="154"/>
      <c r="D723" s="140" t="s">
        <v>151</v>
      </c>
      <c r="E723" s="155" t="s">
        <v>19</v>
      </c>
      <c r="F723" s="156" t="s">
        <v>874</v>
      </c>
      <c r="H723" s="155" t="s">
        <v>19</v>
      </c>
      <c r="I723" s="332"/>
      <c r="L723" s="154"/>
      <c r="M723" s="158"/>
      <c r="T723" s="159"/>
      <c r="AT723" s="155" t="s">
        <v>151</v>
      </c>
      <c r="AU723" s="155" t="s">
        <v>78</v>
      </c>
      <c r="AV723" s="13" t="s">
        <v>78</v>
      </c>
      <c r="AW723" s="13" t="s">
        <v>31</v>
      </c>
      <c r="AX723" s="13" t="s">
        <v>70</v>
      </c>
      <c r="AY723" s="155" t="s">
        <v>142</v>
      </c>
    </row>
    <row r="724" spans="2:51" s="11" customFormat="1" ht="11.25">
      <c r="B724" s="139"/>
      <c r="D724" s="140" t="s">
        <v>151</v>
      </c>
      <c r="E724" s="141" t="s">
        <v>19</v>
      </c>
      <c r="F724" s="142" t="s">
        <v>931</v>
      </c>
      <c r="H724" s="143">
        <v>130</v>
      </c>
      <c r="I724" s="330"/>
      <c r="L724" s="139"/>
      <c r="M724" s="145"/>
      <c r="T724" s="146"/>
      <c r="AT724" s="141" t="s">
        <v>151</v>
      </c>
      <c r="AU724" s="141" t="s">
        <v>78</v>
      </c>
      <c r="AV724" s="11" t="s">
        <v>80</v>
      </c>
      <c r="AW724" s="11" t="s">
        <v>31</v>
      </c>
      <c r="AX724" s="11" t="s">
        <v>70</v>
      </c>
      <c r="AY724" s="141" t="s">
        <v>142</v>
      </c>
    </row>
    <row r="725" spans="2:51" s="13" customFormat="1" ht="11.25">
      <c r="B725" s="154"/>
      <c r="D725" s="140" t="s">
        <v>151</v>
      </c>
      <c r="E725" s="155" t="s">
        <v>19</v>
      </c>
      <c r="F725" s="156" t="s">
        <v>875</v>
      </c>
      <c r="H725" s="155" t="s">
        <v>19</v>
      </c>
      <c r="I725" s="332"/>
      <c r="L725" s="154"/>
      <c r="M725" s="158"/>
      <c r="T725" s="159"/>
      <c r="AT725" s="155" t="s">
        <v>151</v>
      </c>
      <c r="AU725" s="155" t="s">
        <v>78</v>
      </c>
      <c r="AV725" s="13" t="s">
        <v>78</v>
      </c>
      <c r="AW725" s="13" t="s">
        <v>31</v>
      </c>
      <c r="AX725" s="13" t="s">
        <v>70</v>
      </c>
      <c r="AY725" s="155" t="s">
        <v>142</v>
      </c>
    </row>
    <row r="726" spans="2:51" s="11" customFormat="1" ht="11.25">
      <c r="B726" s="139"/>
      <c r="D726" s="140" t="s">
        <v>151</v>
      </c>
      <c r="E726" s="141" t="s">
        <v>19</v>
      </c>
      <c r="F726" s="142" t="s">
        <v>933</v>
      </c>
      <c r="H726" s="143">
        <v>136</v>
      </c>
      <c r="I726" s="330"/>
      <c r="L726" s="139"/>
      <c r="M726" s="145"/>
      <c r="T726" s="146"/>
      <c r="AT726" s="141" t="s">
        <v>151</v>
      </c>
      <c r="AU726" s="141" t="s">
        <v>78</v>
      </c>
      <c r="AV726" s="11" t="s">
        <v>80</v>
      </c>
      <c r="AW726" s="11" t="s">
        <v>31</v>
      </c>
      <c r="AX726" s="11" t="s">
        <v>70</v>
      </c>
      <c r="AY726" s="141" t="s">
        <v>142</v>
      </c>
    </row>
    <row r="727" spans="2:51" s="13" customFormat="1" ht="11.25">
      <c r="B727" s="154"/>
      <c r="D727" s="140" t="s">
        <v>151</v>
      </c>
      <c r="E727" s="155" t="s">
        <v>19</v>
      </c>
      <c r="F727" s="156" t="s">
        <v>877</v>
      </c>
      <c r="H727" s="155" t="s">
        <v>19</v>
      </c>
      <c r="I727" s="332"/>
      <c r="L727" s="154"/>
      <c r="M727" s="158"/>
      <c r="T727" s="159"/>
      <c r="AT727" s="155" t="s">
        <v>151</v>
      </c>
      <c r="AU727" s="155" t="s">
        <v>78</v>
      </c>
      <c r="AV727" s="13" t="s">
        <v>78</v>
      </c>
      <c r="AW727" s="13" t="s">
        <v>31</v>
      </c>
      <c r="AX727" s="13" t="s">
        <v>70</v>
      </c>
      <c r="AY727" s="155" t="s">
        <v>142</v>
      </c>
    </row>
    <row r="728" spans="2:51" s="11" customFormat="1" ht="11.25">
      <c r="B728" s="139"/>
      <c r="D728" s="140" t="s">
        <v>151</v>
      </c>
      <c r="E728" s="141" t="s">
        <v>19</v>
      </c>
      <c r="F728" s="142" t="s">
        <v>934</v>
      </c>
      <c r="H728" s="143">
        <v>140</v>
      </c>
      <c r="I728" s="330"/>
      <c r="L728" s="139"/>
      <c r="M728" s="145"/>
      <c r="T728" s="146"/>
      <c r="AT728" s="141" t="s">
        <v>151</v>
      </c>
      <c r="AU728" s="141" t="s">
        <v>78</v>
      </c>
      <c r="AV728" s="11" t="s">
        <v>80</v>
      </c>
      <c r="AW728" s="11" t="s">
        <v>31</v>
      </c>
      <c r="AX728" s="11" t="s">
        <v>70</v>
      </c>
      <c r="AY728" s="141" t="s">
        <v>142</v>
      </c>
    </row>
    <row r="729" spans="2:51" s="13" customFormat="1" ht="11.25">
      <c r="B729" s="154"/>
      <c r="D729" s="140" t="s">
        <v>151</v>
      </c>
      <c r="E729" s="155" t="s">
        <v>19</v>
      </c>
      <c r="F729" s="156" t="s">
        <v>879</v>
      </c>
      <c r="H729" s="155" t="s">
        <v>19</v>
      </c>
      <c r="I729" s="332"/>
      <c r="L729" s="154"/>
      <c r="M729" s="158"/>
      <c r="T729" s="159"/>
      <c r="AT729" s="155" t="s">
        <v>151</v>
      </c>
      <c r="AU729" s="155" t="s">
        <v>78</v>
      </c>
      <c r="AV729" s="13" t="s">
        <v>78</v>
      </c>
      <c r="AW729" s="13" t="s">
        <v>31</v>
      </c>
      <c r="AX729" s="13" t="s">
        <v>70</v>
      </c>
      <c r="AY729" s="155" t="s">
        <v>142</v>
      </c>
    </row>
    <row r="730" spans="2:51" s="11" customFormat="1" ht="11.25">
      <c r="B730" s="139"/>
      <c r="D730" s="140" t="s">
        <v>151</v>
      </c>
      <c r="E730" s="141" t="s">
        <v>19</v>
      </c>
      <c r="F730" s="142" t="s">
        <v>411</v>
      </c>
      <c r="H730" s="143">
        <v>48</v>
      </c>
      <c r="I730" s="330"/>
      <c r="L730" s="139"/>
      <c r="M730" s="145"/>
      <c r="T730" s="146"/>
      <c r="AT730" s="141" t="s">
        <v>151</v>
      </c>
      <c r="AU730" s="141" t="s">
        <v>78</v>
      </c>
      <c r="AV730" s="11" t="s">
        <v>80</v>
      </c>
      <c r="AW730" s="11" t="s">
        <v>31</v>
      </c>
      <c r="AX730" s="11" t="s">
        <v>70</v>
      </c>
      <c r="AY730" s="141" t="s">
        <v>142</v>
      </c>
    </row>
    <row r="731" spans="2:51" s="13" customFormat="1" ht="11.25">
      <c r="B731" s="154"/>
      <c r="D731" s="140" t="s">
        <v>151</v>
      </c>
      <c r="E731" s="155" t="s">
        <v>19</v>
      </c>
      <c r="F731" s="156" t="s">
        <v>663</v>
      </c>
      <c r="H731" s="155" t="s">
        <v>19</v>
      </c>
      <c r="I731" s="332"/>
      <c r="L731" s="154"/>
      <c r="M731" s="158"/>
      <c r="T731" s="159"/>
      <c r="AT731" s="155" t="s">
        <v>151</v>
      </c>
      <c r="AU731" s="155" t="s">
        <v>78</v>
      </c>
      <c r="AV731" s="13" t="s">
        <v>78</v>
      </c>
      <c r="AW731" s="13" t="s">
        <v>31</v>
      </c>
      <c r="AX731" s="13" t="s">
        <v>70</v>
      </c>
      <c r="AY731" s="155" t="s">
        <v>142</v>
      </c>
    </row>
    <row r="732" spans="2:51" s="11" customFormat="1" ht="11.25">
      <c r="B732" s="139"/>
      <c r="D732" s="140" t="s">
        <v>151</v>
      </c>
      <c r="E732" s="141" t="s">
        <v>19</v>
      </c>
      <c r="F732" s="142" t="s">
        <v>935</v>
      </c>
      <c r="H732" s="143">
        <v>1748.24</v>
      </c>
      <c r="I732" s="330"/>
      <c r="L732" s="139"/>
      <c r="M732" s="145"/>
      <c r="T732" s="146"/>
      <c r="AT732" s="141" t="s">
        <v>151</v>
      </c>
      <c r="AU732" s="141" t="s">
        <v>78</v>
      </c>
      <c r="AV732" s="11" t="s">
        <v>80</v>
      </c>
      <c r="AW732" s="11" t="s">
        <v>31</v>
      </c>
      <c r="AX732" s="11" t="s">
        <v>70</v>
      </c>
      <c r="AY732" s="141" t="s">
        <v>142</v>
      </c>
    </row>
    <row r="733" spans="2:51" s="11" customFormat="1" ht="11.25">
      <c r="B733" s="139"/>
      <c r="D733" s="140" t="s">
        <v>151</v>
      </c>
      <c r="E733" s="141" t="s">
        <v>19</v>
      </c>
      <c r="F733" s="142" t="s">
        <v>184</v>
      </c>
      <c r="H733" s="143">
        <v>1.76</v>
      </c>
      <c r="I733" s="330"/>
      <c r="L733" s="139"/>
      <c r="M733" s="145"/>
      <c r="T733" s="146"/>
      <c r="AT733" s="141" t="s">
        <v>151</v>
      </c>
      <c r="AU733" s="141" t="s">
        <v>78</v>
      </c>
      <c r="AV733" s="11" t="s">
        <v>80</v>
      </c>
      <c r="AW733" s="11" t="s">
        <v>31</v>
      </c>
      <c r="AX733" s="11" t="s">
        <v>70</v>
      </c>
      <c r="AY733" s="141" t="s">
        <v>142</v>
      </c>
    </row>
    <row r="734" spans="2:51" s="13" customFormat="1" ht="11.25">
      <c r="B734" s="154"/>
      <c r="D734" s="140" t="s">
        <v>151</v>
      </c>
      <c r="E734" s="155" t="s">
        <v>19</v>
      </c>
      <c r="F734" s="156" t="s">
        <v>936</v>
      </c>
      <c r="H734" s="155" t="s">
        <v>19</v>
      </c>
      <c r="I734" s="332"/>
      <c r="L734" s="154"/>
      <c r="M734" s="158"/>
      <c r="T734" s="159"/>
      <c r="AT734" s="155" t="s">
        <v>151</v>
      </c>
      <c r="AU734" s="155" t="s">
        <v>78</v>
      </c>
      <c r="AV734" s="13" t="s">
        <v>78</v>
      </c>
      <c r="AW734" s="13" t="s">
        <v>31</v>
      </c>
      <c r="AX734" s="13" t="s">
        <v>70</v>
      </c>
      <c r="AY734" s="155" t="s">
        <v>142</v>
      </c>
    </row>
    <row r="735" spans="2:51" s="11" customFormat="1" ht="11.25">
      <c r="B735" s="139"/>
      <c r="D735" s="140" t="s">
        <v>151</v>
      </c>
      <c r="E735" s="141" t="s">
        <v>19</v>
      </c>
      <c r="F735" s="142" t="s">
        <v>937</v>
      </c>
      <c r="H735" s="143">
        <v>577.28</v>
      </c>
      <c r="I735" s="330"/>
      <c r="L735" s="139"/>
      <c r="M735" s="145"/>
      <c r="T735" s="146"/>
      <c r="AT735" s="141" t="s">
        <v>151</v>
      </c>
      <c r="AU735" s="141" t="s">
        <v>78</v>
      </c>
      <c r="AV735" s="11" t="s">
        <v>80</v>
      </c>
      <c r="AW735" s="11" t="s">
        <v>31</v>
      </c>
      <c r="AX735" s="11" t="s">
        <v>70</v>
      </c>
      <c r="AY735" s="141" t="s">
        <v>142</v>
      </c>
    </row>
    <row r="736" spans="2:51" s="11" customFormat="1" ht="11.25">
      <c r="B736" s="139"/>
      <c r="D736" s="140" t="s">
        <v>151</v>
      </c>
      <c r="E736" s="141" t="s">
        <v>19</v>
      </c>
      <c r="F736" s="142" t="s">
        <v>927</v>
      </c>
      <c r="H736" s="143">
        <v>0.72</v>
      </c>
      <c r="I736" s="330"/>
      <c r="L736" s="139"/>
      <c r="M736" s="145"/>
      <c r="T736" s="146"/>
      <c r="AT736" s="141" t="s">
        <v>151</v>
      </c>
      <c r="AU736" s="141" t="s">
        <v>78</v>
      </c>
      <c r="AV736" s="11" t="s">
        <v>80</v>
      </c>
      <c r="AW736" s="11" t="s">
        <v>31</v>
      </c>
      <c r="AX736" s="11" t="s">
        <v>70</v>
      </c>
      <c r="AY736" s="141" t="s">
        <v>142</v>
      </c>
    </row>
    <row r="737" spans="2:51" s="13" customFormat="1" ht="11.25">
      <c r="B737" s="154"/>
      <c r="D737" s="140" t="s">
        <v>151</v>
      </c>
      <c r="E737" s="155" t="s">
        <v>19</v>
      </c>
      <c r="F737" s="156" t="s">
        <v>938</v>
      </c>
      <c r="H737" s="155" t="s">
        <v>19</v>
      </c>
      <c r="I737" s="332"/>
      <c r="L737" s="154"/>
      <c r="M737" s="158"/>
      <c r="T737" s="159"/>
      <c r="AT737" s="155" t="s">
        <v>151</v>
      </c>
      <c r="AU737" s="155" t="s">
        <v>78</v>
      </c>
      <c r="AV737" s="13" t="s">
        <v>78</v>
      </c>
      <c r="AW737" s="13" t="s">
        <v>31</v>
      </c>
      <c r="AX737" s="13" t="s">
        <v>70</v>
      </c>
      <c r="AY737" s="155" t="s">
        <v>142</v>
      </c>
    </row>
    <row r="738" spans="2:51" s="11" customFormat="1" ht="11.25">
      <c r="B738" s="139"/>
      <c r="D738" s="140" t="s">
        <v>151</v>
      </c>
      <c r="E738" s="141" t="s">
        <v>19</v>
      </c>
      <c r="F738" s="142" t="s">
        <v>939</v>
      </c>
      <c r="H738" s="143">
        <v>42.64</v>
      </c>
      <c r="I738" s="330"/>
      <c r="L738" s="139"/>
      <c r="M738" s="145"/>
      <c r="T738" s="146"/>
      <c r="AT738" s="141" t="s">
        <v>151</v>
      </c>
      <c r="AU738" s="141" t="s">
        <v>78</v>
      </c>
      <c r="AV738" s="11" t="s">
        <v>80</v>
      </c>
      <c r="AW738" s="11" t="s">
        <v>31</v>
      </c>
      <c r="AX738" s="11" t="s">
        <v>70</v>
      </c>
      <c r="AY738" s="141" t="s">
        <v>142</v>
      </c>
    </row>
    <row r="739" spans="2:51" s="11" customFormat="1" ht="11.25">
      <c r="B739" s="139"/>
      <c r="D739" s="140" t="s">
        <v>151</v>
      </c>
      <c r="E739" s="141" t="s">
        <v>19</v>
      </c>
      <c r="F739" s="142" t="s">
        <v>940</v>
      </c>
      <c r="H739" s="143">
        <v>1.36</v>
      </c>
      <c r="I739" s="330"/>
      <c r="L739" s="139"/>
      <c r="M739" s="145"/>
      <c r="T739" s="146"/>
      <c r="AT739" s="141" t="s">
        <v>151</v>
      </c>
      <c r="AU739" s="141" t="s">
        <v>78</v>
      </c>
      <c r="AV739" s="11" t="s">
        <v>80</v>
      </c>
      <c r="AW739" s="11" t="s">
        <v>31</v>
      </c>
      <c r="AX739" s="11" t="s">
        <v>70</v>
      </c>
      <c r="AY739" s="141" t="s">
        <v>142</v>
      </c>
    </row>
    <row r="740" spans="2:51" s="13" customFormat="1" ht="11.25">
      <c r="B740" s="154"/>
      <c r="D740" s="140" t="s">
        <v>151</v>
      </c>
      <c r="E740" s="155" t="s">
        <v>19</v>
      </c>
      <c r="F740" s="156" t="s">
        <v>941</v>
      </c>
      <c r="H740" s="155" t="s">
        <v>19</v>
      </c>
      <c r="I740" s="332"/>
      <c r="L740" s="154"/>
      <c r="M740" s="158"/>
      <c r="T740" s="159"/>
      <c r="AT740" s="155" t="s">
        <v>151</v>
      </c>
      <c r="AU740" s="155" t="s">
        <v>78</v>
      </c>
      <c r="AV740" s="13" t="s">
        <v>78</v>
      </c>
      <c r="AW740" s="13" t="s">
        <v>31</v>
      </c>
      <c r="AX740" s="13" t="s">
        <v>70</v>
      </c>
      <c r="AY740" s="155" t="s">
        <v>142</v>
      </c>
    </row>
    <row r="741" spans="2:51" s="11" customFormat="1" ht="11.25">
      <c r="B741" s="139"/>
      <c r="D741" s="140" t="s">
        <v>151</v>
      </c>
      <c r="E741" s="141" t="s">
        <v>19</v>
      </c>
      <c r="F741" s="142" t="s">
        <v>942</v>
      </c>
      <c r="H741" s="143">
        <v>55.76</v>
      </c>
      <c r="I741" s="330"/>
      <c r="L741" s="139"/>
      <c r="M741" s="145"/>
      <c r="T741" s="146"/>
      <c r="AT741" s="141" t="s">
        <v>151</v>
      </c>
      <c r="AU741" s="141" t="s">
        <v>78</v>
      </c>
      <c r="AV741" s="11" t="s">
        <v>80</v>
      </c>
      <c r="AW741" s="11" t="s">
        <v>31</v>
      </c>
      <c r="AX741" s="11" t="s">
        <v>70</v>
      </c>
      <c r="AY741" s="141" t="s">
        <v>142</v>
      </c>
    </row>
    <row r="742" spans="2:51" s="11" customFormat="1" ht="11.25">
      <c r="B742" s="139"/>
      <c r="D742" s="140" t="s">
        <v>151</v>
      </c>
      <c r="E742" s="141" t="s">
        <v>19</v>
      </c>
      <c r="F742" s="142" t="s">
        <v>943</v>
      </c>
      <c r="H742" s="143">
        <v>0.24</v>
      </c>
      <c r="I742" s="330"/>
      <c r="L742" s="139"/>
      <c r="M742" s="145"/>
      <c r="T742" s="146"/>
      <c r="AT742" s="141" t="s">
        <v>151</v>
      </c>
      <c r="AU742" s="141" t="s">
        <v>78</v>
      </c>
      <c r="AV742" s="11" t="s">
        <v>80</v>
      </c>
      <c r="AW742" s="11" t="s">
        <v>31</v>
      </c>
      <c r="AX742" s="11" t="s">
        <v>70</v>
      </c>
      <c r="AY742" s="141" t="s">
        <v>142</v>
      </c>
    </row>
    <row r="743" spans="2:51" s="13" customFormat="1" ht="11.25">
      <c r="B743" s="154"/>
      <c r="D743" s="140" t="s">
        <v>151</v>
      </c>
      <c r="E743" s="155" t="s">
        <v>19</v>
      </c>
      <c r="F743" s="156" t="s">
        <v>887</v>
      </c>
      <c r="H743" s="155" t="s">
        <v>19</v>
      </c>
      <c r="I743" s="332"/>
      <c r="L743" s="154"/>
      <c r="M743" s="158"/>
      <c r="T743" s="159"/>
      <c r="AT743" s="155" t="s">
        <v>151</v>
      </c>
      <c r="AU743" s="155" t="s">
        <v>78</v>
      </c>
      <c r="AV743" s="13" t="s">
        <v>78</v>
      </c>
      <c r="AW743" s="13" t="s">
        <v>31</v>
      </c>
      <c r="AX743" s="13" t="s">
        <v>70</v>
      </c>
      <c r="AY743" s="155" t="s">
        <v>142</v>
      </c>
    </row>
    <row r="744" spans="2:51" s="11" customFormat="1" ht="11.25">
      <c r="B744" s="139"/>
      <c r="D744" s="140" t="s">
        <v>151</v>
      </c>
      <c r="E744" s="141" t="s">
        <v>19</v>
      </c>
      <c r="F744" s="142" t="s">
        <v>944</v>
      </c>
      <c r="H744" s="143">
        <v>310</v>
      </c>
      <c r="I744" s="330"/>
      <c r="L744" s="139"/>
      <c r="M744" s="145"/>
      <c r="T744" s="146"/>
      <c r="AT744" s="141" t="s">
        <v>151</v>
      </c>
      <c r="AU744" s="141" t="s">
        <v>78</v>
      </c>
      <c r="AV744" s="11" t="s">
        <v>80</v>
      </c>
      <c r="AW744" s="11" t="s">
        <v>31</v>
      </c>
      <c r="AX744" s="11" t="s">
        <v>70</v>
      </c>
      <c r="AY744" s="141" t="s">
        <v>142</v>
      </c>
    </row>
    <row r="745" spans="2:51" s="13" customFormat="1" ht="11.25">
      <c r="B745" s="154"/>
      <c r="D745" s="140" t="s">
        <v>151</v>
      </c>
      <c r="E745" s="155" t="s">
        <v>19</v>
      </c>
      <c r="F745" s="156" t="s">
        <v>889</v>
      </c>
      <c r="H745" s="155" t="s">
        <v>19</v>
      </c>
      <c r="I745" s="332"/>
      <c r="L745" s="154"/>
      <c r="M745" s="158"/>
      <c r="T745" s="159"/>
      <c r="AT745" s="155" t="s">
        <v>151</v>
      </c>
      <c r="AU745" s="155" t="s">
        <v>78</v>
      </c>
      <c r="AV745" s="13" t="s">
        <v>78</v>
      </c>
      <c r="AW745" s="13" t="s">
        <v>31</v>
      </c>
      <c r="AX745" s="13" t="s">
        <v>70</v>
      </c>
      <c r="AY745" s="155" t="s">
        <v>142</v>
      </c>
    </row>
    <row r="746" spans="2:51" s="11" customFormat="1" ht="11.25">
      <c r="B746" s="139"/>
      <c r="D746" s="140" t="s">
        <v>151</v>
      </c>
      <c r="E746" s="141" t="s">
        <v>19</v>
      </c>
      <c r="F746" s="142" t="s">
        <v>945</v>
      </c>
      <c r="H746" s="143">
        <v>130</v>
      </c>
      <c r="I746" s="330"/>
      <c r="L746" s="139"/>
      <c r="M746" s="145"/>
      <c r="T746" s="146"/>
      <c r="AT746" s="141" t="s">
        <v>151</v>
      </c>
      <c r="AU746" s="141" t="s">
        <v>78</v>
      </c>
      <c r="AV746" s="11" t="s">
        <v>80</v>
      </c>
      <c r="AW746" s="11" t="s">
        <v>31</v>
      </c>
      <c r="AX746" s="11" t="s">
        <v>70</v>
      </c>
      <c r="AY746" s="141" t="s">
        <v>142</v>
      </c>
    </row>
    <row r="747" spans="2:51" s="11" customFormat="1" ht="11.25">
      <c r="B747" s="139"/>
      <c r="D747" s="140" t="s">
        <v>151</v>
      </c>
      <c r="E747" s="141" t="s">
        <v>19</v>
      </c>
      <c r="F747" s="142" t="s">
        <v>946</v>
      </c>
      <c r="H747" s="143">
        <v>70</v>
      </c>
      <c r="I747" s="330"/>
      <c r="L747" s="139"/>
      <c r="M747" s="145"/>
      <c r="T747" s="146"/>
      <c r="AT747" s="141" t="s">
        <v>151</v>
      </c>
      <c r="AU747" s="141" t="s">
        <v>78</v>
      </c>
      <c r="AV747" s="11" t="s">
        <v>80</v>
      </c>
      <c r="AW747" s="11" t="s">
        <v>31</v>
      </c>
      <c r="AX747" s="11" t="s">
        <v>70</v>
      </c>
      <c r="AY747" s="141" t="s">
        <v>142</v>
      </c>
    </row>
    <row r="748" spans="2:51" s="13" customFormat="1" ht="11.25">
      <c r="B748" s="154"/>
      <c r="D748" s="140" t="s">
        <v>151</v>
      </c>
      <c r="E748" s="155" t="s">
        <v>19</v>
      </c>
      <c r="F748" s="156" t="s">
        <v>947</v>
      </c>
      <c r="H748" s="155" t="s">
        <v>19</v>
      </c>
      <c r="I748" s="332"/>
      <c r="L748" s="154"/>
      <c r="M748" s="158"/>
      <c r="T748" s="159"/>
      <c r="AT748" s="155" t="s">
        <v>151</v>
      </c>
      <c r="AU748" s="155" t="s">
        <v>78</v>
      </c>
      <c r="AV748" s="13" t="s">
        <v>78</v>
      </c>
      <c r="AW748" s="13" t="s">
        <v>31</v>
      </c>
      <c r="AX748" s="13" t="s">
        <v>70</v>
      </c>
      <c r="AY748" s="155" t="s">
        <v>142</v>
      </c>
    </row>
    <row r="749" spans="2:51" s="11" customFormat="1" ht="11.25">
      <c r="B749" s="139"/>
      <c r="D749" s="140" t="s">
        <v>151</v>
      </c>
      <c r="E749" s="141" t="s">
        <v>19</v>
      </c>
      <c r="F749" s="142" t="s">
        <v>948</v>
      </c>
      <c r="H749" s="143">
        <v>92</v>
      </c>
      <c r="I749" s="330"/>
      <c r="L749" s="139"/>
      <c r="M749" s="145"/>
      <c r="T749" s="146"/>
      <c r="AT749" s="141" t="s">
        <v>151</v>
      </c>
      <c r="AU749" s="141" t="s">
        <v>78</v>
      </c>
      <c r="AV749" s="11" t="s">
        <v>80</v>
      </c>
      <c r="AW749" s="11" t="s">
        <v>31</v>
      </c>
      <c r="AX749" s="11" t="s">
        <v>70</v>
      </c>
      <c r="AY749" s="141" t="s">
        <v>142</v>
      </c>
    </row>
    <row r="750" spans="2:51" s="13" customFormat="1" ht="11.25">
      <c r="B750" s="154"/>
      <c r="D750" s="140" t="s">
        <v>151</v>
      </c>
      <c r="E750" s="155" t="s">
        <v>19</v>
      </c>
      <c r="F750" s="156" t="s">
        <v>949</v>
      </c>
      <c r="H750" s="155" t="s">
        <v>19</v>
      </c>
      <c r="I750" s="332"/>
      <c r="L750" s="154"/>
      <c r="M750" s="158"/>
      <c r="T750" s="159"/>
      <c r="AT750" s="155" t="s">
        <v>151</v>
      </c>
      <c r="AU750" s="155" t="s">
        <v>78</v>
      </c>
      <c r="AV750" s="13" t="s">
        <v>78</v>
      </c>
      <c r="AW750" s="13" t="s">
        <v>31</v>
      </c>
      <c r="AX750" s="13" t="s">
        <v>70</v>
      </c>
      <c r="AY750" s="155" t="s">
        <v>142</v>
      </c>
    </row>
    <row r="751" spans="2:51" s="11" customFormat="1" ht="11.25">
      <c r="B751" s="139"/>
      <c r="D751" s="140" t="s">
        <v>151</v>
      </c>
      <c r="E751" s="141" t="s">
        <v>19</v>
      </c>
      <c r="F751" s="142" t="s">
        <v>932</v>
      </c>
      <c r="H751" s="143">
        <v>112</v>
      </c>
      <c r="I751" s="330"/>
      <c r="L751" s="139"/>
      <c r="M751" s="145"/>
      <c r="T751" s="146"/>
      <c r="AT751" s="141" t="s">
        <v>151</v>
      </c>
      <c r="AU751" s="141" t="s">
        <v>78</v>
      </c>
      <c r="AV751" s="11" t="s">
        <v>80</v>
      </c>
      <c r="AW751" s="11" t="s">
        <v>31</v>
      </c>
      <c r="AX751" s="11" t="s">
        <v>70</v>
      </c>
      <c r="AY751" s="141" t="s">
        <v>142</v>
      </c>
    </row>
    <row r="752" spans="2:51" s="12" customFormat="1" ht="11.25">
      <c r="B752" s="147"/>
      <c r="D752" s="140" t="s">
        <v>151</v>
      </c>
      <c r="E752" s="148" t="s">
        <v>19</v>
      </c>
      <c r="F752" s="149" t="s">
        <v>154</v>
      </c>
      <c r="H752" s="150">
        <v>8038</v>
      </c>
      <c r="I752" s="331"/>
      <c r="L752" s="147"/>
      <c r="M752" s="152"/>
      <c r="T752" s="153"/>
      <c r="AT752" s="148" t="s">
        <v>151</v>
      </c>
      <c r="AU752" s="148" t="s">
        <v>78</v>
      </c>
      <c r="AV752" s="12" t="s">
        <v>149</v>
      </c>
      <c r="AW752" s="12" t="s">
        <v>31</v>
      </c>
      <c r="AX752" s="12" t="s">
        <v>78</v>
      </c>
      <c r="AY752" s="148" t="s">
        <v>142</v>
      </c>
    </row>
    <row r="753" spans="2:65" s="13" customFormat="1" ht="11.25">
      <c r="B753" s="154"/>
      <c r="D753" s="140" t="s">
        <v>151</v>
      </c>
      <c r="E753" s="155" t="s">
        <v>19</v>
      </c>
      <c r="F753" s="156" t="s">
        <v>155</v>
      </c>
      <c r="H753" s="155" t="s">
        <v>19</v>
      </c>
      <c r="I753" s="332"/>
      <c r="L753" s="154"/>
      <c r="M753" s="158"/>
      <c r="T753" s="159"/>
      <c r="AT753" s="155" t="s">
        <v>151</v>
      </c>
      <c r="AU753" s="155" t="s">
        <v>78</v>
      </c>
      <c r="AV753" s="13" t="s">
        <v>78</v>
      </c>
      <c r="AW753" s="13" t="s">
        <v>31</v>
      </c>
      <c r="AX753" s="13" t="s">
        <v>70</v>
      </c>
      <c r="AY753" s="155" t="s">
        <v>142</v>
      </c>
    </row>
    <row r="754" spans="2:65" s="1" customFormat="1" ht="24.2" customHeight="1">
      <c r="B754" s="32"/>
      <c r="C754" s="125" t="s">
        <v>375</v>
      </c>
      <c r="D754" s="125" t="s">
        <v>143</v>
      </c>
      <c r="E754" s="126" t="s">
        <v>950</v>
      </c>
      <c r="F754" s="127" t="s">
        <v>951</v>
      </c>
      <c r="G754" s="128" t="s">
        <v>146</v>
      </c>
      <c r="H754" s="129">
        <v>1112</v>
      </c>
      <c r="I754" s="329"/>
      <c r="J754" s="131">
        <f>ROUND(I754*H754,2)</f>
        <v>0</v>
      </c>
      <c r="K754" s="127" t="s">
        <v>147</v>
      </c>
      <c r="L754" s="132"/>
      <c r="M754" s="133" t="s">
        <v>19</v>
      </c>
      <c r="N754" s="134" t="s">
        <v>41</v>
      </c>
      <c r="P754" s="135">
        <f>O754*H754</f>
        <v>0</v>
      </c>
      <c r="Q754" s="135">
        <v>9.0000000000000006E-5</v>
      </c>
      <c r="R754" s="135">
        <f>Q754*H754</f>
        <v>0.10008</v>
      </c>
      <c r="S754" s="135">
        <v>0</v>
      </c>
      <c r="T754" s="136">
        <f>S754*H754</f>
        <v>0</v>
      </c>
      <c r="AR754" s="137" t="s">
        <v>148</v>
      </c>
      <c r="AT754" s="137" t="s">
        <v>143</v>
      </c>
      <c r="AU754" s="137" t="s">
        <v>78</v>
      </c>
      <c r="AY754" s="17" t="s">
        <v>142</v>
      </c>
      <c r="BE754" s="138">
        <f>IF(N754="základní",J754,0)</f>
        <v>0</v>
      </c>
      <c r="BF754" s="138">
        <f>IF(N754="snížená",J754,0)</f>
        <v>0</v>
      </c>
      <c r="BG754" s="138">
        <f>IF(N754="zákl. přenesená",J754,0)</f>
        <v>0</v>
      </c>
      <c r="BH754" s="138">
        <f>IF(N754="sníž. přenesená",J754,0)</f>
        <v>0</v>
      </c>
      <c r="BI754" s="138">
        <f>IF(N754="nulová",J754,0)</f>
        <v>0</v>
      </c>
      <c r="BJ754" s="17" t="s">
        <v>78</v>
      </c>
      <c r="BK754" s="138">
        <f>ROUND(I754*H754,2)</f>
        <v>0</v>
      </c>
      <c r="BL754" s="17" t="s">
        <v>149</v>
      </c>
      <c r="BM754" s="137" t="s">
        <v>952</v>
      </c>
    </row>
    <row r="755" spans="2:65" s="13" customFormat="1" ht="11.25">
      <c r="B755" s="154"/>
      <c r="D755" s="140" t="s">
        <v>151</v>
      </c>
      <c r="E755" s="155" t="s">
        <v>19</v>
      </c>
      <c r="F755" s="156" t="s">
        <v>847</v>
      </c>
      <c r="H755" s="155" t="s">
        <v>19</v>
      </c>
      <c r="I755" s="332"/>
      <c r="L755" s="154"/>
      <c r="M755" s="158"/>
      <c r="T755" s="159"/>
      <c r="AT755" s="155" t="s">
        <v>151</v>
      </c>
      <c r="AU755" s="155" t="s">
        <v>78</v>
      </c>
      <c r="AV755" s="13" t="s">
        <v>78</v>
      </c>
      <c r="AW755" s="13" t="s">
        <v>31</v>
      </c>
      <c r="AX755" s="13" t="s">
        <v>70</v>
      </c>
      <c r="AY755" s="155" t="s">
        <v>142</v>
      </c>
    </row>
    <row r="756" spans="2:65" s="11" customFormat="1" ht="11.25">
      <c r="B756" s="139"/>
      <c r="D756" s="140" t="s">
        <v>151</v>
      </c>
      <c r="E756" s="141" t="s">
        <v>19</v>
      </c>
      <c r="F756" s="142" t="s">
        <v>928</v>
      </c>
      <c r="H756" s="143">
        <v>128</v>
      </c>
      <c r="I756" s="330"/>
      <c r="L756" s="139"/>
      <c r="M756" s="145"/>
      <c r="T756" s="146"/>
      <c r="AT756" s="141" t="s">
        <v>151</v>
      </c>
      <c r="AU756" s="141" t="s">
        <v>78</v>
      </c>
      <c r="AV756" s="11" t="s">
        <v>80</v>
      </c>
      <c r="AW756" s="11" t="s">
        <v>31</v>
      </c>
      <c r="AX756" s="11" t="s">
        <v>70</v>
      </c>
      <c r="AY756" s="141" t="s">
        <v>142</v>
      </c>
    </row>
    <row r="757" spans="2:65" s="13" customFormat="1" ht="11.25">
      <c r="B757" s="154"/>
      <c r="D757" s="140" t="s">
        <v>151</v>
      </c>
      <c r="E757" s="155" t="s">
        <v>19</v>
      </c>
      <c r="F757" s="156" t="s">
        <v>849</v>
      </c>
      <c r="H757" s="155" t="s">
        <v>19</v>
      </c>
      <c r="I757" s="332"/>
      <c r="L757" s="154"/>
      <c r="M757" s="158"/>
      <c r="T757" s="159"/>
      <c r="AT757" s="155" t="s">
        <v>151</v>
      </c>
      <c r="AU757" s="155" t="s">
        <v>78</v>
      </c>
      <c r="AV757" s="13" t="s">
        <v>78</v>
      </c>
      <c r="AW757" s="13" t="s">
        <v>31</v>
      </c>
      <c r="AX757" s="13" t="s">
        <v>70</v>
      </c>
      <c r="AY757" s="155" t="s">
        <v>142</v>
      </c>
    </row>
    <row r="758" spans="2:65" s="11" customFormat="1" ht="11.25">
      <c r="B758" s="139"/>
      <c r="D758" s="140" t="s">
        <v>151</v>
      </c>
      <c r="E758" s="141" t="s">
        <v>19</v>
      </c>
      <c r="F758" s="142" t="s">
        <v>929</v>
      </c>
      <c r="H758" s="143">
        <v>142</v>
      </c>
      <c r="I758" s="330"/>
      <c r="L758" s="139"/>
      <c r="M758" s="145"/>
      <c r="T758" s="146"/>
      <c r="AT758" s="141" t="s">
        <v>151</v>
      </c>
      <c r="AU758" s="141" t="s">
        <v>78</v>
      </c>
      <c r="AV758" s="11" t="s">
        <v>80</v>
      </c>
      <c r="AW758" s="11" t="s">
        <v>31</v>
      </c>
      <c r="AX758" s="11" t="s">
        <v>70</v>
      </c>
      <c r="AY758" s="141" t="s">
        <v>142</v>
      </c>
    </row>
    <row r="759" spans="2:65" s="13" customFormat="1" ht="11.25">
      <c r="B759" s="154"/>
      <c r="D759" s="140" t="s">
        <v>151</v>
      </c>
      <c r="E759" s="155" t="s">
        <v>19</v>
      </c>
      <c r="F759" s="156" t="s">
        <v>851</v>
      </c>
      <c r="H759" s="155" t="s">
        <v>19</v>
      </c>
      <c r="I759" s="332"/>
      <c r="L759" s="154"/>
      <c r="M759" s="158"/>
      <c r="T759" s="159"/>
      <c r="AT759" s="155" t="s">
        <v>151</v>
      </c>
      <c r="AU759" s="155" t="s">
        <v>78</v>
      </c>
      <c r="AV759" s="13" t="s">
        <v>78</v>
      </c>
      <c r="AW759" s="13" t="s">
        <v>31</v>
      </c>
      <c r="AX759" s="13" t="s">
        <v>70</v>
      </c>
      <c r="AY759" s="155" t="s">
        <v>142</v>
      </c>
    </row>
    <row r="760" spans="2:65" s="11" customFormat="1" ht="11.25">
      <c r="B760" s="139"/>
      <c r="D760" s="140" t="s">
        <v>151</v>
      </c>
      <c r="E760" s="141" t="s">
        <v>19</v>
      </c>
      <c r="F760" s="142" t="s">
        <v>930</v>
      </c>
      <c r="H760" s="143">
        <v>128</v>
      </c>
      <c r="I760" s="330"/>
      <c r="L760" s="139"/>
      <c r="M760" s="145"/>
      <c r="T760" s="146"/>
      <c r="AT760" s="141" t="s">
        <v>151</v>
      </c>
      <c r="AU760" s="141" t="s">
        <v>78</v>
      </c>
      <c r="AV760" s="11" t="s">
        <v>80</v>
      </c>
      <c r="AW760" s="11" t="s">
        <v>31</v>
      </c>
      <c r="AX760" s="11" t="s">
        <v>70</v>
      </c>
      <c r="AY760" s="141" t="s">
        <v>142</v>
      </c>
    </row>
    <row r="761" spans="2:65" s="13" customFormat="1" ht="11.25">
      <c r="B761" s="154"/>
      <c r="D761" s="140" t="s">
        <v>151</v>
      </c>
      <c r="E761" s="155" t="s">
        <v>19</v>
      </c>
      <c r="F761" s="156" t="s">
        <v>853</v>
      </c>
      <c r="H761" s="155" t="s">
        <v>19</v>
      </c>
      <c r="I761" s="332"/>
      <c r="L761" s="154"/>
      <c r="M761" s="158"/>
      <c r="T761" s="159"/>
      <c r="AT761" s="155" t="s">
        <v>151</v>
      </c>
      <c r="AU761" s="155" t="s">
        <v>78</v>
      </c>
      <c r="AV761" s="13" t="s">
        <v>78</v>
      </c>
      <c r="AW761" s="13" t="s">
        <v>31</v>
      </c>
      <c r="AX761" s="13" t="s">
        <v>70</v>
      </c>
      <c r="AY761" s="155" t="s">
        <v>142</v>
      </c>
    </row>
    <row r="762" spans="2:65" s="11" customFormat="1" ht="11.25">
      <c r="B762" s="139"/>
      <c r="D762" s="140" t="s">
        <v>151</v>
      </c>
      <c r="E762" s="141" t="s">
        <v>19</v>
      </c>
      <c r="F762" s="142" t="s">
        <v>931</v>
      </c>
      <c r="H762" s="143">
        <v>130</v>
      </c>
      <c r="I762" s="330"/>
      <c r="L762" s="139"/>
      <c r="M762" s="145"/>
      <c r="T762" s="146"/>
      <c r="AT762" s="141" t="s">
        <v>151</v>
      </c>
      <c r="AU762" s="141" t="s">
        <v>78</v>
      </c>
      <c r="AV762" s="11" t="s">
        <v>80</v>
      </c>
      <c r="AW762" s="11" t="s">
        <v>31</v>
      </c>
      <c r="AX762" s="11" t="s">
        <v>70</v>
      </c>
      <c r="AY762" s="141" t="s">
        <v>142</v>
      </c>
    </row>
    <row r="763" spans="2:65" s="13" customFormat="1" ht="11.25">
      <c r="B763" s="154"/>
      <c r="D763" s="140" t="s">
        <v>151</v>
      </c>
      <c r="E763" s="155" t="s">
        <v>19</v>
      </c>
      <c r="F763" s="156" t="s">
        <v>874</v>
      </c>
      <c r="H763" s="155" t="s">
        <v>19</v>
      </c>
      <c r="I763" s="332"/>
      <c r="L763" s="154"/>
      <c r="M763" s="158"/>
      <c r="T763" s="159"/>
      <c r="AT763" s="155" t="s">
        <v>151</v>
      </c>
      <c r="AU763" s="155" t="s">
        <v>78</v>
      </c>
      <c r="AV763" s="13" t="s">
        <v>78</v>
      </c>
      <c r="AW763" s="13" t="s">
        <v>31</v>
      </c>
      <c r="AX763" s="13" t="s">
        <v>70</v>
      </c>
      <c r="AY763" s="155" t="s">
        <v>142</v>
      </c>
    </row>
    <row r="764" spans="2:65" s="11" customFormat="1" ht="11.25">
      <c r="B764" s="139"/>
      <c r="D764" s="140" t="s">
        <v>151</v>
      </c>
      <c r="E764" s="141" t="s">
        <v>19</v>
      </c>
      <c r="F764" s="142" t="s">
        <v>931</v>
      </c>
      <c r="H764" s="143">
        <v>130</v>
      </c>
      <c r="I764" s="330"/>
      <c r="L764" s="139"/>
      <c r="M764" s="145"/>
      <c r="T764" s="146"/>
      <c r="AT764" s="141" t="s">
        <v>151</v>
      </c>
      <c r="AU764" s="141" t="s">
        <v>78</v>
      </c>
      <c r="AV764" s="11" t="s">
        <v>80</v>
      </c>
      <c r="AW764" s="11" t="s">
        <v>31</v>
      </c>
      <c r="AX764" s="11" t="s">
        <v>70</v>
      </c>
      <c r="AY764" s="141" t="s">
        <v>142</v>
      </c>
    </row>
    <row r="765" spans="2:65" s="13" customFormat="1" ht="11.25">
      <c r="B765" s="154"/>
      <c r="D765" s="140" t="s">
        <v>151</v>
      </c>
      <c r="E765" s="155" t="s">
        <v>19</v>
      </c>
      <c r="F765" s="156" t="s">
        <v>875</v>
      </c>
      <c r="H765" s="155" t="s">
        <v>19</v>
      </c>
      <c r="I765" s="332"/>
      <c r="L765" s="154"/>
      <c r="M765" s="158"/>
      <c r="T765" s="159"/>
      <c r="AT765" s="155" t="s">
        <v>151</v>
      </c>
      <c r="AU765" s="155" t="s">
        <v>78</v>
      </c>
      <c r="AV765" s="13" t="s">
        <v>78</v>
      </c>
      <c r="AW765" s="13" t="s">
        <v>31</v>
      </c>
      <c r="AX765" s="13" t="s">
        <v>70</v>
      </c>
      <c r="AY765" s="155" t="s">
        <v>142</v>
      </c>
    </row>
    <row r="766" spans="2:65" s="11" customFormat="1" ht="11.25">
      <c r="B766" s="139"/>
      <c r="D766" s="140" t="s">
        <v>151</v>
      </c>
      <c r="E766" s="141" t="s">
        <v>19</v>
      </c>
      <c r="F766" s="142" t="s">
        <v>933</v>
      </c>
      <c r="H766" s="143">
        <v>136</v>
      </c>
      <c r="I766" s="330"/>
      <c r="L766" s="139"/>
      <c r="M766" s="145"/>
      <c r="T766" s="146"/>
      <c r="AT766" s="141" t="s">
        <v>151</v>
      </c>
      <c r="AU766" s="141" t="s">
        <v>78</v>
      </c>
      <c r="AV766" s="11" t="s">
        <v>80</v>
      </c>
      <c r="AW766" s="11" t="s">
        <v>31</v>
      </c>
      <c r="AX766" s="11" t="s">
        <v>70</v>
      </c>
      <c r="AY766" s="141" t="s">
        <v>142</v>
      </c>
    </row>
    <row r="767" spans="2:65" s="13" customFormat="1" ht="11.25">
      <c r="B767" s="154"/>
      <c r="D767" s="140" t="s">
        <v>151</v>
      </c>
      <c r="E767" s="155" t="s">
        <v>19</v>
      </c>
      <c r="F767" s="156" t="s">
        <v>877</v>
      </c>
      <c r="H767" s="155" t="s">
        <v>19</v>
      </c>
      <c r="I767" s="332"/>
      <c r="L767" s="154"/>
      <c r="M767" s="158"/>
      <c r="T767" s="159"/>
      <c r="AT767" s="155" t="s">
        <v>151</v>
      </c>
      <c r="AU767" s="155" t="s">
        <v>78</v>
      </c>
      <c r="AV767" s="13" t="s">
        <v>78</v>
      </c>
      <c r="AW767" s="13" t="s">
        <v>31</v>
      </c>
      <c r="AX767" s="13" t="s">
        <v>70</v>
      </c>
      <c r="AY767" s="155" t="s">
        <v>142</v>
      </c>
    </row>
    <row r="768" spans="2:65" s="11" customFormat="1" ht="11.25">
      <c r="B768" s="139"/>
      <c r="D768" s="140" t="s">
        <v>151</v>
      </c>
      <c r="E768" s="141" t="s">
        <v>19</v>
      </c>
      <c r="F768" s="142" t="s">
        <v>934</v>
      </c>
      <c r="H768" s="143">
        <v>140</v>
      </c>
      <c r="I768" s="330"/>
      <c r="L768" s="139"/>
      <c r="M768" s="145"/>
      <c r="T768" s="146"/>
      <c r="AT768" s="141" t="s">
        <v>151</v>
      </c>
      <c r="AU768" s="141" t="s">
        <v>78</v>
      </c>
      <c r="AV768" s="11" t="s">
        <v>80</v>
      </c>
      <c r="AW768" s="11" t="s">
        <v>31</v>
      </c>
      <c r="AX768" s="11" t="s">
        <v>70</v>
      </c>
      <c r="AY768" s="141" t="s">
        <v>142</v>
      </c>
    </row>
    <row r="769" spans="2:65" s="13" customFormat="1" ht="11.25">
      <c r="B769" s="154"/>
      <c r="D769" s="140" t="s">
        <v>151</v>
      </c>
      <c r="E769" s="155" t="s">
        <v>19</v>
      </c>
      <c r="F769" s="156" t="s">
        <v>879</v>
      </c>
      <c r="H769" s="155" t="s">
        <v>19</v>
      </c>
      <c r="I769" s="332"/>
      <c r="L769" s="154"/>
      <c r="M769" s="158"/>
      <c r="T769" s="159"/>
      <c r="AT769" s="155" t="s">
        <v>151</v>
      </c>
      <c r="AU769" s="155" t="s">
        <v>78</v>
      </c>
      <c r="AV769" s="13" t="s">
        <v>78</v>
      </c>
      <c r="AW769" s="13" t="s">
        <v>31</v>
      </c>
      <c r="AX769" s="13" t="s">
        <v>70</v>
      </c>
      <c r="AY769" s="155" t="s">
        <v>142</v>
      </c>
    </row>
    <row r="770" spans="2:65" s="11" customFormat="1" ht="11.25">
      <c r="B770" s="139"/>
      <c r="D770" s="140" t="s">
        <v>151</v>
      </c>
      <c r="E770" s="141" t="s">
        <v>19</v>
      </c>
      <c r="F770" s="142" t="s">
        <v>411</v>
      </c>
      <c r="H770" s="143">
        <v>48</v>
      </c>
      <c r="I770" s="330"/>
      <c r="L770" s="139"/>
      <c r="M770" s="145"/>
      <c r="T770" s="146"/>
      <c r="AT770" s="141" t="s">
        <v>151</v>
      </c>
      <c r="AU770" s="141" t="s">
        <v>78</v>
      </c>
      <c r="AV770" s="11" t="s">
        <v>80</v>
      </c>
      <c r="AW770" s="11" t="s">
        <v>31</v>
      </c>
      <c r="AX770" s="11" t="s">
        <v>70</v>
      </c>
      <c r="AY770" s="141" t="s">
        <v>142</v>
      </c>
    </row>
    <row r="771" spans="2:65" s="13" customFormat="1" ht="11.25">
      <c r="B771" s="154"/>
      <c r="D771" s="140" t="s">
        <v>151</v>
      </c>
      <c r="E771" s="155" t="s">
        <v>19</v>
      </c>
      <c r="F771" s="156" t="s">
        <v>889</v>
      </c>
      <c r="H771" s="155" t="s">
        <v>19</v>
      </c>
      <c r="I771" s="332"/>
      <c r="L771" s="154"/>
      <c r="M771" s="158"/>
      <c r="T771" s="159"/>
      <c r="AT771" s="155" t="s">
        <v>151</v>
      </c>
      <c r="AU771" s="155" t="s">
        <v>78</v>
      </c>
      <c r="AV771" s="13" t="s">
        <v>78</v>
      </c>
      <c r="AW771" s="13" t="s">
        <v>31</v>
      </c>
      <c r="AX771" s="13" t="s">
        <v>70</v>
      </c>
      <c r="AY771" s="155" t="s">
        <v>142</v>
      </c>
    </row>
    <row r="772" spans="2:65" s="11" customFormat="1" ht="11.25">
      <c r="B772" s="139"/>
      <c r="D772" s="140" t="s">
        <v>151</v>
      </c>
      <c r="E772" s="141" t="s">
        <v>19</v>
      </c>
      <c r="F772" s="142" t="s">
        <v>945</v>
      </c>
      <c r="H772" s="143">
        <v>130</v>
      </c>
      <c r="I772" s="330"/>
      <c r="L772" s="139"/>
      <c r="M772" s="145"/>
      <c r="T772" s="146"/>
      <c r="AT772" s="141" t="s">
        <v>151</v>
      </c>
      <c r="AU772" s="141" t="s">
        <v>78</v>
      </c>
      <c r="AV772" s="11" t="s">
        <v>80</v>
      </c>
      <c r="AW772" s="11" t="s">
        <v>31</v>
      </c>
      <c r="AX772" s="11" t="s">
        <v>70</v>
      </c>
      <c r="AY772" s="141" t="s">
        <v>142</v>
      </c>
    </row>
    <row r="773" spans="2:65" s="12" customFormat="1" ht="11.25">
      <c r="B773" s="147"/>
      <c r="D773" s="140" t="s">
        <v>151</v>
      </c>
      <c r="E773" s="148" t="s">
        <v>19</v>
      </c>
      <c r="F773" s="149" t="s">
        <v>154</v>
      </c>
      <c r="H773" s="150">
        <v>1112</v>
      </c>
      <c r="I773" s="331"/>
      <c r="L773" s="147"/>
      <c r="M773" s="152"/>
      <c r="T773" s="153"/>
      <c r="AT773" s="148" t="s">
        <v>151</v>
      </c>
      <c r="AU773" s="148" t="s">
        <v>78</v>
      </c>
      <c r="AV773" s="12" t="s">
        <v>149</v>
      </c>
      <c r="AW773" s="12" t="s">
        <v>31</v>
      </c>
      <c r="AX773" s="12" t="s">
        <v>78</v>
      </c>
      <c r="AY773" s="148" t="s">
        <v>142</v>
      </c>
    </row>
    <row r="774" spans="2:65" s="13" customFormat="1" ht="11.25">
      <c r="B774" s="154"/>
      <c r="D774" s="140" t="s">
        <v>151</v>
      </c>
      <c r="E774" s="155" t="s">
        <v>19</v>
      </c>
      <c r="F774" s="156" t="s">
        <v>155</v>
      </c>
      <c r="H774" s="155" t="s">
        <v>19</v>
      </c>
      <c r="I774" s="332"/>
      <c r="L774" s="154"/>
      <c r="M774" s="158"/>
      <c r="T774" s="159"/>
      <c r="AT774" s="155" t="s">
        <v>151</v>
      </c>
      <c r="AU774" s="155" t="s">
        <v>78</v>
      </c>
      <c r="AV774" s="13" t="s">
        <v>78</v>
      </c>
      <c r="AW774" s="13" t="s">
        <v>31</v>
      </c>
      <c r="AX774" s="13" t="s">
        <v>70</v>
      </c>
      <c r="AY774" s="155" t="s">
        <v>142</v>
      </c>
    </row>
    <row r="775" spans="2:65" s="1" customFormat="1" ht="16.5" customHeight="1">
      <c r="B775" s="32"/>
      <c r="C775" s="125" t="s">
        <v>381</v>
      </c>
      <c r="D775" s="125" t="s">
        <v>143</v>
      </c>
      <c r="E775" s="126" t="s">
        <v>953</v>
      </c>
      <c r="F775" s="127" t="s">
        <v>954</v>
      </c>
      <c r="G775" s="128" t="s">
        <v>146</v>
      </c>
      <c r="H775" s="129">
        <v>130</v>
      </c>
      <c r="I775" s="329"/>
      <c r="J775" s="131">
        <f>ROUND(I775*H775,2)</f>
        <v>0</v>
      </c>
      <c r="K775" s="127" t="s">
        <v>147</v>
      </c>
      <c r="L775" s="132"/>
      <c r="M775" s="133" t="s">
        <v>19</v>
      </c>
      <c r="N775" s="134" t="s">
        <v>41</v>
      </c>
      <c r="P775" s="135">
        <f>O775*H775</f>
        <v>0</v>
      </c>
      <c r="Q775" s="135">
        <v>7.4200000000000004E-3</v>
      </c>
      <c r="R775" s="135">
        <f>Q775*H775</f>
        <v>0.96460000000000001</v>
      </c>
      <c r="S775" s="135">
        <v>0</v>
      </c>
      <c r="T775" s="136">
        <f>S775*H775</f>
        <v>0</v>
      </c>
      <c r="AR775" s="137" t="s">
        <v>148</v>
      </c>
      <c r="AT775" s="137" t="s">
        <v>143</v>
      </c>
      <c r="AU775" s="137" t="s">
        <v>78</v>
      </c>
      <c r="AY775" s="17" t="s">
        <v>142</v>
      </c>
      <c r="BE775" s="138">
        <f>IF(N775="základní",J775,0)</f>
        <v>0</v>
      </c>
      <c r="BF775" s="138">
        <f>IF(N775="snížená",J775,0)</f>
        <v>0</v>
      </c>
      <c r="BG775" s="138">
        <f>IF(N775="zákl. přenesená",J775,0)</f>
        <v>0</v>
      </c>
      <c r="BH775" s="138">
        <f>IF(N775="sníž. přenesená",J775,0)</f>
        <v>0</v>
      </c>
      <c r="BI775" s="138">
        <f>IF(N775="nulová",J775,0)</f>
        <v>0</v>
      </c>
      <c r="BJ775" s="17" t="s">
        <v>78</v>
      </c>
      <c r="BK775" s="138">
        <f>ROUND(I775*H775,2)</f>
        <v>0</v>
      </c>
      <c r="BL775" s="17" t="s">
        <v>149</v>
      </c>
      <c r="BM775" s="137" t="s">
        <v>955</v>
      </c>
    </row>
    <row r="776" spans="2:65" s="13" customFormat="1" ht="11.25">
      <c r="B776" s="154"/>
      <c r="D776" s="140" t="s">
        <v>151</v>
      </c>
      <c r="E776" s="155" t="s">
        <v>19</v>
      </c>
      <c r="F776" s="156" t="s">
        <v>956</v>
      </c>
      <c r="H776" s="155" t="s">
        <v>19</v>
      </c>
      <c r="I776" s="332"/>
      <c r="L776" s="154"/>
      <c r="M776" s="158"/>
      <c r="T776" s="159"/>
      <c r="AT776" s="155" t="s">
        <v>151</v>
      </c>
      <c r="AU776" s="155" t="s">
        <v>78</v>
      </c>
      <c r="AV776" s="13" t="s">
        <v>78</v>
      </c>
      <c r="AW776" s="13" t="s">
        <v>31</v>
      </c>
      <c r="AX776" s="13" t="s">
        <v>70</v>
      </c>
      <c r="AY776" s="155" t="s">
        <v>142</v>
      </c>
    </row>
    <row r="777" spans="2:65" s="11" customFormat="1" ht="11.25">
      <c r="B777" s="139"/>
      <c r="D777" s="140" t="s">
        <v>151</v>
      </c>
      <c r="E777" s="141" t="s">
        <v>19</v>
      </c>
      <c r="F777" s="142" t="s">
        <v>945</v>
      </c>
      <c r="H777" s="143">
        <v>130</v>
      </c>
      <c r="I777" s="330"/>
      <c r="L777" s="139"/>
      <c r="M777" s="145"/>
      <c r="T777" s="146"/>
      <c r="AT777" s="141" t="s">
        <v>151</v>
      </c>
      <c r="AU777" s="141" t="s">
        <v>78</v>
      </c>
      <c r="AV777" s="11" t="s">
        <v>80</v>
      </c>
      <c r="AW777" s="11" t="s">
        <v>31</v>
      </c>
      <c r="AX777" s="11" t="s">
        <v>70</v>
      </c>
      <c r="AY777" s="141" t="s">
        <v>142</v>
      </c>
    </row>
    <row r="778" spans="2:65" s="12" customFormat="1" ht="11.25">
      <c r="B778" s="147"/>
      <c r="D778" s="140" t="s">
        <v>151</v>
      </c>
      <c r="E778" s="148" t="s">
        <v>19</v>
      </c>
      <c r="F778" s="149" t="s">
        <v>154</v>
      </c>
      <c r="H778" s="150">
        <v>130</v>
      </c>
      <c r="I778" s="331"/>
      <c r="L778" s="147"/>
      <c r="M778" s="152"/>
      <c r="T778" s="153"/>
      <c r="AT778" s="148" t="s">
        <v>151</v>
      </c>
      <c r="AU778" s="148" t="s">
        <v>78</v>
      </c>
      <c r="AV778" s="12" t="s">
        <v>149</v>
      </c>
      <c r="AW778" s="12" t="s">
        <v>31</v>
      </c>
      <c r="AX778" s="12" t="s">
        <v>78</v>
      </c>
      <c r="AY778" s="148" t="s">
        <v>142</v>
      </c>
    </row>
    <row r="779" spans="2:65" s="13" customFormat="1" ht="11.25">
      <c r="B779" s="154"/>
      <c r="D779" s="140" t="s">
        <v>151</v>
      </c>
      <c r="E779" s="155" t="s">
        <v>19</v>
      </c>
      <c r="F779" s="156" t="s">
        <v>155</v>
      </c>
      <c r="H779" s="155" t="s">
        <v>19</v>
      </c>
      <c r="I779" s="332"/>
      <c r="L779" s="154"/>
      <c r="M779" s="158"/>
      <c r="T779" s="159"/>
      <c r="AT779" s="155" t="s">
        <v>151</v>
      </c>
      <c r="AU779" s="155" t="s">
        <v>78</v>
      </c>
      <c r="AV779" s="13" t="s">
        <v>78</v>
      </c>
      <c r="AW779" s="13" t="s">
        <v>31</v>
      </c>
      <c r="AX779" s="13" t="s">
        <v>70</v>
      </c>
      <c r="AY779" s="155" t="s">
        <v>142</v>
      </c>
    </row>
    <row r="780" spans="2:65" s="1" customFormat="1" ht="16.5" customHeight="1">
      <c r="B780" s="32"/>
      <c r="C780" s="125" t="s">
        <v>389</v>
      </c>
      <c r="D780" s="125" t="s">
        <v>143</v>
      </c>
      <c r="E780" s="126" t="s">
        <v>957</v>
      </c>
      <c r="F780" s="127" t="s">
        <v>958</v>
      </c>
      <c r="G780" s="128" t="s">
        <v>319</v>
      </c>
      <c r="H780" s="129">
        <v>114</v>
      </c>
      <c r="I780" s="329"/>
      <c r="J780" s="131">
        <f>ROUND(I780*H780,2)</f>
        <v>0</v>
      </c>
      <c r="K780" s="127" t="s">
        <v>147</v>
      </c>
      <c r="L780" s="132"/>
      <c r="M780" s="133" t="s">
        <v>19</v>
      </c>
      <c r="N780" s="134" t="s">
        <v>41</v>
      </c>
      <c r="P780" s="135">
        <f>O780*H780</f>
        <v>0</v>
      </c>
      <c r="Q780" s="135">
        <v>1E-3</v>
      </c>
      <c r="R780" s="135">
        <f>Q780*H780</f>
        <v>0.114</v>
      </c>
      <c r="S780" s="135">
        <v>0</v>
      </c>
      <c r="T780" s="136">
        <f>S780*H780</f>
        <v>0</v>
      </c>
      <c r="AR780" s="137" t="s">
        <v>148</v>
      </c>
      <c r="AT780" s="137" t="s">
        <v>143</v>
      </c>
      <c r="AU780" s="137" t="s">
        <v>78</v>
      </c>
      <c r="AY780" s="17" t="s">
        <v>142</v>
      </c>
      <c r="BE780" s="138">
        <f>IF(N780="základní",J780,0)</f>
        <v>0</v>
      </c>
      <c r="BF780" s="138">
        <f>IF(N780="snížená",J780,0)</f>
        <v>0</v>
      </c>
      <c r="BG780" s="138">
        <f>IF(N780="zákl. přenesená",J780,0)</f>
        <v>0</v>
      </c>
      <c r="BH780" s="138">
        <f>IF(N780="sníž. přenesená",J780,0)</f>
        <v>0</v>
      </c>
      <c r="BI780" s="138">
        <f>IF(N780="nulová",J780,0)</f>
        <v>0</v>
      </c>
      <c r="BJ780" s="17" t="s">
        <v>78</v>
      </c>
      <c r="BK780" s="138">
        <f>ROUND(I780*H780,2)</f>
        <v>0</v>
      </c>
      <c r="BL780" s="17" t="s">
        <v>149</v>
      </c>
      <c r="BM780" s="137" t="s">
        <v>959</v>
      </c>
    </row>
    <row r="781" spans="2:65" s="13" customFormat="1" ht="11.25">
      <c r="B781" s="154"/>
      <c r="D781" s="140" t="s">
        <v>151</v>
      </c>
      <c r="E781" s="155" t="s">
        <v>19</v>
      </c>
      <c r="F781" s="156" t="s">
        <v>730</v>
      </c>
      <c r="H781" s="155" t="s">
        <v>19</v>
      </c>
      <c r="I781" s="157"/>
      <c r="L781" s="154"/>
      <c r="M781" s="158"/>
      <c r="T781" s="159"/>
      <c r="AT781" s="155" t="s">
        <v>151</v>
      </c>
      <c r="AU781" s="155" t="s">
        <v>78</v>
      </c>
      <c r="AV781" s="13" t="s">
        <v>78</v>
      </c>
      <c r="AW781" s="13" t="s">
        <v>31</v>
      </c>
      <c r="AX781" s="13" t="s">
        <v>70</v>
      </c>
      <c r="AY781" s="155" t="s">
        <v>142</v>
      </c>
    </row>
    <row r="782" spans="2:65" s="11" customFormat="1" ht="11.25">
      <c r="B782" s="139"/>
      <c r="D782" s="140" t="s">
        <v>151</v>
      </c>
      <c r="E782" s="141" t="s">
        <v>19</v>
      </c>
      <c r="F782" s="142" t="s">
        <v>200</v>
      </c>
      <c r="H782" s="143">
        <v>10</v>
      </c>
      <c r="I782" s="144"/>
      <c r="L782" s="139"/>
      <c r="M782" s="145"/>
      <c r="T782" s="146"/>
      <c r="AT782" s="141" t="s">
        <v>151</v>
      </c>
      <c r="AU782" s="141" t="s">
        <v>78</v>
      </c>
      <c r="AV782" s="11" t="s">
        <v>80</v>
      </c>
      <c r="AW782" s="11" t="s">
        <v>31</v>
      </c>
      <c r="AX782" s="11" t="s">
        <v>70</v>
      </c>
      <c r="AY782" s="141" t="s">
        <v>142</v>
      </c>
    </row>
    <row r="783" spans="2:65" s="13" customFormat="1" ht="11.25">
      <c r="B783" s="154"/>
      <c r="D783" s="140" t="s">
        <v>151</v>
      </c>
      <c r="E783" s="155" t="s">
        <v>19</v>
      </c>
      <c r="F783" s="156" t="s">
        <v>731</v>
      </c>
      <c r="H783" s="155" t="s">
        <v>19</v>
      </c>
      <c r="I783" s="157"/>
      <c r="L783" s="154"/>
      <c r="M783" s="158"/>
      <c r="T783" s="159"/>
      <c r="AT783" s="155" t="s">
        <v>151</v>
      </c>
      <c r="AU783" s="155" t="s">
        <v>78</v>
      </c>
      <c r="AV783" s="13" t="s">
        <v>78</v>
      </c>
      <c r="AW783" s="13" t="s">
        <v>31</v>
      </c>
      <c r="AX783" s="13" t="s">
        <v>70</v>
      </c>
      <c r="AY783" s="155" t="s">
        <v>142</v>
      </c>
    </row>
    <row r="784" spans="2:65" s="11" customFormat="1" ht="11.25">
      <c r="B784" s="139"/>
      <c r="D784" s="140" t="s">
        <v>151</v>
      </c>
      <c r="E784" s="141" t="s">
        <v>19</v>
      </c>
      <c r="F784" s="142" t="s">
        <v>222</v>
      </c>
      <c r="H784" s="143">
        <v>14</v>
      </c>
      <c r="I784" s="144"/>
      <c r="L784" s="139"/>
      <c r="M784" s="145"/>
      <c r="T784" s="146"/>
      <c r="AT784" s="141" t="s">
        <v>151</v>
      </c>
      <c r="AU784" s="141" t="s">
        <v>78</v>
      </c>
      <c r="AV784" s="11" t="s">
        <v>80</v>
      </c>
      <c r="AW784" s="11" t="s">
        <v>31</v>
      </c>
      <c r="AX784" s="11" t="s">
        <v>70</v>
      </c>
      <c r="AY784" s="141" t="s">
        <v>142</v>
      </c>
    </row>
    <row r="785" spans="2:65" s="13" customFormat="1" ht="11.25">
      <c r="B785" s="154"/>
      <c r="D785" s="140" t="s">
        <v>151</v>
      </c>
      <c r="E785" s="155" t="s">
        <v>19</v>
      </c>
      <c r="F785" s="156" t="s">
        <v>732</v>
      </c>
      <c r="H785" s="155" t="s">
        <v>19</v>
      </c>
      <c r="I785" s="157"/>
      <c r="L785" s="154"/>
      <c r="M785" s="158"/>
      <c r="T785" s="159"/>
      <c r="AT785" s="155" t="s">
        <v>151</v>
      </c>
      <c r="AU785" s="155" t="s">
        <v>78</v>
      </c>
      <c r="AV785" s="13" t="s">
        <v>78</v>
      </c>
      <c r="AW785" s="13" t="s">
        <v>31</v>
      </c>
      <c r="AX785" s="13" t="s">
        <v>70</v>
      </c>
      <c r="AY785" s="155" t="s">
        <v>142</v>
      </c>
    </row>
    <row r="786" spans="2:65" s="11" customFormat="1" ht="11.25">
      <c r="B786" s="139"/>
      <c r="D786" s="140" t="s">
        <v>151</v>
      </c>
      <c r="E786" s="141" t="s">
        <v>19</v>
      </c>
      <c r="F786" s="142" t="s">
        <v>167</v>
      </c>
      <c r="H786" s="143">
        <v>24</v>
      </c>
      <c r="I786" s="144"/>
      <c r="L786" s="139"/>
      <c r="M786" s="145"/>
      <c r="T786" s="146"/>
      <c r="AT786" s="141" t="s">
        <v>151</v>
      </c>
      <c r="AU786" s="141" t="s">
        <v>78</v>
      </c>
      <c r="AV786" s="11" t="s">
        <v>80</v>
      </c>
      <c r="AW786" s="11" t="s">
        <v>31</v>
      </c>
      <c r="AX786" s="11" t="s">
        <v>70</v>
      </c>
      <c r="AY786" s="141" t="s">
        <v>142</v>
      </c>
    </row>
    <row r="787" spans="2:65" s="13" customFormat="1" ht="11.25">
      <c r="B787" s="154"/>
      <c r="D787" s="140" t="s">
        <v>151</v>
      </c>
      <c r="E787" s="155" t="s">
        <v>19</v>
      </c>
      <c r="F787" s="156" t="s">
        <v>734</v>
      </c>
      <c r="H787" s="155" t="s">
        <v>19</v>
      </c>
      <c r="I787" s="157"/>
      <c r="L787" s="154"/>
      <c r="M787" s="158"/>
      <c r="T787" s="159"/>
      <c r="AT787" s="155" t="s">
        <v>151</v>
      </c>
      <c r="AU787" s="155" t="s">
        <v>78</v>
      </c>
      <c r="AV787" s="13" t="s">
        <v>78</v>
      </c>
      <c r="AW787" s="13" t="s">
        <v>31</v>
      </c>
      <c r="AX787" s="13" t="s">
        <v>70</v>
      </c>
      <c r="AY787" s="155" t="s">
        <v>142</v>
      </c>
    </row>
    <row r="788" spans="2:65" s="11" customFormat="1" ht="11.25">
      <c r="B788" s="139"/>
      <c r="D788" s="140" t="s">
        <v>151</v>
      </c>
      <c r="E788" s="141" t="s">
        <v>19</v>
      </c>
      <c r="F788" s="142" t="s">
        <v>960</v>
      </c>
      <c r="H788" s="143">
        <v>36</v>
      </c>
      <c r="I788" s="144"/>
      <c r="L788" s="139"/>
      <c r="M788" s="145"/>
      <c r="T788" s="146"/>
      <c r="AT788" s="141" t="s">
        <v>151</v>
      </c>
      <c r="AU788" s="141" t="s">
        <v>78</v>
      </c>
      <c r="AV788" s="11" t="s">
        <v>80</v>
      </c>
      <c r="AW788" s="11" t="s">
        <v>31</v>
      </c>
      <c r="AX788" s="11" t="s">
        <v>70</v>
      </c>
      <c r="AY788" s="141" t="s">
        <v>142</v>
      </c>
    </row>
    <row r="789" spans="2:65" s="13" customFormat="1" ht="11.25">
      <c r="B789" s="154"/>
      <c r="D789" s="140" t="s">
        <v>151</v>
      </c>
      <c r="E789" s="155" t="s">
        <v>19</v>
      </c>
      <c r="F789" s="156" t="s">
        <v>879</v>
      </c>
      <c r="H789" s="155" t="s">
        <v>19</v>
      </c>
      <c r="I789" s="157"/>
      <c r="L789" s="154"/>
      <c r="M789" s="158"/>
      <c r="T789" s="159"/>
      <c r="AT789" s="155" t="s">
        <v>151</v>
      </c>
      <c r="AU789" s="155" t="s">
        <v>78</v>
      </c>
      <c r="AV789" s="13" t="s">
        <v>78</v>
      </c>
      <c r="AW789" s="13" t="s">
        <v>31</v>
      </c>
      <c r="AX789" s="13" t="s">
        <v>70</v>
      </c>
      <c r="AY789" s="155" t="s">
        <v>142</v>
      </c>
    </row>
    <row r="790" spans="2:65" s="11" customFormat="1" ht="11.25">
      <c r="B790" s="139"/>
      <c r="D790" s="140" t="s">
        <v>151</v>
      </c>
      <c r="E790" s="141" t="s">
        <v>19</v>
      </c>
      <c r="F790" s="142" t="s">
        <v>295</v>
      </c>
      <c r="H790" s="143">
        <v>30</v>
      </c>
      <c r="I790" s="144"/>
      <c r="L790" s="139"/>
      <c r="M790" s="145"/>
      <c r="T790" s="146"/>
      <c r="AT790" s="141" t="s">
        <v>151</v>
      </c>
      <c r="AU790" s="141" t="s">
        <v>78</v>
      </c>
      <c r="AV790" s="11" t="s">
        <v>80</v>
      </c>
      <c r="AW790" s="11" t="s">
        <v>31</v>
      </c>
      <c r="AX790" s="11" t="s">
        <v>70</v>
      </c>
      <c r="AY790" s="141" t="s">
        <v>142</v>
      </c>
    </row>
    <row r="791" spans="2:65" s="12" customFormat="1" ht="11.25">
      <c r="B791" s="147"/>
      <c r="D791" s="140" t="s">
        <v>151</v>
      </c>
      <c r="E791" s="148" t="s">
        <v>19</v>
      </c>
      <c r="F791" s="149" t="s">
        <v>154</v>
      </c>
      <c r="H791" s="150">
        <v>114</v>
      </c>
      <c r="I791" s="151"/>
      <c r="L791" s="147"/>
      <c r="M791" s="152"/>
      <c r="T791" s="153"/>
      <c r="AT791" s="148" t="s">
        <v>151</v>
      </c>
      <c r="AU791" s="148" t="s">
        <v>78</v>
      </c>
      <c r="AV791" s="12" t="s">
        <v>149</v>
      </c>
      <c r="AW791" s="12" t="s">
        <v>31</v>
      </c>
      <c r="AX791" s="12" t="s">
        <v>78</v>
      </c>
      <c r="AY791" s="148" t="s">
        <v>142</v>
      </c>
    </row>
    <row r="792" spans="2:65" s="13" customFormat="1" ht="11.25">
      <c r="B792" s="154"/>
      <c r="D792" s="140" t="s">
        <v>151</v>
      </c>
      <c r="E792" s="155" t="s">
        <v>19</v>
      </c>
      <c r="F792" s="156" t="s">
        <v>155</v>
      </c>
      <c r="H792" s="155" t="s">
        <v>19</v>
      </c>
      <c r="I792" s="157"/>
      <c r="L792" s="154"/>
      <c r="M792" s="158"/>
      <c r="T792" s="159"/>
      <c r="AT792" s="155" t="s">
        <v>151</v>
      </c>
      <c r="AU792" s="155" t="s">
        <v>78</v>
      </c>
      <c r="AV792" s="13" t="s">
        <v>78</v>
      </c>
      <c r="AW792" s="13" t="s">
        <v>31</v>
      </c>
      <c r="AX792" s="13" t="s">
        <v>70</v>
      </c>
      <c r="AY792" s="155" t="s">
        <v>142</v>
      </c>
    </row>
    <row r="793" spans="2:65" s="10" customFormat="1" ht="25.9" customHeight="1">
      <c r="B793" s="115"/>
      <c r="D793" s="116" t="s">
        <v>69</v>
      </c>
      <c r="E793" s="117" t="s">
        <v>143</v>
      </c>
      <c r="F793" s="117" t="s">
        <v>257</v>
      </c>
      <c r="I793" s="118"/>
      <c r="J793" s="119">
        <f>BK793</f>
        <v>0</v>
      </c>
      <c r="L793" s="115"/>
      <c r="M793" s="120"/>
      <c r="P793" s="121">
        <f>SUM(P794:P991)</f>
        <v>0</v>
      </c>
      <c r="R793" s="121">
        <f>SUM(R794:R991)</f>
        <v>2642.4458399999999</v>
      </c>
      <c r="T793" s="122">
        <f>SUM(T794:T991)</f>
        <v>0</v>
      </c>
      <c r="AR793" s="116" t="s">
        <v>161</v>
      </c>
      <c r="AT793" s="123" t="s">
        <v>69</v>
      </c>
      <c r="AU793" s="123" t="s">
        <v>70</v>
      </c>
      <c r="AY793" s="116" t="s">
        <v>142</v>
      </c>
      <c r="BK793" s="124">
        <f>SUM(BK794:BK991)</f>
        <v>0</v>
      </c>
    </row>
    <row r="794" spans="2:65" s="1" customFormat="1" ht="24.2" customHeight="1">
      <c r="B794" s="32"/>
      <c r="C794" s="125" t="s">
        <v>395</v>
      </c>
      <c r="D794" s="125" t="s">
        <v>143</v>
      </c>
      <c r="E794" s="126" t="s">
        <v>961</v>
      </c>
      <c r="F794" s="127" t="s">
        <v>962</v>
      </c>
      <c r="G794" s="128" t="s">
        <v>146</v>
      </c>
      <c r="H794" s="129">
        <v>14</v>
      </c>
      <c r="I794" s="130"/>
      <c r="J794" s="131">
        <f>ROUND(I794*H794,2)</f>
        <v>0</v>
      </c>
      <c r="K794" s="127" t="s">
        <v>147</v>
      </c>
      <c r="L794" s="132"/>
      <c r="M794" s="133" t="s">
        <v>19</v>
      </c>
      <c r="N794" s="134" t="s">
        <v>41</v>
      </c>
      <c r="P794" s="135">
        <f>O794*H794</f>
        <v>0</v>
      </c>
      <c r="Q794" s="135">
        <v>2E-3</v>
      </c>
      <c r="R794" s="135">
        <f>Q794*H794</f>
        <v>2.8000000000000001E-2</v>
      </c>
      <c r="S794" s="135">
        <v>0</v>
      </c>
      <c r="T794" s="136">
        <f>S794*H794</f>
        <v>0</v>
      </c>
      <c r="AR794" s="137" t="s">
        <v>148</v>
      </c>
      <c r="AT794" s="137" t="s">
        <v>143</v>
      </c>
      <c r="AU794" s="137" t="s">
        <v>78</v>
      </c>
      <c r="AY794" s="17" t="s">
        <v>142</v>
      </c>
      <c r="BE794" s="138">
        <f>IF(N794="základní",J794,0)</f>
        <v>0</v>
      </c>
      <c r="BF794" s="138">
        <f>IF(N794="snížená",J794,0)</f>
        <v>0</v>
      </c>
      <c r="BG794" s="138">
        <f>IF(N794="zákl. přenesená",J794,0)</f>
        <v>0</v>
      </c>
      <c r="BH794" s="138">
        <f>IF(N794="sníž. přenesená",J794,0)</f>
        <v>0</v>
      </c>
      <c r="BI794" s="138">
        <f>IF(N794="nulová",J794,0)</f>
        <v>0</v>
      </c>
      <c r="BJ794" s="17" t="s">
        <v>78</v>
      </c>
      <c r="BK794" s="138">
        <f>ROUND(I794*H794,2)</f>
        <v>0</v>
      </c>
      <c r="BL794" s="17" t="s">
        <v>149</v>
      </c>
      <c r="BM794" s="137" t="s">
        <v>963</v>
      </c>
    </row>
    <row r="795" spans="2:65" s="13" customFormat="1" ht="11.25">
      <c r="B795" s="154"/>
      <c r="D795" s="140" t="s">
        <v>151</v>
      </c>
      <c r="E795" s="155" t="s">
        <v>19</v>
      </c>
      <c r="F795" s="156" t="s">
        <v>689</v>
      </c>
      <c r="H795" s="155" t="s">
        <v>19</v>
      </c>
      <c r="I795" s="157"/>
      <c r="L795" s="154"/>
      <c r="M795" s="158"/>
      <c r="T795" s="159"/>
      <c r="AT795" s="155" t="s">
        <v>151</v>
      </c>
      <c r="AU795" s="155" t="s">
        <v>78</v>
      </c>
      <c r="AV795" s="13" t="s">
        <v>78</v>
      </c>
      <c r="AW795" s="13" t="s">
        <v>31</v>
      </c>
      <c r="AX795" s="13" t="s">
        <v>70</v>
      </c>
      <c r="AY795" s="155" t="s">
        <v>142</v>
      </c>
    </row>
    <row r="796" spans="2:65" s="11" customFormat="1" ht="11.25">
      <c r="B796" s="139"/>
      <c r="D796" s="140" t="s">
        <v>151</v>
      </c>
      <c r="E796" s="141" t="s">
        <v>19</v>
      </c>
      <c r="F796" s="142" t="s">
        <v>80</v>
      </c>
      <c r="H796" s="143">
        <v>2</v>
      </c>
      <c r="I796" s="144"/>
      <c r="L796" s="139"/>
      <c r="M796" s="145"/>
      <c r="T796" s="146"/>
      <c r="AT796" s="141" t="s">
        <v>151</v>
      </c>
      <c r="AU796" s="141" t="s">
        <v>78</v>
      </c>
      <c r="AV796" s="11" t="s">
        <v>80</v>
      </c>
      <c r="AW796" s="11" t="s">
        <v>31</v>
      </c>
      <c r="AX796" s="11" t="s">
        <v>70</v>
      </c>
      <c r="AY796" s="141" t="s">
        <v>142</v>
      </c>
    </row>
    <row r="797" spans="2:65" s="13" customFormat="1" ht="11.25">
      <c r="B797" s="154"/>
      <c r="D797" s="140" t="s">
        <v>151</v>
      </c>
      <c r="E797" s="155" t="s">
        <v>19</v>
      </c>
      <c r="F797" s="156" t="s">
        <v>696</v>
      </c>
      <c r="H797" s="155" t="s">
        <v>19</v>
      </c>
      <c r="I797" s="157"/>
      <c r="L797" s="154"/>
      <c r="M797" s="158"/>
      <c r="T797" s="159"/>
      <c r="AT797" s="155" t="s">
        <v>151</v>
      </c>
      <c r="AU797" s="155" t="s">
        <v>78</v>
      </c>
      <c r="AV797" s="13" t="s">
        <v>78</v>
      </c>
      <c r="AW797" s="13" t="s">
        <v>31</v>
      </c>
      <c r="AX797" s="13" t="s">
        <v>70</v>
      </c>
      <c r="AY797" s="155" t="s">
        <v>142</v>
      </c>
    </row>
    <row r="798" spans="2:65" s="11" customFormat="1" ht="11.25">
      <c r="B798" s="139"/>
      <c r="D798" s="140" t="s">
        <v>151</v>
      </c>
      <c r="E798" s="141" t="s">
        <v>19</v>
      </c>
      <c r="F798" s="142" t="s">
        <v>80</v>
      </c>
      <c r="H798" s="143">
        <v>2</v>
      </c>
      <c r="I798" s="144"/>
      <c r="L798" s="139"/>
      <c r="M798" s="145"/>
      <c r="T798" s="146"/>
      <c r="AT798" s="141" t="s">
        <v>151</v>
      </c>
      <c r="AU798" s="141" t="s">
        <v>78</v>
      </c>
      <c r="AV798" s="11" t="s">
        <v>80</v>
      </c>
      <c r="AW798" s="11" t="s">
        <v>31</v>
      </c>
      <c r="AX798" s="11" t="s">
        <v>70</v>
      </c>
      <c r="AY798" s="141" t="s">
        <v>142</v>
      </c>
    </row>
    <row r="799" spans="2:65" s="13" customFormat="1" ht="11.25">
      <c r="B799" s="154"/>
      <c r="D799" s="140" t="s">
        <v>151</v>
      </c>
      <c r="E799" s="155" t="s">
        <v>19</v>
      </c>
      <c r="F799" s="156" t="s">
        <v>947</v>
      </c>
      <c r="H799" s="155" t="s">
        <v>19</v>
      </c>
      <c r="I799" s="157"/>
      <c r="L799" s="154"/>
      <c r="M799" s="158"/>
      <c r="T799" s="159"/>
      <c r="AT799" s="155" t="s">
        <v>151</v>
      </c>
      <c r="AU799" s="155" t="s">
        <v>78</v>
      </c>
      <c r="AV799" s="13" t="s">
        <v>78</v>
      </c>
      <c r="AW799" s="13" t="s">
        <v>31</v>
      </c>
      <c r="AX799" s="13" t="s">
        <v>70</v>
      </c>
      <c r="AY799" s="155" t="s">
        <v>142</v>
      </c>
    </row>
    <row r="800" spans="2:65" s="11" customFormat="1" ht="11.25">
      <c r="B800" s="139"/>
      <c r="D800" s="140" t="s">
        <v>151</v>
      </c>
      <c r="E800" s="141" t="s">
        <v>19</v>
      </c>
      <c r="F800" s="142" t="s">
        <v>80</v>
      </c>
      <c r="H800" s="143">
        <v>2</v>
      </c>
      <c r="I800" s="144"/>
      <c r="L800" s="139"/>
      <c r="M800" s="145"/>
      <c r="T800" s="146"/>
      <c r="AT800" s="141" t="s">
        <v>151</v>
      </c>
      <c r="AU800" s="141" t="s">
        <v>78</v>
      </c>
      <c r="AV800" s="11" t="s">
        <v>80</v>
      </c>
      <c r="AW800" s="11" t="s">
        <v>31</v>
      </c>
      <c r="AX800" s="11" t="s">
        <v>70</v>
      </c>
      <c r="AY800" s="141" t="s">
        <v>142</v>
      </c>
    </row>
    <row r="801" spans="2:65" s="13" customFormat="1" ht="11.25">
      <c r="B801" s="154"/>
      <c r="D801" s="140" t="s">
        <v>151</v>
      </c>
      <c r="E801" s="155" t="s">
        <v>19</v>
      </c>
      <c r="F801" s="156" t="s">
        <v>949</v>
      </c>
      <c r="H801" s="155" t="s">
        <v>19</v>
      </c>
      <c r="I801" s="157"/>
      <c r="L801" s="154"/>
      <c r="M801" s="158"/>
      <c r="T801" s="159"/>
      <c r="AT801" s="155" t="s">
        <v>151</v>
      </c>
      <c r="AU801" s="155" t="s">
        <v>78</v>
      </c>
      <c r="AV801" s="13" t="s">
        <v>78</v>
      </c>
      <c r="AW801" s="13" t="s">
        <v>31</v>
      </c>
      <c r="AX801" s="13" t="s">
        <v>70</v>
      </c>
      <c r="AY801" s="155" t="s">
        <v>142</v>
      </c>
    </row>
    <row r="802" spans="2:65" s="11" customFormat="1" ht="11.25">
      <c r="B802" s="139"/>
      <c r="D802" s="140" t="s">
        <v>151</v>
      </c>
      <c r="E802" s="141" t="s">
        <v>19</v>
      </c>
      <c r="F802" s="142" t="s">
        <v>80</v>
      </c>
      <c r="H802" s="143">
        <v>2</v>
      </c>
      <c r="I802" s="144"/>
      <c r="L802" s="139"/>
      <c r="M802" s="145"/>
      <c r="T802" s="146"/>
      <c r="AT802" s="141" t="s">
        <v>151</v>
      </c>
      <c r="AU802" s="141" t="s">
        <v>78</v>
      </c>
      <c r="AV802" s="11" t="s">
        <v>80</v>
      </c>
      <c r="AW802" s="11" t="s">
        <v>31</v>
      </c>
      <c r="AX802" s="11" t="s">
        <v>70</v>
      </c>
      <c r="AY802" s="141" t="s">
        <v>142</v>
      </c>
    </row>
    <row r="803" spans="2:65" s="13" customFormat="1" ht="11.25">
      <c r="B803" s="154"/>
      <c r="D803" s="140" t="s">
        <v>151</v>
      </c>
      <c r="E803" s="155" t="s">
        <v>19</v>
      </c>
      <c r="F803" s="156" t="s">
        <v>872</v>
      </c>
      <c r="H803" s="155" t="s">
        <v>19</v>
      </c>
      <c r="I803" s="157"/>
      <c r="L803" s="154"/>
      <c r="M803" s="158"/>
      <c r="T803" s="159"/>
      <c r="AT803" s="155" t="s">
        <v>151</v>
      </c>
      <c r="AU803" s="155" t="s">
        <v>78</v>
      </c>
      <c r="AV803" s="13" t="s">
        <v>78</v>
      </c>
      <c r="AW803" s="13" t="s">
        <v>31</v>
      </c>
      <c r="AX803" s="13" t="s">
        <v>70</v>
      </c>
      <c r="AY803" s="155" t="s">
        <v>142</v>
      </c>
    </row>
    <row r="804" spans="2:65" s="11" customFormat="1" ht="11.25">
      <c r="B804" s="139"/>
      <c r="D804" s="140" t="s">
        <v>151</v>
      </c>
      <c r="E804" s="141" t="s">
        <v>19</v>
      </c>
      <c r="F804" s="142" t="s">
        <v>80</v>
      </c>
      <c r="H804" s="143">
        <v>2</v>
      </c>
      <c r="I804" s="144"/>
      <c r="L804" s="139"/>
      <c r="M804" s="145"/>
      <c r="T804" s="146"/>
      <c r="AT804" s="141" t="s">
        <v>151</v>
      </c>
      <c r="AU804" s="141" t="s">
        <v>78</v>
      </c>
      <c r="AV804" s="11" t="s">
        <v>80</v>
      </c>
      <c r="AW804" s="11" t="s">
        <v>31</v>
      </c>
      <c r="AX804" s="11" t="s">
        <v>70</v>
      </c>
      <c r="AY804" s="141" t="s">
        <v>142</v>
      </c>
    </row>
    <row r="805" spans="2:65" s="13" customFormat="1" ht="11.25">
      <c r="B805" s="154"/>
      <c r="D805" s="140" t="s">
        <v>151</v>
      </c>
      <c r="E805" s="155" t="s">
        <v>19</v>
      </c>
      <c r="F805" s="156" t="s">
        <v>964</v>
      </c>
      <c r="H805" s="155" t="s">
        <v>19</v>
      </c>
      <c r="I805" s="157"/>
      <c r="L805" s="154"/>
      <c r="M805" s="158"/>
      <c r="T805" s="159"/>
      <c r="AT805" s="155" t="s">
        <v>151</v>
      </c>
      <c r="AU805" s="155" t="s">
        <v>78</v>
      </c>
      <c r="AV805" s="13" t="s">
        <v>78</v>
      </c>
      <c r="AW805" s="13" t="s">
        <v>31</v>
      </c>
      <c r="AX805" s="13" t="s">
        <v>70</v>
      </c>
      <c r="AY805" s="155" t="s">
        <v>142</v>
      </c>
    </row>
    <row r="806" spans="2:65" s="11" customFormat="1" ht="11.25">
      <c r="B806" s="139"/>
      <c r="D806" s="140" t="s">
        <v>151</v>
      </c>
      <c r="E806" s="141" t="s">
        <v>19</v>
      </c>
      <c r="F806" s="142" t="s">
        <v>80</v>
      </c>
      <c r="H806" s="143">
        <v>2</v>
      </c>
      <c r="I806" s="144"/>
      <c r="L806" s="139"/>
      <c r="M806" s="145"/>
      <c r="T806" s="146"/>
      <c r="AT806" s="141" t="s">
        <v>151</v>
      </c>
      <c r="AU806" s="141" t="s">
        <v>78</v>
      </c>
      <c r="AV806" s="11" t="s">
        <v>80</v>
      </c>
      <c r="AW806" s="11" t="s">
        <v>31</v>
      </c>
      <c r="AX806" s="11" t="s">
        <v>70</v>
      </c>
      <c r="AY806" s="141" t="s">
        <v>142</v>
      </c>
    </row>
    <row r="807" spans="2:65" s="13" customFormat="1" ht="11.25">
      <c r="B807" s="154"/>
      <c r="D807" s="140" t="s">
        <v>151</v>
      </c>
      <c r="E807" s="155" t="s">
        <v>19</v>
      </c>
      <c r="F807" s="156" t="s">
        <v>965</v>
      </c>
      <c r="H807" s="155" t="s">
        <v>19</v>
      </c>
      <c r="I807" s="157"/>
      <c r="L807" s="154"/>
      <c r="M807" s="158"/>
      <c r="T807" s="159"/>
      <c r="AT807" s="155" t="s">
        <v>151</v>
      </c>
      <c r="AU807" s="155" t="s">
        <v>78</v>
      </c>
      <c r="AV807" s="13" t="s">
        <v>78</v>
      </c>
      <c r="AW807" s="13" t="s">
        <v>31</v>
      </c>
      <c r="AX807" s="13" t="s">
        <v>70</v>
      </c>
      <c r="AY807" s="155" t="s">
        <v>142</v>
      </c>
    </row>
    <row r="808" spans="2:65" s="11" customFormat="1" ht="11.25">
      <c r="B808" s="139"/>
      <c r="D808" s="140" t="s">
        <v>151</v>
      </c>
      <c r="E808" s="141" t="s">
        <v>19</v>
      </c>
      <c r="F808" s="142" t="s">
        <v>80</v>
      </c>
      <c r="H808" s="143">
        <v>2</v>
      </c>
      <c r="I808" s="144"/>
      <c r="L808" s="139"/>
      <c r="M808" s="145"/>
      <c r="T808" s="146"/>
      <c r="AT808" s="141" t="s">
        <v>151</v>
      </c>
      <c r="AU808" s="141" t="s">
        <v>78</v>
      </c>
      <c r="AV808" s="11" t="s">
        <v>80</v>
      </c>
      <c r="AW808" s="11" t="s">
        <v>31</v>
      </c>
      <c r="AX808" s="11" t="s">
        <v>70</v>
      </c>
      <c r="AY808" s="141" t="s">
        <v>142</v>
      </c>
    </row>
    <row r="809" spans="2:65" s="12" customFormat="1" ht="11.25">
      <c r="B809" s="147"/>
      <c r="D809" s="140" t="s">
        <v>151</v>
      </c>
      <c r="E809" s="148" t="s">
        <v>19</v>
      </c>
      <c r="F809" s="149" t="s">
        <v>154</v>
      </c>
      <c r="H809" s="150">
        <v>14</v>
      </c>
      <c r="I809" s="151"/>
      <c r="L809" s="147"/>
      <c r="M809" s="152"/>
      <c r="T809" s="153"/>
      <c r="AT809" s="148" t="s">
        <v>151</v>
      </c>
      <c r="AU809" s="148" t="s">
        <v>78</v>
      </c>
      <c r="AV809" s="12" t="s">
        <v>149</v>
      </c>
      <c r="AW809" s="12" t="s">
        <v>31</v>
      </c>
      <c r="AX809" s="12" t="s">
        <v>78</v>
      </c>
      <c r="AY809" s="148" t="s">
        <v>142</v>
      </c>
    </row>
    <row r="810" spans="2:65" s="1" customFormat="1" ht="16.5" customHeight="1">
      <c r="B810" s="32"/>
      <c r="C810" s="125" t="s">
        <v>400</v>
      </c>
      <c r="D810" s="125" t="s">
        <v>143</v>
      </c>
      <c r="E810" s="126" t="s">
        <v>966</v>
      </c>
      <c r="F810" s="127" t="s">
        <v>967</v>
      </c>
      <c r="G810" s="128" t="s">
        <v>146</v>
      </c>
      <c r="H810" s="129">
        <v>242</v>
      </c>
      <c r="I810" s="130"/>
      <c r="J810" s="131">
        <f>ROUND(I810*H810,2)</f>
        <v>0</v>
      </c>
      <c r="K810" s="127" t="s">
        <v>147</v>
      </c>
      <c r="L810" s="132"/>
      <c r="M810" s="133" t="s">
        <v>19</v>
      </c>
      <c r="N810" s="134" t="s">
        <v>41</v>
      </c>
      <c r="P810" s="135">
        <f>O810*H810</f>
        <v>0</v>
      </c>
      <c r="Q810" s="135">
        <v>0.13200000000000001</v>
      </c>
      <c r="R810" s="135">
        <f>Q810*H810</f>
        <v>31.944000000000003</v>
      </c>
      <c r="S810" s="135">
        <v>0</v>
      </c>
      <c r="T810" s="136">
        <f>S810*H810</f>
        <v>0</v>
      </c>
      <c r="AR810" s="137" t="s">
        <v>148</v>
      </c>
      <c r="AT810" s="137" t="s">
        <v>143</v>
      </c>
      <c r="AU810" s="137" t="s">
        <v>78</v>
      </c>
      <c r="AY810" s="17" t="s">
        <v>142</v>
      </c>
      <c r="BE810" s="138">
        <f>IF(N810="základní",J810,0)</f>
        <v>0</v>
      </c>
      <c r="BF810" s="138">
        <f>IF(N810="snížená",J810,0)</f>
        <v>0</v>
      </c>
      <c r="BG810" s="138">
        <f>IF(N810="zákl. přenesená",J810,0)</f>
        <v>0</v>
      </c>
      <c r="BH810" s="138">
        <f>IF(N810="sníž. přenesená",J810,0)</f>
        <v>0</v>
      </c>
      <c r="BI810" s="138">
        <f>IF(N810="nulová",J810,0)</f>
        <v>0</v>
      </c>
      <c r="BJ810" s="17" t="s">
        <v>78</v>
      </c>
      <c r="BK810" s="138">
        <f>ROUND(I810*H810,2)</f>
        <v>0</v>
      </c>
      <c r="BL810" s="17" t="s">
        <v>149</v>
      </c>
      <c r="BM810" s="137" t="s">
        <v>968</v>
      </c>
    </row>
    <row r="811" spans="2:65" s="13" customFormat="1" ht="11.25">
      <c r="B811" s="154"/>
      <c r="D811" s="140" t="s">
        <v>151</v>
      </c>
      <c r="E811" s="155" t="s">
        <v>19</v>
      </c>
      <c r="F811" s="156" t="s">
        <v>969</v>
      </c>
      <c r="H811" s="155" t="s">
        <v>19</v>
      </c>
      <c r="I811" s="157"/>
      <c r="L811" s="154"/>
      <c r="M811" s="158"/>
      <c r="T811" s="159"/>
      <c r="AT811" s="155" t="s">
        <v>151</v>
      </c>
      <c r="AU811" s="155" t="s">
        <v>78</v>
      </c>
      <c r="AV811" s="13" t="s">
        <v>78</v>
      </c>
      <c r="AW811" s="13" t="s">
        <v>31</v>
      </c>
      <c r="AX811" s="13" t="s">
        <v>70</v>
      </c>
      <c r="AY811" s="155" t="s">
        <v>142</v>
      </c>
    </row>
    <row r="812" spans="2:65" s="11" customFormat="1" ht="11.25">
      <c r="B812" s="139"/>
      <c r="D812" s="140" t="s">
        <v>151</v>
      </c>
      <c r="E812" s="141" t="s">
        <v>19</v>
      </c>
      <c r="F812" s="142" t="s">
        <v>970</v>
      </c>
      <c r="H812" s="143">
        <v>242</v>
      </c>
      <c r="I812" s="144"/>
      <c r="L812" s="139"/>
      <c r="M812" s="145"/>
      <c r="T812" s="146"/>
      <c r="AT812" s="141" t="s">
        <v>151</v>
      </c>
      <c r="AU812" s="141" t="s">
        <v>78</v>
      </c>
      <c r="AV812" s="11" t="s">
        <v>80</v>
      </c>
      <c r="AW812" s="11" t="s">
        <v>31</v>
      </c>
      <c r="AX812" s="11" t="s">
        <v>70</v>
      </c>
      <c r="AY812" s="141" t="s">
        <v>142</v>
      </c>
    </row>
    <row r="813" spans="2:65" s="12" customFormat="1" ht="11.25">
      <c r="B813" s="147"/>
      <c r="D813" s="140" t="s">
        <v>151</v>
      </c>
      <c r="E813" s="148" t="s">
        <v>19</v>
      </c>
      <c r="F813" s="149" t="s">
        <v>154</v>
      </c>
      <c r="H813" s="150">
        <v>242</v>
      </c>
      <c r="I813" s="151"/>
      <c r="L813" s="147"/>
      <c r="M813" s="152"/>
      <c r="T813" s="153"/>
      <c r="AT813" s="148" t="s">
        <v>151</v>
      </c>
      <c r="AU813" s="148" t="s">
        <v>78</v>
      </c>
      <c r="AV813" s="12" t="s">
        <v>149</v>
      </c>
      <c r="AW813" s="12" t="s">
        <v>31</v>
      </c>
      <c r="AX813" s="12" t="s">
        <v>78</v>
      </c>
      <c r="AY813" s="148" t="s">
        <v>142</v>
      </c>
    </row>
    <row r="814" spans="2:65" s="1" customFormat="1" ht="16.5" customHeight="1">
      <c r="B814" s="32"/>
      <c r="C814" s="125" t="s">
        <v>405</v>
      </c>
      <c r="D814" s="125" t="s">
        <v>143</v>
      </c>
      <c r="E814" s="126" t="s">
        <v>971</v>
      </c>
      <c r="F814" s="127" t="s">
        <v>972</v>
      </c>
      <c r="G814" s="128" t="s">
        <v>146</v>
      </c>
      <c r="H814" s="129">
        <v>240</v>
      </c>
      <c r="I814" s="130"/>
      <c r="J814" s="131">
        <f>ROUND(I814*H814,2)</f>
        <v>0</v>
      </c>
      <c r="K814" s="127" t="s">
        <v>147</v>
      </c>
      <c r="L814" s="132"/>
      <c r="M814" s="133" t="s">
        <v>19</v>
      </c>
      <c r="N814" s="134" t="s">
        <v>41</v>
      </c>
      <c r="P814" s="135">
        <f>O814*H814</f>
        <v>0</v>
      </c>
      <c r="Q814" s="135">
        <v>0.14899999999999999</v>
      </c>
      <c r="R814" s="135">
        <f>Q814*H814</f>
        <v>35.76</v>
      </c>
      <c r="S814" s="135">
        <v>0</v>
      </c>
      <c r="T814" s="136">
        <f>S814*H814</f>
        <v>0</v>
      </c>
      <c r="AR814" s="137" t="s">
        <v>148</v>
      </c>
      <c r="AT814" s="137" t="s">
        <v>143</v>
      </c>
      <c r="AU814" s="137" t="s">
        <v>78</v>
      </c>
      <c r="AY814" s="17" t="s">
        <v>142</v>
      </c>
      <c r="BE814" s="138">
        <f>IF(N814="základní",J814,0)</f>
        <v>0</v>
      </c>
      <c r="BF814" s="138">
        <f>IF(N814="snížená",J814,0)</f>
        <v>0</v>
      </c>
      <c r="BG814" s="138">
        <f>IF(N814="zákl. přenesená",J814,0)</f>
        <v>0</v>
      </c>
      <c r="BH814" s="138">
        <f>IF(N814="sníž. přenesená",J814,0)</f>
        <v>0</v>
      </c>
      <c r="BI814" s="138">
        <f>IF(N814="nulová",J814,0)</f>
        <v>0</v>
      </c>
      <c r="BJ814" s="17" t="s">
        <v>78</v>
      </c>
      <c r="BK814" s="138">
        <f>ROUND(I814*H814,2)</f>
        <v>0</v>
      </c>
      <c r="BL814" s="17" t="s">
        <v>149</v>
      </c>
      <c r="BM814" s="137" t="s">
        <v>973</v>
      </c>
    </row>
    <row r="815" spans="2:65" s="13" customFormat="1" ht="11.25">
      <c r="B815" s="154"/>
      <c r="D815" s="140" t="s">
        <v>151</v>
      </c>
      <c r="E815" s="155" t="s">
        <v>19</v>
      </c>
      <c r="F815" s="156" t="s">
        <v>969</v>
      </c>
      <c r="H815" s="155" t="s">
        <v>19</v>
      </c>
      <c r="I815" s="157"/>
      <c r="L815" s="154"/>
      <c r="M815" s="158"/>
      <c r="T815" s="159"/>
      <c r="AT815" s="155" t="s">
        <v>151</v>
      </c>
      <c r="AU815" s="155" t="s">
        <v>78</v>
      </c>
      <c r="AV815" s="13" t="s">
        <v>78</v>
      </c>
      <c r="AW815" s="13" t="s">
        <v>31</v>
      </c>
      <c r="AX815" s="13" t="s">
        <v>70</v>
      </c>
      <c r="AY815" s="155" t="s">
        <v>142</v>
      </c>
    </row>
    <row r="816" spans="2:65" s="11" customFormat="1" ht="11.25">
      <c r="B816" s="139"/>
      <c r="D816" s="140" t="s">
        <v>151</v>
      </c>
      <c r="E816" s="141" t="s">
        <v>19</v>
      </c>
      <c r="F816" s="142" t="s">
        <v>974</v>
      </c>
      <c r="H816" s="143">
        <v>240</v>
      </c>
      <c r="I816" s="144"/>
      <c r="L816" s="139"/>
      <c r="M816" s="145"/>
      <c r="T816" s="146"/>
      <c r="AT816" s="141" t="s">
        <v>151</v>
      </c>
      <c r="AU816" s="141" t="s">
        <v>78</v>
      </c>
      <c r="AV816" s="11" t="s">
        <v>80</v>
      </c>
      <c r="AW816" s="11" t="s">
        <v>31</v>
      </c>
      <c r="AX816" s="11" t="s">
        <v>70</v>
      </c>
      <c r="AY816" s="141" t="s">
        <v>142</v>
      </c>
    </row>
    <row r="817" spans="2:65" s="12" customFormat="1" ht="11.25">
      <c r="B817" s="147"/>
      <c r="D817" s="140" t="s">
        <v>151</v>
      </c>
      <c r="E817" s="148" t="s">
        <v>19</v>
      </c>
      <c r="F817" s="149" t="s">
        <v>154</v>
      </c>
      <c r="H817" s="150">
        <v>240</v>
      </c>
      <c r="I817" s="151"/>
      <c r="L817" s="147"/>
      <c r="M817" s="152"/>
      <c r="T817" s="153"/>
      <c r="AT817" s="148" t="s">
        <v>151</v>
      </c>
      <c r="AU817" s="148" t="s">
        <v>78</v>
      </c>
      <c r="AV817" s="12" t="s">
        <v>149</v>
      </c>
      <c r="AW817" s="12" t="s">
        <v>31</v>
      </c>
      <c r="AX817" s="12" t="s">
        <v>78</v>
      </c>
      <c r="AY817" s="148" t="s">
        <v>142</v>
      </c>
    </row>
    <row r="818" spans="2:65" s="1" customFormat="1" ht="24.2" customHeight="1">
      <c r="B818" s="32"/>
      <c r="C818" s="125" t="s">
        <v>411</v>
      </c>
      <c r="D818" s="125" t="s">
        <v>143</v>
      </c>
      <c r="E818" s="126" t="s">
        <v>975</v>
      </c>
      <c r="F818" s="127" t="s">
        <v>976</v>
      </c>
      <c r="G818" s="128" t="s">
        <v>146</v>
      </c>
      <c r="H818" s="129">
        <v>120</v>
      </c>
      <c r="I818" s="130"/>
      <c r="J818" s="131">
        <f>ROUND(I818*H818,2)</f>
        <v>0</v>
      </c>
      <c r="K818" s="127" t="s">
        <v>147</v>
      </c>
      <c r="L818" s="132"/>
      <c r="M818" s="133" t="s">
        <v>19</v>
      </c>
      <c r="N818" s="134" t="s">
        <v>41</v>
      </c>
      <c r="P818" s="135">
        <f>O818*H818</f>
        <v>0</v>
      </c>
      <c r="Q818" s="135">
        <v>0.32</v>
      </c>
      <c r="R818" s="135">
        <f>Q818*H818</f>
        <v>38.4</v>
      </c>
      <c r="S818" s="135">
        <v>0</v>
      </c>
      <c r="T818" s="136">
        <f>S818*H818</f>
        <v>0</v>
      </c>
      <c r="AR818" s="137" t="s">
        <v>148</v>
      </c>
      <c r="AT818" s="137" t="s">
        <v>143</v>
      </c>
      <c r="AU818" s="137" t="s">
        <v>78</v>
      </c>
      <c r="AY818" s="17" t="s">
        <v>142</v>
      </c>
      <c r="BE818" s="138">
        <f>IF(N818="základní",J818,0)</f>
        <v>0</v>
      </c>
      <c r="BF818" s="138">
        <f>IF(N818="snížená",J818,0)</f>
        <v>0</v>
      </c>
      <c r="BG818" s="138">
        <f>IF(N818="zákl. přenesená",J818,0)</f>
        <v>0</v>
      </c>
      <c r="BH818" s="138">
        <f>IF(N818="sníž. přenesená",J818,0)</f>
        <v>0</v>
      </c>
      <c r="BI818" s="138">
        <f>IF(N818="nulová",J818,0)</f>
        <v>0</v>
      </c>
      <c r="BJ818" s="17" t="s">
        <v>78</v>
      </c>
      <c r="BK818" s="138">
        <f>ROUND(I818*H818,2)</f>
        <v>0</v>
      </c>
      <c r="BL818" s="17" t="s">
        <v>149</v>
      </c>
      <c r="BM818" s="137" t="s">
        <v>977</v>
      </c>
    </row>
    <row r="819" spans="2:65" s="13" customFormat="1" ht="11.25">
      <c r="B819" s="154"/>
      <c r="D819" s="140" t="s">
        <v>151</v>
      </c>
      <c r="E819" s="155" t="s">
        <v>19</v>
      </c>
      <c r="F819" s="156" t="s">
        <v>969</v>
      </c>
      <c r="H819" s="155" t="s">
        <v>19</v>
      </c>
      <c r="I819" s="157"/>
      <c r="L819" s="154"/>
      <c r="M819" s="158"/>
      <c r="T819" s="159"/>
      <c r="AT819" s="155" t="s">
        <v>151</v>
      </c>
      <c r="AU819" s="155" t="s">
        <v>78</v>
      </c>
      <c r="AV819" s="13" t="s">
        <v>78</v>
      </c>
      <c r="AW819" s="13" t="s">
        <v>31</v>
      </c>
      <c r="AX819" s="13" t="s">
        <v>70</v>
      </c>
      <c r="AY819" s="155" t="s">
        <v>142</v>
      </c>
    </row>
    <row r="820" spans="2:65" s="11" customFormat="1" ht="11.25">
      <c r="B820" s="139"/>
      <c r="D820" s="140" t="s">
        <v>151</v>
      </c>
      <c r="E820" s="141" t="s">
        <v>19</v>
      </c>
      <c r="F820" s="142" t="s">
        <v>978</v>
      </c>
      <c r="H820" s="143">
        <v>120</v>
      </c>
      <c r="I820" s="144"/>
      <c r="L820" s="139"/>
      <c r="M820" s="145"/>
      <c r="T820" s="146"/>
      <c r="AT820" s="141" t="s">
        <v>151</v>
      </c>
      <c r="AU820" s="141" t="s">
        <v>78</v>
      </c>
      <c r="AV820" s="11" t="s">
        <v>80</v>
      </c>
      <c r="AW820" s="11" t="s">
        <v>31</v>
      </c>
      <c r="AX820" s="11" t="s">
        <v>70</v>
      </c>
      <c r="AY820" s="141" t="s">
        <v>142</v>
      </c>
    </row>
    <row r="821" spans="2:65" s="12" customFormat="1" ht="11.25">
      <c r="B821" s="147"/>
      <c r="D821" s="140" t="s">
        <v>151</v>
      </c>
      <c r="E821" s="148" t="s">
        <v>19</v>
      </c>
      <c r="F821" s="149" t="s">
        <v>154</v>
      </c>
      <c r="H821" s="150">
        <v>120</v>
      </c>
      <c r="I821" s="151"/>
      <c r="L821" s="147"/>
      <c r="M821" s="152"/>
      <c r="T821" s="153"/>
      <c r="AT821" s="148" t="s">
        <v>151</v>
      </c>
      <c r="AU821" s="148" t="s">
        <v>78</v>
      </c>
      <c r="AV821" s="12" t="s">
        <v>149</v>
      </c>
      <c r="AW821" s="12" t="s">
        <v>31</v>
      </c>
      <c r="AX821" s="12" t="s">
        <v>78</v>
      </c>
      <c r="AY821" s="148" t="s">
        <v>142</v>
      </c>
    </row>
    <row r="822" spans="2:65" s="1" customFormat="1" ht="16.5" customHeight="1">
      <c r="B822" s="32"/>
      <c r="C822" s="125" t="s">
        <v>417</v>
      </c>
      <c r="D822" s="125" t="s">
        <v>143</v>
      </c>
      <c r="E822" s="126" t="s">
        <v>979</v>
      </c>
      <c r="F822" s="127" t="s">
        <v>980</v>
      </c>
      <c r="G822" s="128" t="s">
        <v>146</v>
      </c>
      <c r="H822" s="129">
        <v>240</v>
      </c>
      <c r="I822" s="130"/>
      <c r="J822" s="131">
        <f>ROUND(I822*H822,2)</f>
        <v>0</v>
      </c>
      <c r="K822" s="127" t="s">
        <v>147</v>
      </c>
      <c r="L822" s="132"/>
      <c r="M822" s="133" t="s">
        <v>19</v>
      </c>
      <c r="N822" s="134" t="s">
        <v>41</v>
      </c>
      <c r="P822" s="135">
        <f>O822*H822</f>
        <v>0</v>
      </c>
      <c r="Q822" s="135">
        <v>4.7E-2</v>
      </c>
      <c r="R822" s="135">
        <f>Q822*H822</f>
        <v>11.28</v>
      </c>
      <c r="S822" s="135">
        <v>0</v>
      </c>
      <c r="T822" s="136">
        <f>S822*H822</f>
        <v>0</v>
      </c>
      <c r="AR822" s="137" t="s">
        <v>148</v>
      </c>
      <c r="AT822" s="137" t="s">
        <v>143</v>
      </c>
      <c r="AU822" s="137" t="s">
        <v>78</v>
      </c>
      <c r="AY822" s="17" t="s">
        <v>142</v>
      </c>
      <c r="BE822" s="138">
        <f>IF(N822="základní",J822,0)</f>
        <v>0</v>
      </c>
      <c r="BF822" s="138">
        <f>IF(N822="snížená",J822,0)</f>
        <v>0</v>
      </c>
      <c r="BG822" s="138">
        <f>IF(N822="zákl. přenesená",J822,0)</f>
        <v>0</v>
      </c>
      <c r="BH822" s="138">
        <f>IF(N822="sníž. přenesená",J822,0)</f>
        <v>0</v>
      </c>
      <c r="BI822" s="138">
        <f>IF(N822="nulová",J822,0)</f>
        <v>0</v>
      </c>
      <c r="BJ822" s="17" t="s">
        <v>78</v>
      </c>
      <c r="BK822" s="138">
        <f>ROUND(I822*H822,2)</f>
        <v>0</v>
      </c>
      <c r="BL822" s="17" t="s">
        <v>149</v>
      </c>
      <c r="BM822" s="137" t="s">
        <v>981</v>
      </c>
    </row>
    <row r="823" spans="2:65" s="13" customFormat="1" ht="11.25">
      <c r="B823" s="154"/>
      <c r="D823" s="140" t="s">
        <v>151</v>
      </c>
      <c r="E823" s="155" t="s">
        <v>19</v>
      </c>
      <c r="F823" s="156" t="s">
        <v>969</v>
      </c>
      <c r="H823" s="155" t="s">
        <v>19</v>
      </c>
      <c r="I823" s="157"/>
      <c r="L823" s="154"/>
      <c r="M823" s="158"/>
      <c r="T823" s="159"/>
      <c r="AT823" s="155" t="s">
        <v>151</v>
      </c>
      <c r="AU823" s="155" t="s">
        <v>78</v>
      </c>
      <c r="AV823" s="13" t="s">
        <v>78</v>
      </c>
      <c r="AW823" s="13" t="s">
        <v>31</v>
      </c>
      <c r="AX823" s="13" t="s">
        <v>70</v>
      </c>
      <c r="AY823" s="155" t="s">
        <v>142</v>
      </c>
    </row>
    <row r="824" spans="2:65" s="11" customFormat="1" ht="11.25">
      <c r="B824" s="139"/>
      <c r="D824" s="140" t="s">
        <v>151</v>
      </c>
      <c r="E824" s="141" t="s">
        <v>19</v>
      </c>
      <c r="F824" s="142" t="s">
        <v>974</v>
      </c>
      <c r="H824" s="143">
        <v>240</v>
      </c>
      <c r="I824" s="144"/>
      <c r="L824" s="139"/>
      <c r="M824" s="145"/>
      <c r="T824" s="146"/>
      <c r="AT824" s="141" t="s">
        <v>151</v>
      </c>
      <c r="AU824" s="141" t="s">
        <v>78</v>
      </c>
      <c r="AV824" s="11" t="s">
        <v>80</v>
      </c>
      <c r="AW824" s="11" t="s">
        <v>31</v>
      </c>
      <c r="AX824" s="11" t="s">
        <v>70</v>
      </c>
      <c r="AY824" s="141" t="s">
        <v>142</v>
      </c>
    </row>
    <row r="825" spans="2:65" s="12" customFormat="1" ht="11.25">
      <c r="B825" s="147"/>
      <c r="D825" s="140" t="s">
        <v>151</v>
      </c>
      <c r="E825" s="148" t="s">
        <v>19</v>
      </c>
      <c r="F825" s="149" t="s">
        <v>154</v>
      </c>
      <c r="H825" s="150">
        <v>240</v>
      </c>
      <c r="I825" s="151"/>
      <c r="L825" s="147"/>
      <c r="M825" s="152"/>
      <c r="T825" s="153"/>
      <c r="AT825" s="148" t="s">
        <v>151</v>
      </c>
      <c r="AU825" s="148" t="s">
        <v>78</v>
      </c>
      <c r="AV825" s="12" t="s">
        <v>149</v>
      </c>
      <c r="AW825" s="12" t="s">
        <v>31</v>
      </c>
      <c r="AX825" s="12" t="s">
        <v>78</v>
      </c>
      <c r="AY825" s="148" t="s">
        <v>142</v>
      </c>
    </row>
    <row r="826" spans="2:65" s="1" customFormat="1" ht="16.5" customHeight="1">
      <c r="B826" s="32"/>
      <c r="C826" s="125" t="s">
        <v>422</v>
      </c>
      <c r="D826" s="125" t="s">
        <v>143</v>
      </c>
      <c r="E826" s="126" t="s">
        <v>982</v>
      </c>
      <c r="F826" s="127" t="s">
        <v>983</v>
      </c>
      <c r="G826" s="128" t="s">
        <v>146</v>
      </c>
      <c r="H826" s="129">
        <v>1</v>
      </c>
      <c r="I826" s="130"/>
      <c r="J826" s="131">
        <f>ROUND(I826*H826,2)</f>
        <v>0</v>
      </c>
      <c r="K826" s="127" t="s">
        <v>147</v>
      </c>
      <c r="L826" s="132"/>
      <c r="M826" s="133" t="s">
        <v>19</v>
      </c>
      <c r="N826" s="134" t="s">
        <v>41</v>
      </c>
      <c r="P826" s="135">
        <f>O826*H826</f>
        <v>0</v>
      </c>
      <c r="Q826" s="135">
        <v>1.6100000000000001E-3</v>
      </c>
      <c r="R826" s="135">
        <f>Q826*H826</f>
        <v>1.6100000000000001E-3</v>
      </c>
      <c r="S826" s="135">
        <v>0</v>
      </c>
      <c r="T826" s="136">
        <f>S826*H826</f>
        <v>0</v>
      </c>
      <c r="AR826" s="137" t="s">
        <v>148</v>
      </c>
      <c r="AT826" s="137" t="s">
        <v>143</v>
      </c>
      <c r="AU826" s="137" t="s">
        <v>78</v>
      </c>
      <c r="AY826" s="17" t="s">
        <v>142</v>
      </c>
      <c r="BE826" s="138">
        <f>IF(N826="základní",J826,0)</f>
        <v>0</v>
      </c>
      <c r="BF826" s="138">
        <f>IF(N826="snížená",J826,0)</f>
        <v>0</v>
      </c>
      <c r="BG826" s="138">
        <f>IF(N826="zákl. přenesená",J826,0)</f>
        <v>0</v>
      </c>
      <c r="BH826" s="138">
        <f>IF(N826="sníž. přenesená",J826,0)</f>
        <v>0</v>
      </c>
      <c r="BI826" s="138">
        <f>IF(N826="nulová",J826,0)</f>
        <v>0</v>
      </c>
      <c r="BJ826" s="17" t="s">
        <v>78</v>
      </c>
      <c r="BK826" s="138">
        <f>ROUND(I826*H826,2)</f>
        <v>0</v>
      </c>
      <c r="BL826" s="17" t="s">
        <v>149</v>
      </c>
      <c r="BM826" s="137" t="s">
        <v>984</v>
      </c>
    </row>
    <row r="827" spans="2:65" s="13" customFormat="1" ht="11.25">
      <c r="B827" s="154"/>
      <c r="D827" s="140" t="s">
        <v>151</v>
      </c>
      <c r="E827" s="155" t="s">
        <v>19</v>
      </c>
      <c r="F827" s="156" t="s">
        <v>947</v>
      </c>
      <c r="H827" s="155" t="s">
        <v>19</v>
      </c>
      <c r="I827" s="157"/>
      <c r="L827" s="154"/>
      <c r="M827" s="158"/>
      <c r="T827" s="159"/>
      <c r="AT827" s="155" t="s">
        <v>151</v>
      </c>
      <c r="AU827" s="155" t="s">
        <v>78</v>
      </c>
      <c r="AV827" s="13" t="s">
        <v>78</v>
      </c>
      <c r="AW827" s="13" t="s">
        <v>31</v>
      </c>
      <c r="AX827" s="13" t="s">
        <v>70</v>
      </c>
      <c r="AY827" s="155" t="s">
        <v>142</v>
      </c>
    </row>
    <row r="828" spans="2:65" s="11" customFormat="1" ht="11.25">
      <c r="B828" s="139"/>
      <c r="D828" s="140" t="s">
        <v>151</v>
      </c>
      <c r="E828" s="141" t="s">
        <v>19</v>
      </c>
      <c r="F828" s="142" t="s">
        <v>78</v>
      </c>
      <c r="H828" s="143">
        <v>1</v>
      </c>
      <c r="I828" s="144"/>
      <c r="L828" s="139"/>
      <c r="M828" s="145"/>
      <c r="T828" s="146"/>
      <c r="AT828" s="141" t="s">
        <v>151</v>
      </c>
      <c r="AU828" s="141" t="s">
        <v>78</v>
      </c>
      <c r="AV828" s="11" t="s">
        <v>80</v>
      </c>
      <c r="AW828" s="11" t="s">
        <v>31</v>
      </c>
      <c r="AX828" s="11" t="s">
        <v>70</v>
      </c>
      <c r="AY828" s="141" t="s">
        <v>142</v>
      </c>
    </row>
    <row r="829" spans="2:65" s="12" customFormat="1" ht="11.25">
      <c r="B829" s="147"/>
      <c r="D829" s="140" t="s">
        <v>151</v>
      </c>
      <c r="E829" s="148" t="s">
        <v>19</v>
      </c>
      <c r="F829" s="149" t="s">
        <v>154</v>
      </c>
      <c r="H829" s="150">
        <v>1</v>
      </c>
      <c r="I829" s="151"/>
      <c r="L829" s="147"/>
      <c r="M829" s="152"/>
      <c r="T829" s="153"/>
      <c r="AT829" s="148" t="s">
        <v>151</v>
      </c>
      <c r="AU829" s="148" t="s">
        <v>78</v>
      </c>
      <c r="AV829" s="12" t="s">
        <v>149</v>
      </c>
      <c r="AW829" s="12" t="s">
        <v>31</v>
      </c>
      <c r="AX829" s="12" t="s">
        <v>78</v>
      </c>
      <c r="AY829" s="148" t="s">
        <v>142</v>
      </c>
    </row>
    <row r="830" spans="2:65" s="1" customFormat="1" ht="16.5" customHeight="1">
      <c r="B830" s="32"/>
      <c r="C830" s="125" t="s">
        <v>427</v>
      </c>
      <c r="D830" s="125" t="s">
        <v>143</v>
      </c>
      <c r="E830" s="126" t="s">
        <v>985</v>
      </c>
      <c r="F830" s="127" t="s">
        <v>986</v>
      </c>
      <c r="G830" s="128" t="s">
        <v>146</v>
      </c>
      <c r="H830" s="129">
        <v>3</v>
      </c>
      <c r="I830" s="130"/>
      <c r="J830" s="131">
        <f>ROUND(I830*H830,2)</f>
        <v>0</v>
      </c>
      <c r="K830" s="127" t="s">
        <v>147</v>
      </c>
      <c r="L830" s="132"/>
      <c r="M830" s="133" t="s">
        <v>19</v>
      </c>
      <c r="N830" s="134" t="s">
        <v>41</v>
      </c>
      <c r="P830" s="135">
        <f>O830*H830</f>
        <v>0</v>
      </c>
      <c r="Q830" s="135">
        <v>1.64E-3</v>
      </c>
      <c r="R830" s="135">
        <f>Q830*H830</f>
        <v>4.9199999999999999E-3</v>
      </c>
      <c r="S830" s="135">
        <v>0</v>
      </c>
      <c r="T830" s="136">
        <f>S830*H830</f>
        <v>0</v>
      </c>
      <c r="AR830" s="137" t="s">
        <v>148</v>
      </c>
      <c r="AT830" s="137" t="s">
        <v>143</v>
      </c>
      <c r="AU830" s="137" t="s">
        <v>78</v>
      </c>
      <c r="AY830" s="17" t="s">
        <v>142</v>
      </c>
      <c r="BE830" s="138">
        <f>IF(N830="základní",J830,0)</f>
        <v>0</v>
      </c>
      <c r="BF830" s="138">
        <f>IF(N830="snížená",J830,0)</f>
        <v>0</v>
      </c>
      <c r="BG830" s="138">
        <f>IF(N830="zákl. přenesená",J830,0)</f>
        <v>0</v>
      </c>
      <c r="BH830" s="138">
        <f>IF(N830="sníž. přenesená",J830,0)</f>
        <v>0</v>
      </c>
      <c r="BI830" s="138">
        <f>IF(N830="nulová",J830,0)</f>
        <v>0</v>
      </c>
      <c r="BJ830" s="17" t="s">
        <v>78</v>
      </c>
      <c r="BK830" s="138">
        <f>ROUND(I830*H830,2)</f>
        <v>0</v>
      </c>
      <c r="BL830" s="17" t="s">
        <v>149</v>
      </c>
      <c r="BM830" s="137" t="s">
        <v>987</v>
      </c>
    </row>
    <row r="831" spans="2:65" s="13" customFormat="1" ht="11.25">
      <c r="B831" s="154"/>
      <c r="D831" s="140" t="s">
        <v>151</v>
      </c>
      <c r="E831" s="155" t="s">
        <v>19</v>
      </c>
      <c r="F831" s="156" t="s">
        <v>988</v>
      </c>
      <c r="H831" s="155" t="s">
        <v>19</v>
      </c>
      <c r="I831" s="157"/>
      <c r="L831" s="154"/>
      <c r="M831" s="158"/>
      <c r="T831" s="159"/>
      <c r="AT831" s="155" t="s">
        <v>151</v>
      </c>
      <c r="AU831" s="155" t="s">
        <v>78</v>
      </c>
      <c r="AV831" s="13" t="s">
        <v>78</v>
      </c>
      <c r="AW831" s="13" t="s">
        <v>31</v>
      </c>
      <c r="AX831" s="13" t="s">
        <v>70</v>
      </c>
      <c r="AY831" s="155" t="s">
        <v>142</v>
      </c>
    </row>
    <row r="832" spans="2:65" s="11" customFormat="1" ht="11.25">
      <c r="B832" s="139"/>
      <c r="D832" s="140" t="s">
        <v>151</v>
      </c>
      <c r="E832" s="141" t="s">
        <v>19</v>
      </c>
      <c r="F832" s="142" t="s">
        <v>773</v>
      </c>
      <c r="H832" s="143">
        <v>3</v>
      </c>
      <c r="I832" s="144"/>
      <c r="L832" s="139"/>
      <c r="M832" s="145"/>
      <c r="T832" s="146"/>
      <c r="AT832" s="141" t="s">
        <v>151</v>
      </c>
      <c r="AU832" s="141" t="s">
        <v>78</v>
      </c>
      <c r="AV832" s="11" t="s">
        <v>80</v>
      </c>
      <c r="AW832" s="11" t="s">
        <v>31</v>
      </c>
      <c r="AX832" s="11" t="s">
        <v>70</v>
      </c>
      <c r="AY832" s="141" t="s">
        <v>142</v>
      </c>
    </row>
    <row r="833" spans="2:65" s="12" customFormat="1" ht="11.25">
      <c r="B833" s="147"/>
      <c r="D833" s="140" t="s">
        <v>151</v>
      </c>
      <c r="E833" s="148" t="s">
        <v>19</v>
      </c>
      <c r="F833" s="149" t="s">
        <v>154</v>
      </c>
      <c r="H833" s="150">
        <v>3</v>
      </c>
      <c r="I833" s="151"/>
      <c r="L833" s="147"/>
      <c r="M833" s="152"/>
      <c r="T833" s="153"/>
      <c r="AT833" s="148" t="s">
        <v>151</v>
      </c>
      <c r="AU833" s="148" t="s">
        <v>78</v>
      </c>
      <c r="AV833" s="12" t="s">
        <v>149</v>
      </c>
      <c r="AW833" s="12" t="s">
        <v>31</v>
      </c>
      <c r="AX833" s="12" t="s">
        <v>78</v>
      </c>
      <c r="AY833" s="148" t="s">
        <v>142</v>
      </c>
    </row>
    <row r="834" spans="2:65" s="1" customFormat="1" ht="16.5" customHeight="1">
      <c r="B834" s="32"/>
      <c r="C834" s="125" t="s">
        <v>432</v>
      </c>
      <c r="D834" s="125" t="s">
        <v>143</v>
      </c>
      <c r="E834" s="126" t="s">
        <v>989</v>
      </c>
      <c r="F834" s="127" t="s">
        <v>990</v>
      </c>
      <c r="G834" s="128" t="s">
        <v>146</v>
      </c>
      <c r="H834" s="129">
        <v>4</v>
      </c>
      <c r="I834" s="130"/>
      <c r="J834" s="131">
        <f>ROUND(I834*H834,2)</f>
        <v>0</v>
      </c>
      <c r="K834" s="127" t="s">
        <v>147</v>
      </c>
      <c r="L834" s="132"/>
      <c r="M834" s="133" t="s">
        <v>19</v>
      </c>
      <c r="N834" s="134" t="s">
        <v>41</v>
      </c>
      <c r="P834" s="135">
        <f>O834*H834</f>
        <v>0</v>
      </c>
      <c r="Q834" s="135">
        <v>1.67E-3</v>
      </c>
      <c r="R834" s="135">
        <f>Q834*H834</f>
        <v>6.6800000000000002E-3</v>
      </c>
      <c r="S834" s="135">
        <v>0</v>
      </c>
      <c r="T834" s="136">
        <f>S834*H834</f>
        <v>0</v>
      </c>
      <c r="AR834" s="137" t="s">
        <v>148</v>
      </c>
      <c r="AT834" s="137" t="s">
        <v>143</v>
      </c>
      <c r="AU834" s="137" t="s">
        <v>78</v>
      </c>
      <c r="AY834" s="17" t="s">
        <v>142</v>
      </c>
      <c r="BE834" s="138">
        <f>IF(N834="základní",J834,0)</f>
        <v>0</v>
      </c>
      <c r="BF834" s="138">
        <f>IF(N834="snížená",J834,0)</f>
        <v>0</v>
      </c>
      <c r="BG834" s="138">
        <f>IF(N834="zákl. přenesená",J834,0)</f>
        <v>0</v>
      </c>
      <c r="BH834" s="138">
        <f>IF(N834="sníž. přenesená",J834,0)</f>
        <v>0</v>
      </c>
      <c r="BI834" s="138">
        <f>IF(N834="nulová",J834,0)</f>
        <v>0</v>
      </c>
      <c r="BJ834" s="17" t="s">
        <v>78</v>
      </c>
      <c r="BK834" s="138">
        <f>ROUND(I834*H834,2)</f>
        <v>0</v>
      </c>
      <c r="BL834" s="17" t="s">
        <v>149</v>
      </c>
      <c r="BM834" s="137" t="s">
        <v>991</v>
      </c>
    </row>
    <row r="835" spans="2:65" s="13" customFormat="1" ht="11.25">
      <c r="B835" s="154"/>
      <c r="D835" s="140" t="s">
        <v>151</v>
      </c>
      <c r="E835" s="155" t="s">
        <v>19</v>
      </c>
      <c r="F835" s="156" t="s">
        <v>988</v>
      </c>
      <c r="H835" s="155" t="s">
        <v>19</v>
      </c>
      <c r="I835" s="157"/>
      <c r="L835" s="154"/>
      <c r="M835" s="158"/>
      <c r="T835" s="159"/>
      <c r="AT835" s="155" t="s">
        <v>151</v>
      </c>
      <c r="AU835" s="155" t="s">
        <v>78</v>
      </c>
      <c r="AV835" s="13" t="s">
        <v>78</v>
      </c>
      <c r="AW835" s="13" t="s">
        <v>31</v>
      </c>
      <c r="AX835" s="13" t="s">
        <v>70</v>
      </c>
      <c r="AY835" s="155" t="s">
        <v>142</v>
      </c>
    </row>
    <row r="836" spans="2:65" s="11" customFormat="1" ht="11.25">
      <c r="B836" s="139"/>
      <c r="D836" s="140" t="s">
        <v>151</v>
      </c>
      <c r="E836" s="141" t="s">
        <v>19</v>
      </c>
      <c r="F836" s="142" t="s">
        <v>773</v>
      </c>
      <c r="H836" s="143">
        <v>3</v>
      </c>
      <c r="I836" s="144"/>
      <c r="L836" s="139"/>
      <c r="M836" s="145"/>
      <c r="T836" s="146"/>
      <c r="AT836" s="141" t="s">
        <v>151</v>
      </c>
      <c r="AU836" s="141" t="s">
        <v>78</v>
      </c>
      <c r="AV836" s="11" t="s">
        <v>80</v>
      </c>
      <c r="AW836" s="11" t="s">
        <v>31</v>
      </c>
      <c r="AX836" s="11" t="s">
        <v>70</v>
      </c>
      <c r="AY836" s="141" t="s">
        <v>142</v>
      </c>
    </row>
    <row r="837" spans="2:65" s="13" customFormat="1" ht="11.25">
      <c r="B837" s="154"/>
      <c r="D837" s="140" t="s">
        <v>151</v>
      </c>
      <c r="E837" s="155" t="s">
        <v>19</v>
      </c>
      <c r="F837" s="156" t="s">
        <v>947</v>
      </c>
      <c r="H837" s="155" t="s">
        <v>19</v>
      </c>
      <c r="I837" s="157"/>
      <c r="L837" s="154"/>
      <c r="M837" s="158"/>
      <c r="T837" s="159"/>
      <c r="AT837" s="155" t="s">
        <v>151</v>
      </c>
      <c r="AU837" s="155" t="s">
        <v>78</v>
      </c>
      <c r="AV837" s="13" t="s">
        <v>78</v>
      </c>
      <c r="AW837" s="13" t="s">
        <v>31</v>
      </c>
      <c r="AX837" s="13" t="s">
        <v>70</v>
      </c>
      <c r="AY837" s="155" t="s">
        <v>142</v>
      </c>
    </row>
    <row r="838" spans="2:65" s="11" customFormat="1" ht="11.25">
      <c r="B838" s="139"/>
      <c r="D838" s="140" t="s">
        <v>151</v>
      </c>
      <c r="E838" s="141" t="s">
        <v>19</v>
      </c>
      <c r="F838" s="142" t="s">
        <v>78</v>
      </c>
      <c r="H838" s="143">
        <v>1</v>
      </c>
      <c r="I838" s="144"/>
      <c r="L838" s="139"/>
      <c r="M838" s="145"/>
      <c r="T838" s="146"/>
      <c r="AT838" s="141" t="s">
        <v>151</v>
      </c>
      <c r="AU838" s="141" t="s">
        <v>78</v>
      </c>
      <c r="AV838" s="11" t="s">
        <v>80</v>
      </c>
      <c r="AW838" s="11" t="s">
        <v>31</v>
      </c>
      <c r="AX838" s="11" t="s">
        <v>70</v>
      </c>
      <c r="AY838" s="141" t="s">
        <v>142</v>
      </c>
    </row>
    <row r="839" spans="2:65" s="12" customFormat="1" ht="11.25">
      <c r="B839" s="147"/>
      <c r="D839" s="140" t="s">
        <v>151</v>
      </c>
      <c r="E839" s="148" t="s">
        <v>19</v>
      </c>
      <c r="F839" s="149" t="s">
        <v>154</v>
      </c>
      <c r="H839" s="150">
        <v>4</v>
      </c>
      <c r="I839" s="151"/>
      <c r="L839" s="147"/>
      <c r="M839" s="152"/>
      <c r="T839" s="153"/>
      <c r="AT839" s="148" t="s">
        <v>151</v>
      </c>
      <c r="AU839" s="148" t="s">
        <v>78</v>
      </c>
      <c r="AV839" s="12" t="s">
        <v>149</v>
      </c>
      <c r="AW839" s="12" t="s">
        <v>31</v>
      </c>
      <c r="AX839" s="12" t="s">
        <v>78</v>
      </c>
      <c r="AY839" s="148" t="s">
        <v>142</v>
      </c>
    </row>
    <row r="840" spans="2:65" s="1" customFormat="1" ht="16.5" customHeight="1">
      <c r="B840" s="32"/>
      <c r="C840" s="125" t="s">
        <v>440</v>
      </c>
      <c r="D840" s="125" t="s">
        <v>143</v>
      </c>
      <c r="E840" s="126" t="s">
        <v>992</v>
      </c>
      <c r="F840" s="127" t="s">
        <v>993</v>
      </c>
      <c r="G840" s="128" t="s">
        <v>146</v>
      </c>
      <c r="H840" s="129">
        <v>1</v>
      </c>
      <c r="I840" s="130"/>
      <c r="J840" s="131">
        <f>ROUND(I840*H840,2)</f>
        <v>0</v>
      </c>
      <c r="K840" s="127" t="s">
        <v>147</v>
      </c>
      <c r="L840" s="132"/>
      <c r="M840" s="133" t="s">
        <v>19</v>
      </c>
      <c r="N840" s="134" t="s">
        <v>41</v>
      </c>
      <c r="P840" s="135">
        <f>O840*H840</f>
        <v>0</v>
      </c>
      <c r="Q840" s="135">
        <v>1.75E-3</v>
      </c>
      <c r="R840" s="135">
        <f>Q840*H840</f>
        <v>1.75E-3</v>
      </c>
      <c r="S840" s="135">
        <v>0</v>
      </c>
      <c r="T840" s="136">
        <f>S840*H840</f>
        <v>0</v>
      </c>
      <c r="AR840" s="137" t="s">
        <v>148</v>
      </c>
      <c r="AT840" s="137" t="s">
        <v>143</v>
      </c>
      <c r="AU840" s="137" t="s">
        <v>78</v>
      </c>
      <c r="AY840" s="17" t="s">
        <v>142</v>
      </c>
      <c r="BE840" s="138">
        <f>IF(N840="základní",J840,0)</f>
        <v>0</v>
      </c>
      <c r="BF840" s="138">
        <f>IF(N840="snížená",J840,0)</f>
        <v>0</v>
      </c>
      <c r="BG840" s="138">
        <f>IF(N840="zákl. přenesená",J840,0)</f>
        <v>0</v>
      </c>
      <c r="BH840" s="138">
        <f>IF(N840="sníž. přenesená",J840,0)</f>
        <v>0</v>
      </c>
      <c r="BI840" s="138">
        <f>IF(N840="nulová",J840,0)</f>
        <v>0</v>
      </c>
      <c r="BJ840" s="17" t="s">
        <v>78</v>
      </c>
      <c r="BK840" s="138">
        <f>ROUND(I840*H840,2)</f>
        <v>0</v>
      </c>
      <c r="BL840" s="17" t="s">
        <v>149</v>
      </c>
      <c r="BM840" s="137" t="s">
        <v>994</v>
      </c>
    </row>
    <row r="841" spans="2:65" s="13" customFormat="1" ht="11.25">
      <c r="B841" s="154"/>
      <c r="D841" s="140" t="s">
        <v>151</v>
      </c>
      <c r="E841" s="155" t="s">
        <v>19</v>
      </c>
      <c r="F841" s="156" t="s">
        <v>947</v>
      </c>
      <c r="H841" s="155" t="s">
        <v>19</v>
      </c>
      <c r="I841" s="157"/>
      <c r="L841" s="154"/>
      <c r="M841" s="158"/>
      <c r="T841" s="159"/>
      <c r="AT841" s="155" t="s">
        <v>151</v>
      </c>
      <c r="AU841" s="155" t="s">
        <v>78</v>
      </c>
      <c r="AV841" s="13" t="s">
        <v>78</v>
      </c>
      <c r="AW841" s="13" t="s">
        <v>31</v>
      </c>
      <c r="AX841" s="13" t="s">
        <v>70</v>
      </c>
      <c r="AY841" s="155" t="s">
        <v>142</v>
      </c>
    </row>
    <row r="842" spans="2:65" s="11" customFormat="1" ht="11.25">
      <c r="B842" s="139"/>
      <c r="D842" s="140" t="s">
        <v>151</v>
      </c>
      <c r="E842" s="141" t="s">
        <v>19</v>
      </c>
      <c r="F842" s="142" t="s">
        <v>78</v>
      </c>
      <c r="H842" s="143">
        <v>1</v>
      </c>
      <c r="I842" s="144"/>
      <c r="L842" s="139"/>
      <c r="M842" s="145"/>
      <c r="T842" s="146"/>
      <c r="AT842" s="141" t="s">
        <v>151</v>
      </c>
      <c r="AU842" s="141" t="s">
        <v>78</v>
      </c>
      <c r="AV842" s="11" t="s">
        <v>80</v>
      </c>
      <c r="AW842" s="11" t="s">
        <v>31</v>
      </c>
      <c r="AX842" s="11" t="s">
        <v>70</v>
      </c>
      <c r="AY842" s="141" t="s">
        <v>142</v>
      </c>
    </row>
    <row r="843" spans="2:65" s="12" customFormat="1" ht="11.25">
      <c r="B843" s="147"/>
      <c r="D843" s="140" t="s">
        <v>151</v>
      </c>
      <c r="E843" s="148" t="s">
        <v>19</v>
      </c>
      <c r="F843" s="149" t="s">
        <v>154</v>
      </c>
      <c r="H843" s="150">
        <v>1</v>
      </c>
      <c r="I843" s="151"/>
      <c r="L843" s="147"/>
      <c r="M843" s="152"/>
      <c r="T843" s="153"/>
      <c r="AT843" s="148" t="s">
        <v>151</v>
      </c>
      <c r="AU843" s="148" t="s">
        <v>78</v>
      </c>
      <c r="AV843" s="12" t="s">
        <v>149</v>
      </c>
      <c r="AW843" s="12" t="s">
        <v>31</v>
      </c>
      <c r="AX843" s="12" t="s">
        <v>78</v>
      </c>
      <c r="AY843" s="148" t="s">
        <v>142</v>
      </c>
    </row>
    <row r="844" spans="2:65" s="1" customFormat="1" ht="16.5" customHeight="1">
      <c r="B844" s="32"/>
      <c r="C844" s="125" t="s">
        <v>444</v>
      </c>
      <c r="D844" s="125" t="s">
        <v>143</v>
      </c>
      <c r="E844" s="126" t="s">
        <v>995</v>
      </c>
      <c r="F844" s="127" t="s">
        <v>996</v>
      </c>
      <c r="G844" s="128" t="s">
        <v>146</v>
      </c>
      <c r="H844" s="129">
        <v>5</v>
      </c>
      <c r="I844" s="130"/>
      <c r="J844" s="131">
        <f>ROUND(I844*H844,2)</f>
        <v>0</v>
      </c>
      <c r="K844" s="127" t="s">
        <v>147</v>
      </c>
      <c r="L844" s="132"/>
      <c r="M844" s="133" t="s">
        <v>19</v>
      </c>
      <c r="N844" s="134" t="s">
        <v>41</v>
      </c>
      <c r="P844" s="135">
        <f>O844*H844</f>
        <v>0</v>
      </c>
      <c r="Q844" s="135">
        <v>1.82E-3</v>
      </c>
      <c r="R844" s="135">
        <f>Q844*H844</f>
        <v>9.1000000000000004E-3</v>
      </c>
      <c r="S844" s="135">
        <v>0</v>
      </c>
      <c r="T844" s="136">
        <f>S844*H844</f>
        <v>0</v>
      </c>
      <c r="AR844" s="137" t="s">
        <v>148</v>
      </c>
      <c r="AT844" s="137" t="s">
        <v>143</v>
      </c>
      <c r="AU844" s="137" t="s">
        <v>78</v>
      </c>
      <c r="AY844" s="17" t="s">
        <v>142</v>
      </c>
      <c r="BE844" s="138">
        <f>IF(N844="základní",J844,0)</f>
        <v>0</v>
      </c>
      <c r="BF844" s="138">
        <f>IF(N844="snížená",J844,0)</f>
        <v>0</v>
      </c>
      <c r="BG844" s="138">
        <f>IF(N844="zákl. přenesená",J844,0)</f>
        <v>0</v>
      </c>
      <c r="BH844" s="138">
        <f>IF(N844="sníž. přenesená",J844,0)</f>
        <v>0</v>
      </c>
      <c r="BI844" s="138">
        <f>IF(N844="nulová",J844,0)</f>
        <v>0</v>
      </c>
      <c r="BJ844" s="17" t="s">
        <v>78</v>
      </c>
      <c r="BK844" s="138">
        <f>ROUND(I844*H844,2)</f>
        <v>0</v>
      </c>
      <c r="BL844" s="17" t="s">
        <v>149</v>
      </c>
      <c r="BM844" s="137" t="s">
        <v>997</v>
      </c>
    </row>
    <row r="845" spans="2:65" s="13" customFormat="1" ht="11.25">
      <c r="B845" s="154"/>
      <c r="D845" s="140" t="s">
        <v>151</v>
      </c>
      <c r="E845" s="155" t="s">
        <v>19</v>
      </c>
      <c r="F845" s="156" t="s">
        <v>988</v>
      </c>
      <c r="H845" s="155" t="s">
        <v>19</v>
      </c>
      <c r="I845" s="157"/>
      <c r="L845" s="154"/>
      <c r="M845" s="158"/>
      <c r="T845" s="159"/>
      <c r="AT845" s="155" t="s">
        <v>151</v>
      </c>
      <c r="AU845" s="155" t="s">
        <v>78</v>
      </c>
      <c r="AV845" s="13" t="s">
        <v>78</v>
      </c>
      <c r="AW845" s="13" t="s">
        <v>31</v>
      </c>
      <c r="AX845" s="13" t="s">
        <v>70</v>
      </c>
      <c r="AY845" s="155" t="s">
        <v>142</v>
      </c>
    </row>
    <row r="846" spans="2:65" s="11" customFormat="1" ht="11.25">
      <c r="B846" s="139"/>
      <c r="D846" s="140" t="s">
        <v>151</v>
      </c>
      <c r="E846" s="141" t="s">
        <v>19</v>
      </c>
      <c r="F846" s="142" t="s">
        <v>773</v>
      </c>
      <c r="H846" s="143">
        <v>3</v>
      </c>
      <c r="I846" s="144"/>
      <c r="L846" s="139"/>
      <c r="M846" s="145"/>
      <c r="T846" s="146"/>
      <c r="AT846" s="141" t="s">
        <v>151</v>
      </c>
      <c r="AU846" s="141" t="s">
        <v>78</v>
      </c>
      <c r="AV846" s="11" t="s">
        <v>80</v>
      </c>
      <c r="AW846" s="11" t="s">
        <v>31</v>
      </c>
      <c r="AX846" s="11" t="s">
        <v>70</v>
      </c>
      <c r="AY846" s="141" t="s">
        <v>142</v>
      </c>
    </row>
    <row r="847" spans="2:65" s="13" customFormat="1" ht="11.25">
      <c r="B847" s="154"/>
      <c r="D847" s="140" t="s">
        <v>151</v>
      </c>
      <c r="E847" s="155" t="s">
        <v>19</v>
      </c>
      <c r="F847" s="156" t="s">
        <v>947</v>
      </c>
      <c r="H847" s="155" t="s">
        <v>19</v>
      </c>
      <c r="I847" s="157"/>
      <c r="L847" s="154"/>
      <c r="M847" s="158"/>
      <c r="T847" s="159"/>
      <c r="AT847" s="155" t="s">
        <v>151</v>
      </c>
      <c r="AU847" s="155" t="s">
        <v>78</v>
      </c>
      <c r="AV847" s="13" t="s">
        <v>78</v>
      </c>
      <c r="AW847" s="13" t="s">
        <v>31</v>
      </c>
      <c r="AX847" s="13" t="s">
        <v>70</v>
      </c>
      <c r="AY847" s="155" t="s">
        <v>142</v>
      </c>
    </row>
    <row r="848" spans="2:65" s="11" customFormat="1" ht="11.25">
      <c r="B848" s="139"/>
      <c r="D848" s="140" t="s">
        <v>151</v>
      </c>
      <c r="E848" s="141" t="s">
        <v>19</v>
      </c>
      <c r="F848" s="142" t="s">
        <v>80</v>
      </c>
      <c r="H848" s="143">
        <v>2</v>
      </c>
      <c r="I848" s="144"/>
      <c r="L848" s="139"/>
      <c r="M848" s="145"/>
      <c r="T848" s="146"/>
      <c r="AT848" s="141" t="s">
        <v>151</v>
      </c>
      <c r="AU848" s="141" t="s">
        <v>78</v>
      </c>
      <c r="AV848" s="11" t="s">
        <v>80</v>
      </c>
      <c r="AW848" s="11" t="s">
        <v>31</v>
      </c>
      <c r="AX848" s="11" t="s">
        <v>70</v>
      </c>
      <c r="AY848" s="141" t="s">
        <v>142</v>
      </c>
    </row>
    <row r="849" spans="2:65" s="12" customFormat="1" ht="11.25">
      <c r="B849" s="147"/>
      <c r="D849" s="140" t="s">
        <v>151</v>
      </c>
      <c r="E849" s="148" t="s">
        <v>19</v>
      </c>
      <c r="F849" s="149" t="s">
        <v>154</v>
      </c>
      <c r="H849" s="150">
        <v>5</v>
      </c>
      <c r="I849" s="151"/>
      <c r="L849" s="147"/>
      <c r="M849" s="152"/>
      <c r="T849" s="153"/>
      <c r="AT849" s="148" t="s">
        <v>151</v>
      </c>
      <c r="AU849" s="148" t="s">
        <v>78</v>
      </c>
      <c r="AV849" s="12" t="s">
        <v>149</v>
      </c>
      <c r="AW849" s="12" t="s">
        <v>31</v>
      </c>
      <c r="AX849" s="12" t="s">
        <v>78</v>
      </c>
      <c r="AY849" s="148" t="s">
        <v>142</v>
      </c>
    </row>
    <row r="850" spans="2:65" s="1" customFormat="1" ht="16.5" customHeight="1">
      <c r="B850" s="32"/>
      <c r="C850" s="125" t="s">
        <v>450</v>
      </c>
      <c r="D850" s="125" t="s">
        <v>143</v>
      </c>
      <c r="E850" s="126" t="s">
        <v>998</v>
      </c>
      <c r="F850" s="127" t="s">
        <v>999</v>
      </c>
      <c r="G850" s="128" t="s">
        <v>146</v>
      </c>
      <c r="H850" s="129">
        <v>3</v>
      </c>
      <c r="I850" s="130"/>
      <c r="J850" s="131">
        <f>ROUND(I850*H850,2)</f>
        <v>0</v>
      </c>
      <c r="K850" s="127" t="s">
        <v>147</v>
      </c>
      <c r="L850" s="132"/>
      <c r="M850" s="133" t="s">
        <v>19</v>
      </c>
      <c r="N850" s="134" t="s">
        <v>41</v>
      </c>
      <c r="P850" s="135">
        <f>O850*H850</f>
        <v>0</v>
      </c>
      <c r="Q850" s="135">
        <v>1.8500000000000001E-3</v>
      </c>
      <c r="R850" s="135">
        <f>Q850*H850</f>
        <v>5.5500000000000002E-3</v>
      </c>
      <c r="S850" s="135">
        <v>0</v>
      </c>
      <c r="T850" s="136">
        <f>S850*H850</f>
        <v>0</v>
      </c>
      <c r="AR850" s="137" t="s">
        <v>148</v>
      </c>
      <c r="AT850" s="137" t="s">
        <v>143</v>
      </c>
      <c r="AU850" s="137" t="s">
        <v>78</v>
      </c>
      <c r="AY850" s="17" t="s">
        <v>142</v>
      </c>
      <c r="BE850" s="138">
        <f>IF(N850="základní",J850,0)</f>
        <v>0</v>
      </c>
      <c r="BF850" s="138">
        <f>IF(N850="snížená",J850,0)</f>
        <v>0</v>
      </c>
      <c r="BG850" s="138">
        <f>IF(N850="zákl. přenesená",J850,0)</f>
        <v>0</v>
      </c>
      <c r="BH850" s="138">
        <f>IF(N850="sníž. přenesená",J850,0)</f>
        <v>0</v>
      </c>
      <c r="BI850" s="138">
        <f>IF(N850="nulová",J850,0)</f>
        <v>0</v>
      </c>
      <c r="BJ850" s="17" t="s">
        <v>78</v>
      </c>
      <c r="BK850" s="138">
        <f>ROUND(I850*H850,2)</f>
        <v>0</v>
      </c>
      <c r="BL850" s="17" t="s">
        <v>149</v>
      </c>
      <c r="BM850" s="137" t="s">
        <v>1000</v>
      </c>
    </row>
    <row r="851" spans="2:65" s="13" customFormat="1" ht="11.25">
      <c r="B851" s="154"/>
      <c r="D851" s="140" t="s">
        <v>151</v>
      </c>
      <c r="E851" s="155" t="s">
        <v>19</v>
      </c>
      <c r="F851" s="156" t="s">
        <v>1001</v>
      </c>
      <c r="H851" s="155" t="s">
        <v>19</v>
      </c>
      <c r="I851" s="157"/>
      <c r="L851" s="154"/>
      <c r="M851" s="158"/>
      <c r="T851" s="159"/>
      <c r="AT851" s="155" t="s">
        <v>151</v>
      </c>
      <c r="AU851" s="155" t="s">
        <v>78</v>
      </c>
      <c r="AV851" s="13" t="s">
        <v>78</v>
      </c>
      <c r="AW851" s="13" t="s">
        <v>31</v>
      </c>
      <c r="AX851" s="13" t="s">
        <v>70</v>
      </c>
      <c r="AY851" s="155" t="s">
        <v>142</v>
      </c>
    </row>
    <row r="852" spans="2:65" s="11" customFormat="1" ht="11.25">
      <c r="B852" s="139"/>
      <c r="D852" s="140" t="s">
        <v>151</v>
      </c>
      <c r="E852" s="141" t="s">
        <v>19</v>
      </c>
      <c r="F852" s="142" t="s">
        <v>773</v>
      </c>
      <c r="H852" s="143">
        <v>3</v>
      </c>
      <c r="I852" s="144"/>
      <c r="L852" s="139"/>
      <c r="M852" s="145"/>
      <c r="T852" s="146"/>
      <c r="AT852" s="141" t="s">
        <v>151</v>
      </c>
      <c r="AU852" s="141" t="s">
        <v>78</v>
      </c>
      <c r="AV852" s="11" t="s">
        <v>80</v>
      </c>
      <c r="AW852" s="11" t="s">
        <v>31</v>
      </c>
      <c r="AX852" s="11" t="s">
        <v>70</v>
      </c>
      <c r="AY852" s="141" t="s">
        <v>142</v>
      </c>
    </row>
    <row r="853" spans="2:65" s="12" customFormat="1" ht="11.25">
      <c r="B853" s="147"/>
      <c r="D853" s="140" t="s">
        <v>151</v>
      </c>
      <c r="E853" s="148" t="s">
        <v>19</v>
      </c>
      <c r="F853" s="149" t="s">
        <v>154</v>
      </c>
      <c r="H853" s="150">
        <v>3</v>
      </c>
      <c r="I853" s="151"/>
      <c r="L853" s="147"/>
      <c r="M853" s="152"/>
      <c r="T853" s="153"/>
      <c r="AT853" s="148" t="s">
        <v>151</v>
      </c>
      <c r="AU853" s="148" t="s">
        <v>78</v>
      </c>
      <c r="AV853" s="12" t="s">
        <v>149</v>
      </c>
      <c r="AW853" s="12" t="s">
        <v>31</v>
      </c>
      <c r="AX853" s="12" t="s">
        <v>78</v>
      </c>
      <c r="AY853" s="148" t="s">
        <v>142</v>
      </c>
    </row>
    <row r="854" spans="2:65" s="1" customFormat="1" ht="16.5" customHeight="1">
      <c r="B854" s="32"/>
      <c r="C854" s="125" t="s">
        <v>455</v>
      </c>
      <c r="D854" s="125" t="s">
        <v>143</v>
      </c>
      <c r="E854" s="126" t="s">
        <v>1002</v>
      </c>
      <c r="F854" s="127" t="s">
        <v>1003</v>
      </c>
      <c r="G854" s="128" t="s">
        <v>146</v>
      </c>
      <c r="H854" s="129">
        <v>5</v>
      </c>
      <c r="I854" s="130"/>
      <c r="J854" s="131">
        <f>ROUND(I854*H854,2)</f>
        <v>0</v>
      </c>
      <c r="K854" s="127" t="s">
        <v>147</v>
      </c>
      <c r="L854" s="132"/>
      <c r="M854" s="133" t="s">
        <v>19</v>
      </c>
      <c r="N854" s="134" t="s">
        <v>41</v>
      </c>
      <c r="P854" s="135">
        <f>O854*H854</f>
        <v>0</v>
      </c>
      <c r="Q854" s="135">
        <v>1.8799999999999999E-3</v>
      </c>
      <c r="R854" s="135">
        <f>Q854*H854</f>
        <v>9.4000000000000004E-3</v>
      </c>
      <c r="S854" s="135">
        <v>0</v>
      </c>
      <c r="T854" s="136">
        <f>S854*H854</f>
        <v>0</v>
      </c>
      <c r="AR854" s="137" t="s">
        <v>148</v>
      </c>
      <c r="AT854" s="137" t="s">
        <v>143</v>
      </c>
      <c r="AU854" s="137" t="s">
        <v>78</v>
      </c>
      <c r="AY854" s="17" t="s">
        <v>142</v>
      </c>
      <c r="BE854" s="138">
        <f>IF(N854="základní",J854,0)</f>
        <v>0</v>
      </c>
      <c r="BF854" s="138">
        <f>IF(N854="snížená",J854,0)</f>
        <v>0</v>
      </c>
      <c r="BG854" s="138">
        <f>IF(N854="zákl. přenesená",J854,0)</f>
        <v>0</v>
      </c>
      <c r="BH854" s="138">
        <f>IF(N854="sníž. přenesená",J854,0)</f>
        <v>0</v>
      </c>
      <c r="BI854" s="138">
        <f>IF(N854="nulová",J854,0)</f>
        <v>0</v>
      </c>
      <c r="BJ854" s="17" t="s">
        <v>78</v>
      </c>
      <c r="BK854" s="138">
        <f>ROUND(I854*H854,2)</f>
        <v>0</v>
      </c>
      <c r="BL854" s="17" t="s">
        <v>149</v>
      </c>
      <c r="BM854" s="137" t="s">
        <v>1004</v>
      </c>
    </row>
    <row r="855" spans="2:65" s="13" customFormat="1" ht="11.25">
      <c r="B855" s="154"/>
      <c r="D855" s="140" t="s">
        <v>151</v>
      </c>
      <c r="E855" s="155" t="s">
        <v>19</v>
      </c>
      <c r="F855" s="156" t="s">
        <v>988</v>
      </c>
      <c r="H855" s="155" t="s">
        <v>19</v>
      </c>
      <c r="I855" s="157"/>
      <c r="L855" s="154"/>
      <c r="M855" s="158"/>
      <c r="T855" s="159"/>
      <c r="AT855" s="155" t="s">
        <v>151</v>
      </c>
      <c r="AU855" s="155" t="s">
        <v>78</v>
      </c>
      <c r="AV855" s="13" t="s">
        <v>78</v>
      </c>
      <c r="AW855" s="13" t="s">
        <v>31</v>
      </c>
      <c r="AX855" s="13" t="s">
        <v>70</v>
      </c>
      <c r="AY855" s="155" t="s">
        <v>142</v>
      </c>
    </row>
    <row r="856" spans="2:65" s="11" customFormat="1" ht="11.25">
      <c r="B856" s="139"/>
      <c r="D856" s="140" t="s">
        <v>151</v>
      </c>
      <c r="E856" s="141" t="s">
        <v>19</v>
      </c>
      <c r="F856" s="142" t="s">
        <v>773</v>
      </c>
      <c r="H856" s="143">
        <v>3</v>
      </c>
      <c r="I856" s="144"/>
      <c r="L856" s="139"/>
      <c r="M856" s="145"/>
      <c r="T856" s="146"/>
      <c r="AT856" s="141" t="s">
        <v>151</v>
      </c>
      <c r="AU856" s="141" t="s">
        <v>78</v>
      </c>
      <c r="AV856" s="11" t="s">
        <v>80</v>
      </c>
      <c r="AW856" s="11" t="s">
        <v>31</v>
      </c>
      <c r="AX856" s="11" t="s">
        <v>70</v>
      </c>
      <c r="AY856" s="141" t="s">
        <v>142</v>
      </c>
    </row>
    <row r="857" spans="2:65" s="13" customFormat="1" ht="11.25">
      <c r="B857" s="154"/>
      <c r="D857" s="140" t="s">
        <v>151</v>
      </c>
      <c r="E857" s="155" t="s">
        <v>19</v>
      </c>
      <c r="F857" s="156" t="s">
        <v>947</v>
      </c>
      <c r="H857" s="155" t="s">
        <v>19</v>
      </c>
      <c r="I857" s="157"/>
      <c r="L857" s="154"/>
      <c r="M857" s="158"/>
      <c r="T857" s="159"/>
      <c r="AT857" s="155" t="s">
        <v>151</v>
      </c>
      <c r="AU857" s="155" t="s">
        <v>78</v>
      </c>
      <c r="AV857" s="13" t="s">
        <v>78</v>
      </c>
      <c r="AW857" s="13" t="s">
        <v>31</v>
      </c>
      <c r="AX857" s="13" t="s">
        <v>70</v>
      </c>
      <c r="AY857" s="155" t="s">
        <v>142</v>
      </c>
    </row>
    <row r="858" spans="2:65" s="11" customFormat="1" ht="11.25">
      <c r="B858" s="139"/>
      <c r="D858" s="140" t="s">
        <v>151</v>
      </c>
      <c r="E858" s="141" t="s">
        <v>19</v>
      </c>
      <c r="F858" s="142" t="s">
        <v>80</v>
      </c>
      <c r="H858" s="143">
        <v>2</v>
      </c>
      <c r="I858" s="144"/>
      <c r="L858" s="139"/>
      <c r="M858" s="145"/>
      <c r="T858" s="146"/>
      <c r="AT858" s="141" t="s">
        <v>151</v>
      </c>
      <c r="AU858" s="141" t="s">
        <v>78</v>
      </c>
      <c r="AV858" s="11" t="s">
        <v>80</v>
      </c>
      <c r="AW858" s="11" t="s">
        <v>31</v>
      </c>
      <c r="AX858" s="11" t="s">
        <v>70</v>
      </c>
      <c r="AY858" s="141" t="s">
        <v>142</v>
      </c>
    </row>
    <row r="859" spans="2:65" s="12" customFormat="1" ht="11.25">
      <c r="B859" s="147"/>
      <c r="D859" s="140" t="s">
        <v>151</v>
      </c>
      <c r="E859" s="148" t="s">
        <v>19</v>
      </c>
      <c r="F859" s="149" t="s">
        <v>154</v>
      </c>
      <c r="H859" s="150">
        <v>5</v>
      </c>
      <c r="I859" s="151"/>
      <c r="L859" s="147"/>
      <c r="M859" s="152"/>
      <c r="T859" s="153"/>
      <c r="AT859" s="148" t="s">
        <v>151</v>
      </c>
      <c r="AU859" s="148" t="s">
        <v>78</v>
      </c>
      <c r="AV859" s="12" t="s">
        <v>149</v>
      </c>
      <c r="AW859" s="12" t="s">
        <v>31</v>
      </c>
      <c r="AX859" s="12" t="s">
        <v>78</v>
      </c>
      <c r="AY859" s="148" t="s">
        <v>142</v>
      </c>
    </row>
    <row r="860" spans="2:65" s="1" customFormat="1" ht="16.5" customHeight="1">
      <c r="B860" s="32"/>
      <c r="C860" s="125" t="s">
        <v>459</v>
      </c>
      <c r="D860" s="125" t="s">
        <v>143</v>
      </c>
      <c r="E860" s="126" t="s">
        <v>1005</v>
      </c>
      <c r="F860" s="127" t="s">
        <v>1006</v>
      </c>
      <c r="G860" s="128" t="s">
        <v>146</v>
      </c>
      <c r="H860" s="129">
        <v>3</v>
      </c>
      <c r="I860" s="130"/>
      <c r="J860" s="131">
        <f>ROUND(I860*H860,2)</f>
        <v>0</v>
      </c>
      <c r="K860" s="127" t="s">
        <v>147</v>
      </c>
      <c r="L860" s="132"/>
      <c r="M860" s="133" t="s">
        <v>19</v>
      </c>
      <c r="N860" s="134" t="s">
        <v>41</v>
      </c>
      <c r="P860" s="135">
        <f>O860*H860</f>
        <v>0</v>
      </c>
      <c r="Q860" s="135">
        <v>1.91E-3</v>
      </c>
      <c r="R860" s="135">
        <f>Q860*H860</f>
        <v>5.7299999999999999E-3</v>
      </c>
      <c r="S860" s="135">
        <v>0</v>
      </c>
      <c r="T860" s="136">
        <f>S860*H860</f>
        <v>0</v>
      </c>
      <c r="AR860" s="137" t="s">
        <v>148</v>
      </c>
      <c r="AT860" s="137" t="s">
        <v>143</v>
      </c>
      <c r="AU860" s="137" t="s">
        <v>78</v>
      </c>
      <c r="AY860" s="17" t="s">
        <v>142</v>
      </c>
      <c r="BE860" s="138">
        <f>IF(N860="základní",J860,0)</f>
        <v>0</v>
      </c>
      <c r="BF860" s="138">
        <f>IF(N860="snížená",J860,0)</f>
        <v>0</v>
      </c>
      <c r="BG860" s="138">
        <f>IF(N860="zákl. přenesená",J860,0)</f>
        <v>0</v>
      </c>
      <c r="BH860" s="138">
        <f>IF(N860="sníž. přenesená",J860,0)</f>
        <v>0</v>
      </c>
      <c r="BI860" s="138">
        <f>IF(N860="nulová",J860,0)</f>
        <v>0</v>
      </c>
      <c r="BJ860" s="17" t="s">
        <v>78</v>
      </c>
      <c r="BK860" s="138">
        <f>ROUND(I860*H860,2)</f>
        <v>0</v>
      </c>
      <c r="BL860" s="17" t="s">
        <v>149</v>
      </c>
      <c r="BM860" s="137" t="s">
        <v>1007</v>
      </c>
    </row>
    <row r="861" spans="2:65" s="13" customFormat="1" ht="11.25">
      <c r="B861" s="154"/>
      <c r="D861" s="140" t="s">
        <v>151</v>
      </c>
      <c r="E861" s="155" t="s">
        <v>19</v>
      </c>
      <c r="F861" s="156" t="s">
        <v>988</v>
      </c>
      <c r="H861" s="155" t="s">
        <v>19</v>
      </c>
      <c r="I861" s="157"/>
      <c r="L861" s="154"/>
      <c r="M861" s="158"/>
      <c r="T861" s="159"/>
      <c r="AT861" s="155" t="s">
        <v>151</v>
      </c>
      <c r="AU861" s="155" t="s">
        <v>78</v>
      </c>
      <c r="AV861" s="13" t="s">
        <v>78</v>
      </c>
      <c r="AW861" s="13" t="s">
        <v>31</v>
      </c>
      <c r="AX861" s="13" t="s">
        <v>70</v>
      </c>
      <c r="AY861" s="155" t="s">
        <v>142</v>
      </c>
    </row>
    <row r="862" spans="2:65" s="11" customFormat="1" ht="11.25">
      <c r="B862" s="139"/>
      <c r="D862" s="140" t="s">
        <v>151</v>
      </c>
      <c r="E862" s="141" t="s">
        <v>19</v>
      </c>
      <c r="F862" s="142" t="s">
        <v>773</v>
      </c>
      <c r="H862" s="143">
        <v>3</v>
      </c>
      <c r="I862" s="144"/>
      <c r="L862" s="139"/>
      <c r="M862" s="145"/>
      <c r="T862" s="146"/>
      <c r="AT862" s="141" t="s">
        <v>151</v>
      </c>
      <c r="AU862" s="141" t="s">
        <v>78</v>
      </c>
      <c r="AV862" s="11" t="s">
        <v>80</v>
      </c>
      <c r="AW862" s="11" t="s">
        <v>31</v>
      </c>
      <c r="AX862" s="11" t="s">
        <v>70</v>
      </c>
      <c r="AY862" s="141" t="s">
        <v>142</v>
      </c>
    </row>
    <row r="863" spans="2:65" s="12" customFormat="1" ht="11.25">
      <c r="B863" s="147"/>
      <c r="D863" s="140" t="s">
        <v>151</v>
      </c>
      <c r="E863" s="148" t="s">
        <v>19</v>
      </c>
      <c r="F863" s="149" t="s">
        <v>154</v>
      </c>
      <c r="H863" s="150">
        <v>3</v>
      </c>
      <c r="I863" s="151"/>
      <c r="L863" s="147"/>
      <c r="M863" s="152"/>
      <c r="T863" s="153"/>
      <c r="AT863" s="148" t="s">
        <v>151</v>
      </c>
      <c r="AU863" s="148" t="s">
        <v>78</v>
      </c>
      <c r="AV863" s="12" t="s">
        <v>149</v>
      </c>
      <c r="AW863" s="12" t="s">
        <v>31</v>
      </c>
      <c r="AX863" s="12" t="s">
        <v>78</v>
      </c>
      <c r="AY863" s="148" t="s">
        <v>142</v>
      </c>
    </row>
    <row r="864" spans="2:65" s="1" customFormat="1" ht="16.5" customHeight="1">
      <c r="B864" s="32"/>
      <c r="C864" s="125" t="s">
        <v>463</v>
      </c>
      <c r="D864" s="125" t="s">
        <v>143</v>
      </c>
      <c r="E864" s="126" t="s">
        <v>1008</v>
      </c>
      <c r="F864" s="127" t="s">
        <v>1009</v>
      </c>
      <c r="G864" s="128" t="s">
        <v>146</v>
      </c>
      <c r="H864" s="129">
        <v>4</v>
      </c>
      <c r="I864" s="130"/>
      <c r="J864" s="131">
        <f>ROUND(I864*H864,2)</f>
        <v>0</v>
      </c>
      <c r="K864" s="127" t="s">
        <v>147</v>
      </c>
      <c r="L864" s="132"/>
      <c r="M864" s="133" t="s">
        <v>19</v>
      </c>
      <c r="N864" s="134" t="s">
        <v>41</v>
      </c>
      <c r="P864" s="135">
        <f>O864*H864</f>
        <v>0</v>
      </c>
      <c r="Q864" s="135">
        <v>1.9400000000000001E-3</v>
      </c>
      <c r="R864" s="135">
        <f>Q864*H864</f>
        <v>7.7600000000000004E-3</v>
      </c>
      <c r="S864" s="135">
        <v>0</v>
      </c>
      <c r="T864" s="136">
        <f>S864*H864</f>
        <v>0</v>
      </c>
      <c r="AR864" s="137" t="s">
        <v>148</v>
      </c>
      <c r="AT864" s="137" t="s">
        <v>143</v>
      </c>
      <c r="AU864" s="137" t="s">
        <v>78</v>
      </c>
      <c r="AY864" s="17" t="s">
        <v>142</v>
      </c>
      <c r="BE864" s="138">
        <f>IF(N864="základní",J864,0)</f>
        <v>0</v>
      </c>
      <c r="BF864" s="138">
        <f>IF(N864="snížená",J864,0)</f>
        <v>0</v>
      </c>
      <c r="BG864" s="138">
        <f>IF(N864="zákl. přenesená",J864,0)</f>
        <v>0</v>
      </c>
      <c r="BH864" s="138">
        <f>IF(N864="sníž. přenesená",J864,0)</f>
        <v>0</v>
      </c>
      <c r="BI864" s="138">
        <f>IF(N864="nulová",J864,0)</f>
        <v>0</v>
      </c>
      <c r="BJ864" s="17" t="s">
        <v>78</v>
      </c>
      <c r="BK864" s="138">
        <f>ROUND(I864*H864,2)</f>
        <v>0</v>
      </c>
      <c r="BL864" s="17" t="s">
        <v>149</v>
      </c>
      <c r="BM864" s="137" t="s">
        <v>1010</v>
      </c>
    </row>
    <row r="865" spans="2:65" s="13" customFormat="1" ht="11.25">
      <c r="B865" s="154"/>
      <c r="D865" s="140" t="s">
        <v>151</v>
      </c>
      <c r="E865" s="155" t="s">
        <v>19</v>
      </c>
      <c r="F865" s="156" t="s">
        <v>988</v>
      </c>
      <c r="H865" s="155" t="s">
        <v>19</v>
      </c>
      <c r="I865" s="157"/>
      <c r="L865" s="154"/>
      <c r="M865" s="158"/>
      <c r="T865" s="159"/>
      <c r="AT865" s="155" t="s">
        <v>151</v>
      </c>
      <c r="AU865" s="155" t="s">
        <v>78</v>
      </c>
      <c r="AV865" s="13" t="s">
        <v>78</v>
      </c>
      <c r="AW865" s="13" t="s">
        <v>31</v>
      </c>
      <c r="AX865" s="13" t="s">
        <v>70</v>
      </c>
      <c r="AY865" s="155" t="s">
        <v>142</v>
      </c>
    </row>
    <row r="866" spans="2:65" s="11" customFormat="1" ht="11.25">
      <c r="B866" s="139"/>
      <c r="D866" s="140" t="s">
        <v>151</v>
      </c>
      <c r="E866" s="141" t="s">
        <v>19</v>
      </c>
      <c r="F866" s="142" t="s">
        <v>773</v>
      </c>
      <c r="H866" s="143">
        <v>3</v>
      </c>
      <c r="I866" s="144"/>
      <c r="L866" s="139"/>
      <c r="M866" s="145"/>
      <c r="T866" s="146"/>
      <c r="AT866" s="141" t="s">
        <v>151</v>
      </c>
      <c r="AU866" s="141" t="s">
        <v>78</v>
      </c>
      <c r="AV866" s="11" t="s">
        <v>80</v>
      </c>
      <c r="AW866" s="11" t="s">
        <v>31</v>
      </c>
      <c r="AX866" s="11" t="s">
        <v>70</v>
      </c>
      <c r="AY866" s="141" t="s">
        <v>142</v>
      </c>
    </row>
    <row r="867" spans="2:65" s="13" customFormat="1" ht="11.25">
      <c r="B867" s="154"/>
      <c r="D867" s="140" t="s">
        <v>151</v>
      </c>
      <c r="E867" s="155" t="s">
        <v>19</v>
      </c>
      <c r="F867" s="156" t="s">
        <v>947</v>
      </c>
      <c r="H867" s="155" t="s">
        <v>19</v>
      </c>
      <c r="I867" s="157"/>
      <c r="L867" s="154"/>
      <c r="M867" s="158"/>
      <c r="T867" s="159"/>
      <c r="AT867" s="155" t="s">
        <v>151</v>
      </c>
      <c r="AU867" s="155" t="s">
        <v>78</v>
      </c>
      <c r="AV867" s="13" t="s">
        <v>78</v>
      </c>
      <c r="AW867" s="13" t="s">
        <v>31</v>
      </c>
      <c r="AX867" s="13" t="s">
        <v>70</v>
      </c>
      <c r="AY867" s="155" t="s">
        <v>142</v>
      </c>
    </row>
    <row r="868" spans="2:65" s="11" customFormat="1" ht="11.25">
      <c r="B868" s="139"/>
      <c r="D868" s="140" t="s">
        <v>151</v>
      </c>
      <c r="E868" s="141" t="s">
        <v>19</v>
      </c>
      <c r="F868" s="142" t="s">
        <v>78</v>
      </c>
      <c r="H868" s="143">
        <v>1</v>
      </c>
      <c r="I868" s="144"/>
      <c r="L868" s="139"/>
      <c r="M868" s="145"/>
      <c r="T868" s="146"/>
      <c r="AT868" s="141" t="s">
        <v>151</v>
      </c>
      <c r="AU868" s="141" t="s">
        <v>78</v>
      </c>
      <c r="AV868" s="11" t="s">
        <v>80</v>
      </c>
      <c r="AW868" s="11" t="s">
        <v>31</v>
      </c>
      <c r="AX868" s="11" t="s">
        <v>70</v>
      </c>
      <c r="AY868" s="141" t="s">
        <v>142</v>
      </c>
    </row>
    <row r="869" spans="2:65" s="12" customFormat="1" ht="11.25">
      <c r="B869" s="147"/>
      <c r="D869" s="140" t="s">
        <v>151</v>
      </c>
      <c r="E869" s="148" t="s">
        <v>19</v>
      </c>
      <c r="F869" s="149" t="s">
        <v>154</v>
      </c>
      <c r="H869" s="150">
        <v>4</v>
      </c>
      <c r="I869" s="151"/>
      <c r="L869" s="147"/>
      <c r="M869" s="152"/>
      <c r="T869" s="153"/>
      <c r="AT869" s="148" t="s">
        <v>151</v>
      </c>
      <c r="AU869" s="148" t="s">
        <v>78</v>
      </c>
      <c r="AV869" s="12" t="s">
        <v>149</v>
      </c>
      <c r="AW869" s="12" t="s">
        <v>31</v>
      </c>
      <c r="AX869" s="12" t="s">
        <v>78</v>
      </c>
      <c r="AY869" s="148" t="s">
        <v>142</v>
      </c>
    </row>
    <row r="870" spans="2:65" s="1" customFormat="1" ht="16.5" customHeight="1">
      <c r="B870" s="32"/>
      <c r="C870" s="125" t="s">
        <v>248</v>
      </c>
      <c r="D870" s="125" t="s">
        <v>143</v>
      </c>
      <c r="E870" s="126" t="s">
        <v>1011</v>
      </c>
      <c r="F870" s="127" t="s">
        <v>1012</v>
      </c>
      <c r="G870" s="128" t="s">
        <v>146</v>
      </c>
      <c r="H870" s="129">
        <v>1</v>
      </c>
      <c r="I870" s="130"/>
      <c r="J870" s="131">
        <f>ROUND(I870*H870,2)</f>
        <v>0</v>
      </c>
      <c r="K870" s="127" t="s">
        <v>147</v>
      </c>
      <c r="L870" s="132"/>
      <c r="M870" s="133" t="s">
        <v>19</v>
      </c>
      <c r="N870" s="134" t="s">
        <v>41</v>
      </c>
      <c r="P870" s="135">
        <f>O870*H870</f>
        <v>0</v>
      </c>
      <c r="Q870" s="135">
        <v>1.97E-3</v>
      </c>
      <c r="R870" s="135">
        <f>Q870*H870</f>
        <v>1.97E-3</v>
      </c>
      <c r="S870" s="135">
        <v>0</v>
      </c>
      <c r="T870" s="136">
        <f>S870*H870</f>
        <v>0</v>
      </c>
      <c r="AR870" s="137" t="s">
        <v>148</v>
      </c>
      <c r="AT870" s="137" t="s">
        <v>143</v>
      </c>
      <c r="AU870" s="137" t="s">
        <v>78</v>
      </c>
      <c r="AY870" s="17" t="s">
        <v>142</v>
      </c>
      <c r="BE870" s="138">
        <f>IF(N870="základní",J870,0)</f>
        <v>0</v>
      </c>
      <c r="BF870" s="138">
        <f>IF(N870="snížená",J870,0)</f>
        <v>0</v>
      </c>
      <c r="BG870" s="138">
        <f>IF(N870="zákl. přenesená",J870,0)</f>
        <v>0</v>
      </c>
      <c r="BH870" s="138">
        <f>IF(N870="sníž. přenesená",J870,0)</f>
        <v>0</v>
      </c>
      <c r="BI870" s="138">
        <f>IF(N870="nulová",J870,0)</f>
        <v>0</v>
      </c>
      <c r="BJ870" s="17" t="s">
        <v>78</v>
      </c>
      <c r="BK870" s="138">
        <f>ROUND(I870*H870,2)</f>
        <v>0</v>
      </c>
      <c r="BL870" s="17" t="s">
        <v>149</v>
      </c>
      <c r="BM870" s="137" t="s">
        <v>1013</v>
      </c>
    </row>
    <row r="871" spans="2:65" s="13" customFormat="1" ht="11.25">
      <c r="B871" s="154"/>
      <c r="D871" s="140" t="s">
        <v>151</v>
      </c>
      <c r="E871" s="155" t="s">
        <v>19</v>
      </c>
      <c r="F871" s="156" t="s">
        <v>947</v>
      </c>
      <c r="H871" s="155" t="s">
        <v>19</v>
      </c>
      <c r="I871" s="157"/>
      <c r="L871" s="154"/>
      <c r="M871" s="158"/>
      <c r="T871" s="159"/>
      <c r="AT871" s="155" t="s">
        <v>151</v>
      </c>
      <c r="AU871" s="155" t="s">
        <v>78</v>
      </c>
      <c r="AV871" s="13" t="s">
        <v>78</v>
      </c>
      <c r="AW871" s="13" t="s">
        <v>31</v>
      </c>
      <c r="AX871" s="13" t="s">
        <v>70</v>
      </c>
      <c r="AY871" s="155" t="s">
        <v>142</v>
      </c>
    </row>
    <row r="872" spans="2:65" s="11" customFormat="1" ht="11.25">
      <c r="B872" s="139"/>
      <c r="D872" s="140" t="s">
        <v>151</v>
      </c>
      <c r="E872" s="141" t="s">
        <v>19</v>
      </c>
      <c r="F872" s="142" t="s">
        <v>78</v>
      </c>
      <c r="H872" s="143">
        <v>1</v>
      </c>
      <c r="I872" s="144"/>
      <c r="L872" s="139"/>
      <c r="M872" s="145"/>
      <c r="T872" s="146"/>
      <c r="AT872" s="141" t="s">
        <v>151</v>
      </c>
      <c r="AU872" s="141" t="s">
        <v>78</v>
      </c>
      <c r="AV872" s="11" t="s">
        <v>80</v>
      </c>
      <c r="AW872" s="11" t="s">
        <v>31</v>
      </c>
      <c r="AX872" s="11" t="s">
        <v>70</v>
      </c>
      <c r="AY872" s="141" t="s">
        <v>142</v>
      </c>
    </row>
    <row r="873" spans="2:65" s="12" customFormat="1" ht="11.25">
      <c r="B873" s="147"/>
      <c r="D873" s="140" t="s">
        <v>151</v>
      </c>
      <c r="E873" s="148" t="s">
        <v>19</v>
      </c>
      <c r="F873" s="149" t="s">
        <v>154</v>
      </c>
      <c r="H873" s="150">
        <v>1</v>
      </c>
      <c r="I873" s="151"/>
      <c r="L873" s="147"/>
      <c r="M873" s="152"/>
      <c r="T873" s="153"/>
      <c r="AT873" s="148" t="s">
        <v>151</v>
      </c>
      <c r="AU873" s="148" t="s">
        <v>78</v>
      </c>
      <c r="AV873" s="12" t="s">
        <v>149</v>
      </c>
      <c r="AW873" s="12" t="s">
        <v>31</v>
      </c>
      <c r="AX873" s="12" t="s">
        <v>78</v>
      </c>
      <c r="AY873" s="148" t="s">
        <v>142</v>
      </c>
    </row>
    <row r="874" spans="2:65" s="1" customFormat="1" ht="16.5" customHeight="1">
      <c r="B874" s="32"/>
      <c r="C874" s="125" t="s">
        <v>471</v>
      </c>
      <c r="D874" s="125" t="s">
        <v>143</v>
      </c>
      <c r="E874" s="126" t="s">
        <v>1014</v>
      </c>
      <c r="F874" s="127" t="s">
        <v>1015</v>
      </c>
      <c r="G874" s="128" t="s">
        <v>146</v>
      </c>
      <c r="H874" s="129">
        <v>4</v>
      </c>
      <c r="I874" s="130"/>
      <c r="J874" s="131">
        <f>ROUND(I874*H874,2)</f>
        <v>0</v>
      </c>
      <c r="K874" s="127" t="s">
        <v>147</v>
      </c>
      <c r="L874" s="132"/>
      <c r="M874" s="133" t="s">
        <v>19</v>
      </c>
      <c r="N874" s="134" t="s">
        <v>41</v>
      </c>
      <c r="P874" s="135">
        <f>O874*H874</f>
        <v>0</v>
      </c>
      <c r="Q874" s="135">
        <v>2.0300000000000001E-3</v>
      </c>
      <c r="R874" s="135">
        <f>Q874*H874</f>
        <v>8.1200000000000005E-3</v>
      </c>
      <c r="S874" s="135">
        <v>0</v>
      </c>
      <c r="T874" s="136">
        <f>S874*H874</f>
        <v>0</v>
      </c>
      <c r="AR874" s="137" t="s">
        <v>148</v>
      </c>
      <c r="AT874" s="137" t="s">
        <v>143</v>
      </c>
      <c r="AU874" s="137" t="s">
        <v>78</v>
      </c>
      <c r="AY874" s="17" t="s">
        <v>142</v>
      </c>
      <c r="BE874" s="138">
        <f>IF(N874="základní",J874,0)</f>
        <v>0</v>
      </c>
      <c r="BF874" s="138">
        <f>IF(N874="snížená",J874,0)</f>
        <v>0</v>
      </c>
      <c r="BG874" s="138">
        <f>IF(N874="zákl. přenesená",J874,0)</f>
        <v>0</v>
      </c>
      <c r="BH874" s="138">
        <f>IF(N874="sníž. přenesená",J874,0)</f>
        <v>0</v>
      </c>
      <c r="BI874" s="138">
        <f>IF(N874="nulová",J874,0)</f>
        <v>0</v>
      </c>
      <c r="BJ874" s="17" t="s">
        <v>78</v>
      </c>
      <c r="BK874" s="138">
        <f>ROUND(I874*H874,2)</f>
        <v>0</v>
      </c>
      <c r="BL874" s="17" t="s">
        <v>149</v>
      </c>
      <c r="BM874" s="137" t="s">
        <v>1016</v>
      </c>
    </row>
    <row r="875" spans="2:65" s="13" customFormat="1" ht="11.25">
      <c r="B875" s="154"/>
      <c r="D875" s="140" t="s">
        <v>151</v>
      </c>
      <c r="E875" s="155" t="s">
        <v>19</v>
      </c>
      <c r="F875" s="156" t="s">
        <v>988</v>
      </c>
      <c r="H875" s="155" t="s">
        <v>19</v>
      </c>
      <c r="I875" s="157"/>
      <c r="L875" s="154"/>
      <c r="M875" s="158"/>
      <c r="T875" s="159"/>
      <c r="AT875" s="155" t="s">
        <v>151</v>
      </c>
      <c r="AU875" s="155" t="s">
        <v>78</v>
      </c>
      <c r="AV875" s="13" t="s">
        <v>78</v>
      </c>
      <c r="AW875" s="13" t="s">
        <v>31</v>
      </c>
      <c r="AX875" s="13" t="s">
        <v>70</v>
      </c>
      <c r="AY875" s="155" t="s">
        <v>142</v>
      </c>
    </row>
    <row r="876" spans="2:65" s="11" customFormat="1" ht="11.25">
      <c r="B876" s="139"/>
      <c r="D876" s="140" t="s">
        <v>151</v>
      </c>
      <c r="E876" s="141" t="s">
        <v>19</v>
      </c>
      <c r="F876" s="142" t="s">
        <v>773</v>
      </c>
      <c r="H876" s="143">
        <v>3</v>
      </c>
      <c r="I876" s="144"/>
      <c r="L876" s="139"/>
      <c r="M876" s="145"/>
      <c r="T876" s="146"/>
      <c r="AT876" s="141" t="s">
        <v>151</v>
      </c>
      <c r="AU876" s="141" t="s">
        <v>78</v>
      </c>
      <c r="AV876" s="11" t="s">
        <v>80</v>
      </c>
      <c r="AW876" s="11" t="s">
        <v>31</v>
      </c>
      <c r="AX876" s="11" t="s">
        <v>70</v>
      </c>
      <c r="AY876" s="141" t="s">
        <v>142</v>
      </c>
    </row>
    <row r="877" spans="2:65" s="13" customFormat="1" ht="11.25">
      <c r="B877" s="154"/>
      <c r="D877" s="140" t="s">
        <v>151</v>
      </c>
      <c r="E877" s="155" t="s">
        <v>19</v>
      </c>
      <c r="F877" s="156" t="s">
        <v>947</v>
      </c>
      <c r="H877" s="155" t="s">
        <v>19</v>
      </c>
      <c r="I877" s="157"/>
      <c r="L877" s="154"/>
      <c r="M877" s="158"/>
      <c r="T877" s="159"/>
      <c r="AT877" s="155" t="s">
        <v>151</v>
      </c>
      <c r="AU877" s="155" t="s">
        <v>78</v>
      </c>
      <c r="AV877" s="13" t="s">
        <v>78</v>
      </c>
      <c r="AW877" s="13" t="s">
        <v>31</v>
      </c>
      <c r="AX877" s="13" t="s">
        <v>70</v>
      </c>
      <c r="AY877" s="155" t="s">
        <v>142</v>
      </c>
    </row>
    <row r="878" spans="2:65" s="11" customFormat="1" ht="11.25">
      <c r="B878" s="139"/>
      <c r="D878" s="140" t="s">
        <v>151</v>
      </c>
      <c r="E878" s="141" t="s">
        <v>19</v>
      </c>
      <c r="F878" s="142" t="s">
        <v>78</v>
      </c>
      <c r="H878" s="143">
        <v>1</v>
      </c>
      <c r="I878" s="144"/>
      <c r="L878" s="139"/>
      <c r="M878" s="145"/>
      <c r="T878" s="146"/>
      <c r="AT878" s="141" t="s">
        <v>151</v>
      </c>
      <c r="AU878" s="141" t="s">
        <v>78</v>
      </c>
      <c r="AV878" s="11" t="s">
        <v>80</v>
      </c>
      <c r="AW878" s="11" t="s">
        <v>31</v>
      </c>
      <c r="AX878" s="11" t="s">
        <v>70</v>
      </c>
      <c r="AY878" s="141" t="s">
        <v>142</v>
      </c>
    </row>
    <row r="879" spans="2:65" s="12" customFormat="1" ht="11.25">
      <c r="B879" s="147"/>
      <c r="D879" s="140" t="s">
        <v>151</v>
      </c>
      <c r="E879" s="148" t="s">
        <v>19</v>
      </c>
      <c r="F879" s="149" t="s">
        <v>154</v>
      </c>
      <c r="H879" s="150">
        <v>4</v>
      </c>
      <c r="I879" s="151"/>
      <c r="L879" s="147"/>
      <c r="M879" s="152"/>
      <c r="T879" s="153"/>
      <c r="AT879" s="148" t="s">
        <v>151</v>
      </c>
      <c r="AU879" s="148" t="s">
        <v>78</v>
      </c>
      <c r="AV879" s="12" t="s">
        <v>149</v>
      </c>
      <c r="AW879" s="12" t="s">
        <v>31</v>
      </c>
      <c r="AX879" s="12" t="s">
        <v>78</v>
      </c>
      <c r="AY879" s="148" t="s">
        <v>142</v>
      </c>
    </row>
    <row r="880" spans="2:65" s="1" customFormat="1" ht="16.5" customHeight="1">
      <c r="B880" s="32"/>
      <c r="C880" s="125" t="s">
        <v>475</v>
      </c>
      <c r="D880" s="125" t="s">
        <v>143</v>
      </c>
      <c r="E880" s="126" t="s">
        <v>1017</v>
      </c>
      <c r="F880" s="127" t="s">
        <v>1018</v>
      </c>
      <c r="G880" s="128" t="s">
        <v>146</v>
      </c>
      <c r="H880" s="129">
        <v>1</v>
      </c>
      <c r="I880" s="130"/>
      <c r="J880" s="131">
        <f>ROUND(I880*H880,2)</f>
        <v>0</v>
      </c>
      <c r="K880" s="127" t="s">
        <v>147</v>
      </c>
      <c r="L880" s="132"/>
      <c r="M880" s="133" t="s">
        <v>19</v>
      </c>
      <c r="N880" s="134" t="s">
        <v>41</v>
      </c>
      <c r="P880" s="135">
        <f>O880*H880</f>
        <v>0</v>
      </c>
      <c r="Q880" s="135">
        <v>2.1199999999999999E-3</v>
      </c>
      <c r="R880" s="135">
        <f>Q880*H880</f>
        <v>2.1199999999999999E-3</v>
      </c>
      <c r="S880" s="135">
        <v>0</v>
      </c>
      <c r="T880" s="136">
        <f>S880*H880</f>
        <v>0</v>
      </c>
      <c r="AR880" s="137" t="s">
        <v>148</v>
      </c>
      <c r="AT880" s="137" t="s">
        <v>143</v>
      </c>
      <c r="AU880" s="137" t="s">
        <v>78</v>
      </c>
      <c r="AY880" s="17" t="s">
        <v>142</v>
      </c>
      <c r="BE880" s="138">
        <f>IF(N880="základní",J880,0)</f>
        <v>0</v>
      </c>
      <c r="BF880" s="138">
        <f>IF(N880="snížená",J880,0)</f>
        <v>0</v>
      </c>
      <c r="BG880" s="138">
        <f>IF(N880="zákl. přenesená",J880,0)</f>
        <v>0</v>
      </c>
      <c r="BH880" s="138">
        <f>IF(N880="sníž. přenesená",J880,0)</f>
        <v>0</v>
      </c>
      <c r="BI880" s="138">
        <f>IF(N880="nulová",J880,0)</f>
        <v>0</v>
      </c>
      <c r="BJ880" s="17" t="s">
        <v>78</v>
      </c>
      <c r="BK880" s="138">
        <f>ROUND(I880*H880,2)</f>
        <v>0</v>
      </c>
      <c r="BL880" s="17" t="s">
        <v>149</v>
      </c>
      <c r="BM880" s="137" t="s">
        <v>1019</v>
      </c>
    </row>
    <row r="881" spans="2:65" s="13" customFormat="1" ht="11.25">
      <c r="B881" s="154"/>
      <c r="D881" s="140" t="s">
        <v>151</v>
      </c>
      <c r="E881" s="155" t="s">
        <v>19</v>
      </c>
      <c r="F881" s="156" t="s">
        <v>947</v>
      </c>
      <c r="H881" s="155" t="s">
        <v>19</v>
      </c>
      <c r="I881" s="157"/>
      <c r="L881" s="154"/>
      <c r="M881" s="158"/>
      <c r="T881" s="159"/>
      <c r="AT881" s="155" t="s">
        <v>151</v>
      </c>
      <c r="AU881" s="155" t="s">
        <v>78</v>
      </c>
      <c r="AV881" s="13" t="s">
        <v>78</v>
      </c>
      <c r="AW881" s="13" t="s">
        <v>31</v>
      </c>
      <c r="AX881" s="13" t="s">
        <v>70</v>
      </c>
      <c r="AY881" s="155" t="s">
        <v>142</v>
      </c>
    </row>
    <row r="882" spans="2:65" s="11" customFormat="1" ht="11.25">
      <c r="B882" s="139"/>
      <c r="D882" s="140" t="s">
        <v>151</v>
      </c>
      <c r="E882" s="141" t="s">
        <v>19</v>
      </c>
      <c r="F882" s="142" t="s">
        <v>78</v>
      </c>
      <c r="H882" s="143">
        <v>1</v>
      </c>
      <c r="I882" s="144"/>
      <c r="L882" s="139"/>
      <c r="M882" s="145"/>
      <c r="T882" s="146"/>
      <c r="AT882" s="141" t="s">
        <v>151</v>
      </c>
      <c r="AU882" s="141" t="s">
        <v>78</v>
      </c>
      <c r="AV882" s="11" t="s">
        <v>80</v>
      </c>
      <c r="AW882" s="11" t="s">
        <v>31</v>
      </c>
      <c r="AX882" s="11" t="s">
        <v>70</v>
      </c>
      <c r="AY882" s="141" t="s">
        <v>142</v>
      </c>
    </row>
    <row r="883" spans="2:65" s="12" customFormat="1" ht="11.25">
      <c r="B883" s="147"/>
      <c r="D883" s="140" t="s">
        <v>151</v>
      </c>
      <c r="E883" s="148" t="s">
        <v>19</v>
      </c>
      <c r="F883" s="149" t="s">
        <v>154</v>
      </c>
      <c r="H883" s="150">
        <v>1</v>
      </c>
      <c r="I883" s="151"/>
      <c r="L883" s="147"/>
      <c r="M883" s="152"/>
      <c r="T883" s="153"/>
      <c r="AT883" s="148" t="s">
        <v>151</v>
      </c>
      <c r="AU883" s="148" t="s">
        <v>78</v>
      </c>
      <c r="AV883" s="12" t="s">
        <v>149</v>
      </c>
      <c r="AW883" s="12" t="s">
        <v>31</v>
      </c>
      <c r="AX883" s="12" t="s">
        <v>78</v>
      </c>
      <c r="AY883" s="148" t="s">
        <v>142</v>
      </c>
    </row>
    <row r="884" spans="2:65" s="1" customFormat="1" ht="16.5" customHeight="1">
      <c r="B884" s="32"/>
      <c r="C884" s="125" t="s">
        <v>479</v>
      </c>
      <c r="D884" s="125" t="s">
        <v>143</v>
      </c>
      <c r="E884" s="126" t="s">
        <v>1020</v>
      </c>
      <c r="F884" s="127" t="s">
        <v>1021</v>
      </c>
      <c r="G884" s="128" t="s">
        <v>146</v>
      </c>
      <c r="H884" s="129">
        <v>3</v>
      </c>
      <c r="I884" s="130"/>
      <c r="J884" s="131">
        <f>ROUND(I884*H884,2)</f>
        <v>0</v>
      </c>
      <c r="K884" s="127" t="s">
        <v>147</v>
      </c>
      <c r="L884" s="132"/>
      <c r="M884" s="133" t="s">
        <v>19</v>
      </c>
      <c r="N884" s="134" t="s">
        <v>41</v>
      </c>
      <c r="P884" s="135">
        <f>O884*H884</f>
        <v>0</v>
      </c>
      <c r="Q884" s="135">
        <v>2.15E-3</v>
      </c>
      <c r="R884" s="135">
        <f>Q884*H884</f>
        <v>6.45E-3</v>
      </c>
      <c r="S884" s="135">
        <v>0</v>
      </c>
      <c r="T884" s="136">
        <f>S884*H884</f>
        <v>0</v>
      </c>
      <c r="AR884" s="137" t="s">
        <v>148</v>
      </c>
      <c r="AT884" s="137" t="s">
        <v>143</v>
      </c>
      <c r="AU884" s="137" t="s">
        <v>78</v>
      </c>
      <c r="AY884" s="17" t="s">
        <v>142</v>
      </c>
      <c r="BE884" s="138">
        <f>IF(N884="základní",J884,0)</f>
        <v>0</v>
      </c>
      <c r="BF884" s="138">
        <f>IF(N884="snížená",J884,0)</f>
        <v>0</v>
      </c>
      <c r="BG884" s="138">
        <f>IF(N884="zákl. přenesená",J884,0)</f>
        <v>0</v>
      </c>
      <c r="BH884" s="138">
        <f>IF(N884="sníž. přenesená",J884,0)</f>
        <v>0</v>
      </c>
      <c r="BI884" s="138">
        <f>IF(N884="nulová",J884,0)</f>
        <v>0</v>
      </c>
      <c r="BJ884" s="17" t="s">
        <v>78</v>
      </c>
      <c r="BK884" s="138">
        <f>ROUND(I884*H884,2)</f>
        <v>0</v>
      </c>
      <c r="BL884" s="17" t="s">
        <v>149</v>
      </c>
      <c r="BM884" s="137" t="s">
        <v>1022</v>
      </c>
    </row>
    <row r="885" spans="2:65" s="13" customFormat="1" ht="11.25">
      <c r="B885" s="154"/>
      <c r="D885" s="140" t="s">
        <v>151</v>
      </c>
      <c r="E885" s="155" t="s">
        <v>19</v>
      </c>
      <c r="F885" s="156" t="s">
        <v>988</v>
      </c>
      <c r="H885" s="155" t="s">
        <v>19</v>
      </c>
      <c r="I885" s="157"/>
      <c r="L885" s="154"/>
      <c r="M885" s="158"/>
      <c r="T885" s="159"/>
      <c r="AT885" s="155" t="s">
        <v>151</v>
      </c>
      <c r="AU885" s="155" t="s">
        <v>78</v>
      </c>
      <c r="AV885" s="13" t="s">
        <v>78</v>
      </c>
      <c r="AW885" s="13" t="s">
        <v>31</v>
      </c>
      <c r="AX885" s="13" t="s">
        <v>70</v>
      </c>
      <c r="AY885" s="155" t="s">
        <v>142</v>
      </c>
    </row>
    <row r="886" spans="2:65" s="11" customFormat="1" ht="11.25">
      <c r="B886" s="139"/>
      <c r="D886" s="140" t="s">
        <v>151</v>
      </c>
      <c r="E886" s="141" t="s">
        <v>19</v>
      </c>
      <c r="F886" s="142" t="s">
        <v>773</v>
      </c>
      <c r="H886" s="143">
        <v>3</v>
      </c>
      <c r="I886" s="144"/>
      <c r="L886" s="139"/>
      <c r="M886" s="145"/>
      <c r="T886" s="146"/>
      <c r="AT886" s="141" t="s">
        <v>151</v>
      </c>
      <c r="AU886" s="141" t="s">
        <v>78</v>
      </c>
      <c r="AV886" s="11" t="s">
        <v>80</v>
      </c>
      <c r="AW886" s="11" t="s">
        <v>31</v>
      </c>
      <c r="AX886" s="11" t="s">
        <v>70</v>
      </c>
      <c r="AY886" s="141" t="s">
        <v>142</v>
      </c>
    </row>
    <row r="887" spans="2:65" s="12" customFormat="1" ht="11.25">
      <c r="B887" s="147"/>
      <c r="D887" s="140" t="s">
        <v>151</v>
      </c>
      <c r="E887" s="148" t="s">
        <v>19</v>
      </c>
      <c r="F887" s="149" t="s">
        <v>154</v>
      </c>
      <c r="H887" s="150">
        <v>3</v>
      </c>
      <c r="I887" s="151"/>
      <c r="L887" s="147"/>
      <c r="M887" s="152"/>
      <c r="T887" s="153"/>
      <c r="AT887" s="148" t="s">
        <v>151</v>
      </c>
      <c r="AU887" s="148" t="s">
        <v>78</v>
      </c>
      <c r="AV887" s="12" t="s">
        <v>149</v>
      </c>
      <c r="AW887" s="12" t="s">
        <v>31</v>
      </c>
      <c r="AX887" s="12" t="s">
        <v>78</v>
      </c>
      <c r="AY887" s="148" t="s">
        <v>142</v>
      </c>
    </row>
    <row r="888" spans="2:65" s="1" customFormat="1" ht="16.5" customHeight="1">
      <c r="B888" s="32"/>
      <c r="C888" s="125" t="s">
        <v>483</v>
      </c>
      <c r="D888" s="125" t="s">
        <v>143</v>
      </c>
      <c r="E888" s="126" t="s">
        <v>1023</v>
      </c>
      <c r="F888" s="127" t="s">
        <v>1024</v>
      </c>
      <c r="G888" s="128" t="s">
        <v>146</v>
      </c>
      <c r="H888" s="129">
        <v>1</v>
      </c>
      <c r="I888" s="130"/>
      <c r="J888" s="131">
        <f>ROUND(I888*H888,2)</f>
        <v>0</v>
      </c>
      <c r="K888" s="127" t="s">
        <v>147</v>
      </c>
      <c r="L888" s="132"/>
      <c r="M888" s="133" t="s">
        <v>19</v>
      </c>
      <c r="N888" s="134" t="s">
        <v>41</v>
      </c>
      <c r="P888" s="135">
        <f>O888*H888</f>
        <v>0</v>
      </c>
      <c r="Q888" s="135">
        <v>2.2100000000000002E-3</v>
      </c>
      <c r="R888" s="135">
        <f>Q888*H888</f>
        <v>2.2100000000000002E-3</v>
      </c>
      <c r="S888" s="135">
        <v>0</v>
      </c>
      <c r="T888" s="136">
        <f>S888*H888</f>
        <v>0</v>
      </c>
      <c r="AR888" s="137" t="s">
        <v>148</v>
      </c>
      <c r="AT888" s="137" t="s">
        <v>143</v>
      </c>
      <c r="AU888" s="137" t="s">
        <v>78</v>
      </c>
      <c r="AY888" s="17" t="s">
        <v>142</v>
      </c>
      <c r="BE888" s="138">
        <f>IF(N888="základní",J888,0)</f>
        <v>0</v>
      </c>
      <c r="BF888" s="138">
        <f>IF(N888="snížená",J888,0)</f>
        <v>0</v>
      </c>
      <c r="BG888" s="138">
        <f>IF(N888="zákl. přenesená",J888,0)</f>
        <v>0</v>
      </c>
      <c r="BH888" s="138">
        <f>IF(N888="sníž. přenesená",J888,0)</f>
        <v>0</v>
      </c>
      <c r="BI888" s="138">
        <f>IF(N888="nulová",J888,0)</f>
        <v>0</v>
      </c>
      <c r="BJ888" s="17" t="s">
        <v>78</v>
      </c>
      <c r="BK888" s="138">
        <f>ROUND(I888*H888,2)</f>
        <v>0</v>
      </c>
      <c r="BL888" s="17" t="s">
        <v>149</v>
      </c>
      <c r="BM888" s="137" t="s">
        <v>1025</v>
      </c>
    </row>
    <row r="889" spans="2:65" s="13" customFormat="1" ht="11.25">
      <c r="B889" s="154"/>
      <c r="D889" s="140" t="s">
        <v>151</v>
      </c>
      <c r="E889" s="155" t="s">
        <v>19</v>
      </c>
      <c r="F889" s="156" t="s">
        <v>947</v>
      </c>
      <c r="H889" s="155" t="s">
        <v>19</v>
      </c>
      <c r="I889" s="157"/>
      <c r="L889" s="154"/>
      <c r="M889" s="158"/>
      <c r="T889" s="159"/>
      <c r="AT889" s="155" t="s">
        <v>151</v>
      </c>
      <c r="AU889" s="155" t="s">
        <v>78</v>
      </c>
      <c r="AV889" s="13" t="s">
        <v>78</v>
      </c>
      <c r="AW889" s="13" t="s">
        <v>31</v>
      </c>
      <c r="AX889" s="13" t="s">
        <v>70</v>
      </c>
      <c r="AY889" s="155" t="s">
        <v>142</v>
      </c>
    </row>
    <row r="890" spans="2:65" s="11" customFormat="1" ht="11.25">
      <c r="B890" s="139"/>
      <c r="D890" s="140" t="s">
        <v>151</v>
      </c>
      <c r="E890" s="141" t="s">
        <v>19</v>
      </c>
      <c r="F890" s="142" t="s">
        <v>78</v>
      </c>
      <c r="H890" s="143">
        <v>1</v>
      </c>
      <c r="I890" s="144"/>
      <c r="L890" s="139"/>
      <c r="M890" s="145"/>
      <c r="T890" s="146"/>
      <c r="AT890" s="141" t="s">
        <v>151</v>
      </c>
      <c r="AU890" s="141" t="s">
        <v>78</v>
      </c>
      <c r="AV890" s="11" t="s">
        <v>80</v>
      </c>
      <c r="AW890" s="11" t="s">
        <v>31</v>
      </c>
      <c r="AX890" s="11" t="s">
        <v>70</v>
      </c>
      <c r="AY890" s="141" t="s">
        <v>142</v>
      </c>
    </row>
    <row r="891" spans="2:65" s="12" customFormat="1" ht="11.25">
      <c r="B891" s="147"/>
      <c r="D891" s="140" t="s">
        <v>151</v>
      </c>
      <c r="E891" s="148" t="s">
        <v>19</v>
      </c>
      <c r="F891" s="149" t="s">
        <v>154</v>
      </c>
      <c r="H891" s="150">
        <v>1</v>
      </c>
      <c r="I891" s="151"/>
      <c r="L891" s="147"/>
      <c r="M891" s="152"/>
      <c r="T891" s="153"/>
      <c r="AT891" s="148" t="s">
        <v>151</v>
      </c>
      <c r="AU891" s="148" t="s">
        <v>78</v>
      </c>
      <c r="AV891" s="12" t="s">
        <v>149</v>
      </c>
      <c r="AW891" s="12" t="s">
        <v>31</v>
      </c>
      <c r="AX891" s="12" t="s">
        <v>78</v>
      </c>
      <c r="AY891" s="148" t="s">
        <v>142</v>
      </c>
    </row>
    <row r="892" spans="2:65" s="1" customFormat="1" ht="16.5" customHeight="1">
      <c r="B892" s="32"/>
      <c r="C892" s="125" t="s">
        <v>487</v>
      </c>
      <c r="D892" s="125" t="s">
        <v>143</v>
      </c>
      <c r="E892" s="126" t="s">
        <v>1026</v>
      </c>
      <c r="F892" s="127" t="s">
        <v>1027</v>
      </c>
      <c r="G892" s="128" t="s">
        <v>146</v>
      </c>
      <c r="H892" s="129">
        <v>3</v>
      </c>
      <c r="I892" s="130"/>
      <c r="J892" s="131">
        <f>ROUND(I892*H892,2)</f>
        <v>0</v>
      </c>
      <c r="K892" s="127" t="s">
        <v>147</v>
      </c>
      <c r="L892" s="132"/>
      <c r="M892" s="133" t="s">
        <v>19</v>
      </c>
      <c r="N892" s="134" t="s">
        <v>41</v>
      </c>
      <c r="P892" s="135">
        <f>O892*H892</f>
        <v>0</v>
      </c>
      <c r="Q892" s="135">
        <v>2.2399999999999998E-3</v>
      </c>
      <c r="R892" s="135">
        <f>Q892*H892</f>
        <v>6.7199999999999994E-3</v>
      </c>
      <c r="S892" s="135">
        <v>0</v>
      </c>
      <c r="T892" s="136">
        <f>S892*H892</f>
        <v>0</v>
      </c>
      <c r="AR892" s="137" t="s">
        <v>148</v>
      </c>
      <c r="AT892" s="137" t="s">
        <v>143</v>
      </c>
      <c r="AU892" s="137" t="s">
        <v>78</v>
      </c>
      <c r="AY892" s="17" t="s">
        <v>142</v>
      </c>
      <c r="BE892" s="138">
        <f>IF(N892="základní",J892,0)</f>
        <v>0</v>
      </c>
      <c r="BF892" s="138">
        <f>IF(N892="snížená",J892,0)</f>
        <v>0</v>
      </c>
      <c r="BG892" s="138">
        <f>IF(N892="zákl. přenesená",J892,0)</f>
        <v>0</v>
      </c>
      <c r="BH892" s="138">
        <f>IF(N892="sníž. přenesená",J892,0)</f>
        <v>0</v>
      </c>
      <c r="BI892" s="138">
        <f>IF(N892="nulová",J892,0)</f>
        <v>0</v>
      </c>
      <c r="BJ892" s="17" t="s">
        <v>78</v>
      </c>
      <c r="BK892" s="138">
        <f>ROUND(I892*H892,2)</f>
        <v>0</v>
      </c>
      <c r="BL892" s="17" t="s">
        <v>149</v>
      </c>
      <c r="BM892" s="137" t="s">
        <v>1028</v>
      </c>
    </row>
    <row r="893" spans="2:65" s="13" customFormat="1" ht="11.25">
      <c r="B893" s="154"/>
      <c r="D893" s="140" t="s">
        <v>151</v>
      </c>
      <c r="E893" s="155" t="s">
        <v>19</v>
      </c>
      <c r="F893" s="156" t="s">
        <v>988</v>
      </c>
      <c r="H893" s="155" t="s">
        <v>19</v>
      </c>
      <c r="I893" s="157"/>
      <c r="L893" s="154"/>
      <c r="M893" s="158"/>
      <c r="T893" s="159"/>
      <c r="AT893" s="155" t="s">
        <v>151</v>
      </c>
      <c r="AU893" s="155" t="s">
        <v>78</v>
      </c>
      <c r="AV893" s="13" t="s">
        <v>78</v>
      </c>
      <c r="AW893" s="13" t="s">
        <v>31</v>
      </c>
      <c r="AX893" s="13" t="s">
        <v>70</v>
      </c>
      <c r="AY893" s="155" t="s">
        <v>142</v>
      </c>
    </row>
    <row r="894" spans="2:65" s="11" customFormat="1" ht="11.25">
      <c r="B894" s="139"/>
      <c r="D894" s="140" t="s">
        <v>151</v>
      </c>
      <c r="E894" s="141" t="s">
        <v>19</v>
      </c>
      <c r="F894" s="142" t="s">
        <v>773</v>
      </c>
      <c r="H894" s="143">
        <v>3</v>
      </c>
      <c r="I894" s="144"/>
      <c r="L894" s="139"/>
      <c r="M894" s="145"/>
      <c r="T894" s="146"/>
      <c r="AT894" s="141" t="s">
        <v>151</v>
      </c>
      <c r="AU894" s="141" t="s">
        <v>78</v>
      </c>
      <c r="AV894" s="11" t="s">
        <v>80</v>
      </c>
      <c r="AW894" s="11" t="s">
        <v>31</v>
      </c>
      <c r="AX894" s="11" t="s">
        <v>70</v>
      </c>
      <c r="AY894" s="141" t="s">
        <v>142</v>
      </c>
    </row>
    <row r="895" spans="2:65" s="12" customFormat="1" ht="11.25">
      <c r="B895" s="147"/>
      <c r="D895" s="140" t="s">
        <v>151</v>
      </c>
      <c r="E895" s="148" t="s">
        <v>19</v>
      </c>
      <c r="F895" s="149" t="s">
        <v>154</v>
      </c>
      <c r="H895" s="150">
        <v>3</v>
      </c>
      <c r="I895" s="151"/>
      <c r="L895" s="147"/>
      <c r="M895" s="152"/>
      <c r="T895" s="153"/>
      <c r="AT895" s="148" t="s">
        <v>151</v>
      </c>
      <c r="AU895" s="148" t="s">
        <v>78</v>
      </c>
      <c r="AV895" s="12" t="s">
        <v>149</v>
      </c>
      <c r="AW895" s="12" t="s">
        <v>31</v>
      </c>
      <c r="AX895" s="12" t="s">
        <v>78</v>
      </c>
      <c r="AY895" s="148" t="s">
        <v>142</v>
      </c>
    </row>
    <row r="896" spans="2:65" s="1" customFormat="1" ht="16.5" customHeight="1">
      <c r="B896" s="32"/>
      <c r="C896" s="125" t="s">
        <v>491</v>
      </c>
      <c r="D896" s="125" t="s">
        <v>143</v>
      </c>
      <c r="E896" s="126" t="s">
        <v>1029</v>
      </c>
      <c r="F896" s="127" t="s">
        <v>1030</v>
      </c>
      <c r="G896" s="128" t="s">
        <v>146</v>
      </c>
      <c r="H896" s="129">
        <v>1</v>
      </c>
      <c r="I896" s="130"/>
      <c r="J896" s="131">
        <f>ROUND(I896*H896,2)</f>
        <v>0</v>
      </c>
      <c r="K896" s="127" t="s">
        <v>147</v>
      </c>
      <c r="L896" s="132"/>
      <c r="M896" s="133" t="s">
        <v>19</v>
      </c>
      <c r="N896" s="134" t="s">
        <v>41</v>
      </c>
      <c r="P896" s="135">
        <f>O896*H896</f>
        <v>0</v>
      </c>
      <c r="Q896" s="135">
        <v>2.2699999999999999E-3</v>
      </c>
      <c r="R896" s="135">
        <f>Q896*H896</f>
        <v>2.2699999999999999E-3</v>
      </c>
      <c r="S896" s="135">
        <v>0</v>
      </c>
      <c r="T896" s="136">
        <f>S896*H896</f>
        <v>0</v>
      </c>
      <c r="AR896" s="137" t="s">
        <v>148</v>
      </c>
      <c r="AT896" s="137" t="s">
        <v>143</v>
      </c>
      <c r="AU896" s="137" t="s">
        <v>78</v>
      </c>
      <c r="AY896" s="17" t="s">
        <v>142</v>
      </c>
      <c r="BE896" s="138">
        <f>IF(N896="základní",J896,0)</f>
        <v>0</v>
      </c>
      <c r="BF896" s="138">
        <f>IF(N896="snížená",J896,0)</f>
        <v>0</v>
      </c>
      <c r="BG896" s="138">
        <f>IF(N896="zákl. přenesená",J896,0)</f>
        <v>0</v>
      </c>
      <c r="BH896" s="138">
        <f>IF(N896="sníž. přenesená",J896,0)</f>
        <v>0</v>
      </c>
      <c r="BI896" s="138">
        <f>IF(N896="nulová",J896,0)</f>
        <v>0</v>
      </c>
      <c r="BJ896" s="17" t="s">
        <v>78</v>
      </c>
      <c r="BK896" s="138">
        <f>ROUND(I896*H896,2)</f>
        <v>0</v>
      </c>
      <c r="BL896" s="17" t="s">
        <v>149</v>
      </c>
      <c r="BM896" s="137" t="s">
        <v>1031</v>
      </c>
    </row>
    <row r="897" spans="2:65" s="13" customFormat="1" ht="11.25">
      <c r="B897" s="154"/>
      <c r="D897" s="140" t="s">
        <v>151</v>
      </c>
      <c r="E897" s="155" t="s">
        <v>19</v>
      </c>
      <c r="F897" s="156" t="s">
        <v>947</v>
      </c>
      <c r="H897" s="155" t="s">
        <v>19</v>
      </c>
      <c r="I897" s="157"/>
      <c r="L897" s="154"/>
      <c r="M897" s="158"/>
      <c r="T897" s="159"/>
      <c r="AT897" s="155" t="s">
        <v>151</v>
      </c>
      <c r="AU897" s="155" t="s">
        <v>78</v>
      </c>
      <c r="AV897" s="13" t="s">
        <v>78</v>
      </c>
      <c r="AW897" s="13" t="s">
        <v>31</v>
      </c>
      <c r="AX897" s="13" t="s">
        <v>70</v>
      </c>
      <c r="AY897" s="155" t="s">
        <v>142</v>
      </c>
    </row>
    <row r="898" spans="2:65" s="11" customFormat="1" ht="11.25">
      <c r="B898" s="139"/>
      <c r="D898" s="140" t="s">
        <v>151</v>
      </c>
      <c r="E898" s="141" t="s">
        <v>19</v>
      </c>
      <c r="F898" s="142" t="s">
        <v>78</v>
      </c>
      <c r="H898" s="143">
        <v>1</v>
      </c>
      <c r="I898" s="144"/>
      <c r="L898" s="139"/>
      <c r="M898" s="145"/>
      <c r="T898" s="146"/>
      <c r="AT898" s="141" t="s">
        <v>151</v>
      </c>
      <c r="AU898" s="141" t="s">
        <v>78</v>
      </c>
      <c r="AV898" s="11" t="s">
        <v>80</v>
      </c>
      <c r="AW898" s="11" t="s">
        <v>31</v>
      </c>
      <c r="AX898" s="11" t="s">
        <v>70</v>
      </c>
      <c r="AY898" s="141" t="s">
        <v>142</v>
      </c>
    </row>
    <row r="899" spans="2:65" s="12" customFormat="1" ht="11.25">
      <c r="B899" s="147"/>
      <c r="D899" s="140" t="s">
        <v>151</v>
      </c>
      <c r="E899" s="148" t="s">
        <v>19</v>
      </c>
      <c r="F899" s="149" t="s">
        <v>154</v>
      </c>
      <c r="H899" s="150">
        <v>1</v>
      </c>
      <c r="I899" s="151"/>
      <c r="L899" s="147"/>
      <c r="M899" s="152"/>
      <c r="T899" s="153"/>
      <c r="AT899" s="148" t="s">
        <v>151</v>
      </c>
      <c r="AU899" s="148" t="s">
        <v>78</v>
      </c>
      <c r="AV899" s="12" t="s">
        <v>149</v>
      </c>
      <c r="AW899" s="12" t="s">
        <v>31</v>
      </c>
      <c r="AX899" s="12" t="s">
        <v>78</v>
      </c>
      <c r="AY899" s="148" t="s">
        <v>142</v>
      </c>
    </row>
    <row r="900" spans="2:65" s="1" customFormat="1" ht="16.5" customHeight="1">
      <c r="B900" s="32"/>
      <c r="C900" s="125" t="s">
        <v>495</v>
      </c>
      <c r="D900" s="125" t="s">
        <v>143</v>
      </c>
      <c r="E900" s="126" t="s">
        <v>1032</v>
      </c>
      <c r="F900" s="127" t="s">
        <v>1033</v>
      </c>
      <c r="G900" s="128" t="s">
        <v>146</v>
      </c>
      <c r="H900" s="129">
        <v>3</v>
      </c>
      <c r="I900" s="130"/>
      <c r="J900" s="131">
        <f>ROUND(I900*H900,2)</f>
        <v>0</v>
      </c>
      <c r="K900" s="127" t="s">
        <v>147</v>
      </c>
      <c r="L900" s="132"/>
      <c r="M900" s="133" t="s">
        <v>19</v>
      </c>
      <c r="N900" s="134" t="s">
        <v>41</v>
      </c>
      <c r="P900" s="135">
        <f>O900*H900</f>
        <v>0</v>
      </c>
      <c r="Q900" s="135">
        <v>2.3E-3</v>
      </c>
      <c r="R900" s="135">
        <f>Q900*H900</f>
        <v>6.8999999999999999E-3</v>
      </c>
      <c r="S900" s="135">
        <v>0</v>
      </c>
      <c r="T900" s="136">
        <f>S900*H900</f>
        <v>0</v>
      </c>
      <c r="AR900" s="137" t="s">
        <v>148</v>
      </c>
      <c r="AT900" s="137" t="s">
        <v>143</v>
      </c>
      <c r="AU900" s="137" t="s">
        <v>78</v>
      </c>
      <c r="AY900" s="17" t="s">
        <v>142</v>
      </c>
      <c r="BE900" s="138">
        <f>IF(N900="základní",J900,0)</f>
        <v>0</v>
      </c>
      <c r="BF900" s="138">
        <f>IF(N900="snížená",J900,0)</f>
        <v>0</v>
      </c>
      <c r="BG900" s="138">
        <f>IF(N900="zákl. přenesená",J900,0)</f>
        <v>0</v>
      </c>
      <c r="BH900" s="138">
        <f>IF(N900="sníž. přenesená",J900,0)</f>
        <v>0</v>
      </c>
      <c r="BI900" s="138">
        <f>IF(N900="nulová",J900,0)</f>
        <v>0</v>
      </c>
      <c r="BJ900" s="17" t="s">
        <v>78</v>
      </c>
      <c r="BK900" s="138">
        <f>ROUND(I900*H900,2)</f>
        <v>0</v>
      </c>
      <c r="BL900" s="17" t="s">
        <v>149</v>
      </c>
      <c r="BM900" s="137" t="s">
        <v>1034</v>
      </c>
    </row>
    <row r="901" spans="2:65" s="13" customFormat="1" ht="11.25">
      <c r="B901" s="154"/>
      <c r="D901" s="140" t="s">
        <v>151</v>
      </c>
      <c r="E901" s="155" t="s">
        <v>19</v>
      </c>
      <c r="F901" s="156" t="s">
        <v>988</v>
      </c>
      <c r="H901" s="155" t="s">
        <v>19</v>
      </c>
      <c r="I901" s="157"/>
      <c r="L901" s="154"/>
      <c r="M901" s="158"/>
      <c r="T901" s="159"/>
      <c r="AT901" s="155" t="s">
        <v>151</v>
      </c>
      <c r="AU901" s="155" t="s">
        <v>78</v>
      </c>
      <c r="AV901" s="13" t="s">
        <v>78</v>
      </c>
      <c r="AW901" s="13" t="s">
        <v>31</v>
      </c>
      <c r="AX901" s="13" t="s">
        <v>70</v>
      </c>
      <c r="AY901" s="155" t="s">
        <v>142</v>
      </c>
    </row>
    <row r="902" spans="2:65" s="11" customFormat="1" ht="11.25">
      <c r="B902" s="139"/>
      <c r="D902" s="140" t="s">
        <v>151</v>
      </c>
      <c r="E902" s="141" t="s">
        <v>19</v>
      </c>
      <c r="F902" s="142" t="s">
        <v>773</v>
      </c>
      <c r="H902" s="143">
        <v>3</v>
      </c>
      <c r="I902" s="144"/>
      <c r="L902" s="139"/>
      <c r="M902" s="145"/>
      <c r="T902" s="146"/>
      <c r="AT902" s="141" t="s">
        <v>151</v>
      </c>
      <c r="AU902" s="141" t="s">
        <v>78</v>
      </c>
      <c r="AV902" s="11" t="s">
        <v>80</v>
      </c>
      <c r="AW902" s="11" t="s">
        <v>31</v>
      </c>
      <c r="AX902" s="11" t="s">
        <v>70</v>
      </c>
      <c r="AY902" s="141" t="s">
        <v>142</v>
      </c>
    </row>
    <row r="903" spans="2:65" s="12" customFormat="1" ht="11.25">
      <c r="B903" s="147"/>
      <c r="D903" s="140" t="s">
        <v>151</v>
      </c>
      <c r="E903" s="148" t="s">
        <v>19</v>
      </c>
      <c r="F903" s="149" t="s">
        <v>154</v>
      </c>
      <c r="H903" s="150">
        <v>3</v>
      </c>
      <c r="I903" s="151"/>
      <c r="L903" s="147"/>
      <c r="M903" s="152"/>
      <c r="T903" s="153"/>
      <c r="AT903" s="148" t="s">
        <v>151</v>
      </c>
      <c r="AU903" s="148" t="s">
        <v>78</v>
      </c>
      <c r="AV903" s="12" t="s">
        <v>149</v>
      </c>
      <c r="AW903" s="12" t="s">
        <v>31</v>
      </c>
      <c r="AX903" s="12" t="s">
        <v>78</v>
      </c>
      <c r="AY903" s="148" t="s">
        <v>142</v>
      </c>
    </row>
    <row r="904" spans="2:65" s="1" customFormat="1" ht="16.5" customHeight="1">
      <c r="B904" s="32"/>
      <c r="C904" s="125" t="s">
        <v>499</v>
      </c>
      <c r="D904" s="125" t="s">
        <v>143</v>
      </c>
      <c r="E904" s="126" t="s">
        <v>1035</v>
      </c>
      <c r="F904" s="127" t="s">
        <v>1036</v>
      </c>
      <c r="G904" s="128" t="s">
        <v>146</v>
      </c>
      <c r="H904" s="129">
        <v>92</v>
      </c>
      <c r="I904" s="130"/>
      <c r="J904" s="131">
        <f>ROUND(I904*H904,2)</f>
        <v>0</v>
      </c>
      <c r="K904" s="127" t="s">
        <v>147</v>
      </c>
      <c r="L904" s="132"/>
      <c r="M904" s="133" t="s">
        <v>19</v>
      </c>
      <c r="N904" s="134" t="s">
        <v>41</v>
      </c>
      <c r="P904" s="135">
        <f>O904*H904</f>
        <v>0</v>
      </c>
      <c r="Q904" s="135">
        <v>0</v>
      </c>
      <c r="R904" s="135">
        <f>Q904*H904</f>
        <v>0</v>
      </c>
      <c r="S904" s="135">
        <v>0</v>
      </c>
      <c r="T904" s="136">
        <f>S904*H904</f>
        <v>0</v>
      </c>
      <c r="AR904" s="137" t="s">
        <v>148</v>
      </c>
      <c r="AT904" s="137" t="s">
        <v>143</v>
      </c>
      <c r="AU904" s="137" t="s">
        <v>78</v>
      </c>
      <c r="AY904" s="17" t="s">
        <v>142</v>
      </c>
      <c r="BE904" s="138">
        <f>IF(N904="základní",J904,0)</f>
        <v>0</v>
      </c>
      <c r="BF904" s="138">
        <f>IF(N904="snížená",J904,0)</f>
        <v>0</v>
      </c>
      <c r="BG904" s="138">
        <f>IF(N904="zákl. přenesená",J904,0)</f>
        <v>0</v>
      </c>
      <c r="BH904" s="138">
        <f>IF(N904="sníž. přenesená",J904,0)</f>
        <v>0</v>
      </c>
      <c r="BI904" s="138">
        <f>IF(N904="nulová",J904,0)</f>
        <v>0</v>
      </c>
      <c r="BJ904" s="17" t="s">
        <v>78</v>
      </c>
      <c r="BK904" s="138">
        <f>ROUND(I904*H904,2)</f>
        <v>0</v>
      </c>
      <c r="BL904" s="17" t="s">
        <v>149</v>
      </c>
      <c r="BM904" s="137" t="s">
        <v>1037</v>
      </c>
    </row>
    <row r="905" spans="2:65" s="13" customFormat="1" ht="11.25">
      <c r="B905" s="154"/>
      <c r="D905" s="140" t="s">
        <v>151</v>
      </c>
      <c r="E905" s="155" t="s">
        <v>19</v>
      </c>
      <c r="F905" s="156" t="s">
        <v>988</v>
      </c>
      <c r="H905" s="155" t="s">
        <v>19</v>
      </c>
      <c r="I905" s="157"/>
      <c r="L905" s="154"/>
      <c r="M905" s="158"/>
      <c r="T905" s="159"/>
      <c r="AT905" s="155" t="s">
        <v>151</v>
      </c>
      <c r="AU905" s="155" t="s">
        <v>78</v>
      </c>
      <c r="AV905" s="13" t="s">
        <v>78</v>
      </c>
      <c r="AW905" s="13" t="s">
        <v>31</v>
      </c>
      <c r="AX905" s="13" t="s">
        <v>70</v>
      </c>
      <c r="AY905" s="155" t="s">
        <v>142</v>
      </c>
    </row>
    <row r="906" spans="2:65" s="11" customFormat="1" ht="11.25">
      <c r="B906" s="139"/>
      <c r="D906" s="140" t="s">
        <v>151</v>
      </c>
      <c r="E906" s="141" t="s">
        <v>19</v>
      </c>
      <c r="F906" s="142" t="s">
        <v>1038</v>
      </c>
      <c r="H906" s="143">
        <v>66</v>
      </c>
      <c r="I906" s="144"/>
      <c r="L906" s="139"/>
      <c r="M906" s="145"/>
      <c r="T906" s="146"/>
      <c r="AT906" s="141" t="s">
        <v>151</v>
      </c>
      <c r="AU906" s="141" t="s">
        <v>78</v>
      </c>
      <c r="AV906" s="11" t="s">
        <v>80</v>
      </c>
      <c r="AW906" s="11" t="s">
        <v>31</v>
      </c>
      <c r="AX906" s="11" t="s">
        <v>70</v>
      </c>
      <c r="AY906" s="141" t="s">
        <v>142</v>
      </c>
    </row>
    <row r="907" spans="2:65" s="13" customFormat="1" ht="11.25">
      <c r="B907" s="154"/>
      <c r="D907" s="140" t="s">
        <v>151</v>
      </c>
      <c r="E907" s="155" t="s">
        <v>19</v>
      </c>
      <c r="F907" s="156" t="s">
        <v>947</v>
      </c>
      <c r="H907" s="155" t="s">
        <v>19</v>
      </c>
      <c r="I907" s="157"/>
      <c r="L907" s="154"/>
      <c r="M907" s="158"/>
      <c r="T907" s="159"/>
      <c r="AT907" s="155" t="s">
        <v>151</v>
      </c>
      <c r="AU907" s="155" t="s">
        <v>78</v>
      </c>
      <c r="AV907" s="13" t="s">
        <v>78</v>
      </c>
      <c r="AW907" s="13" t="s">
        <v>31</v>
      </c>
      <c r="AX907" s="13" t="s">
        <v>70</v>
      </c>
      <c r="AY907" s="155" t="s">
        <v>142</v>
      </c>
    </row>
    <row r="908" spans="2:65" s="11" customFormat="1" ht="11.25">
      <c r="B908" s="139"/>
      <c r="D908" s="140" t="s">
        <v>151</v>
      </c>
      <c r="E908" s="141" t="s">
        <v>19</v>
      </c>
      <c r="F908" s="142" t="s">
        <v>654</v>
      </c>
      <c r="H908" s="143">
        <v>26</v>
      </c>
      <c r="I908" s="144"/>
      <c r="L908" s="139"/>
      <c r="M908" s="145"/>
      <c r="T908" s="146"/>
      <c r="AT908" s="141" t="s">
        <v>151</v>
      </c>
      <c r="AU908" s="141" t="s">
        <v>78</v>
      </c>
      <c r="AV908" s="11" t="s">
        <v>80</v>
      </c>
      <c r="AW908" s="11" t="s">
        <v>31</v>
      </c>
      <c r="AX908" s="11" t="s">
        <v>70</v>
      </c>
      <c r="AY908" s="141" t="s">
        <v>142</v>
      </c>
    </row>
    <row r="909" spans="2:65" s="12" customFormat="1" ht="11.25">
      <c r="B909" s="147"/>
      <c r="D909" s="140" t="s">
        <v>151</v>
      </c>
      <c r="E909" s="148" t="s">
        <v>19</v>
      </c>
      <c r="F909" s="149" t="s">
        <v>154</v>
      </c>
      <c r="H909" s="150">
        <v>92</v>
      </c>
      <c r="I909" s="151"/>
      <c r="L909" s="147"/>
      <c r="M909" s="152"/>
      <c r="T909" s="153"/>
      <c r="AT909" s="148" t="s">
        <v>151</v>
      </c>
      <c r="AU909" s="148" t="s">
        <v>78</v>
      </c>
      <c r="AV909" s="12" t="s">
        <v>149</v>
      </c>
      <c r="AW909" s="12" t="s">
        <v>31</v>
      </c>
      <c r="AX909" s="12" t="s">
        <v>78</v>
      </c>
      <c r="AY909" s="148" t="s">
        <v>142</v>
      </c>
    </row>
    <row r="910" spans="2:65" s="1" customFormat="1" ht="16.5" customHeight="1">
      <c r="B910" s="32"/>
      <c r="C910" s="125" t="s">
        <v>503</v>
      </c>
      <c r="D910" s="125" t="s">
        <v>143</v>
      </c>
      <c r="E910" s="126" t="s">
        <v>1039</v>
      </c>
      <c r="F910" s="127" t="s">
        <v>1040</v>
      </c>
      <c r="G910" s="128" t="s">
        <v>146</v>
      </c>
      <c r="H910" s="129">
        <v>92</v>
      </c>
      <c r="I910" s="130"/>
      <c r="J910" s="131">
        <f>ROUND(I910*H910,2)</f>
        <v>0</v>
      </c>
      <c r="K910" s="127" t="s">
        <v>147</v>
      </c>
      <c r="L910" s="132"/>
      <c r="M910" s="133" t="s">
        <v>19</v>
      </c>
      <c r="N910" s="134" t="s">
        <v>41</v>
      </c>
      <c r="P910" s="135">
        <f>O910*H910</f>
        <v>0</v>
      </c>
      <c r="Q910" s="135">
        <v>0</v>
      </c>
      <c r="R910" s="135">
        <f>Q910*H910</f>
        <v>0</v>
      </c>
      <c r="S910" s="135">
        <v>0</v>
      </c>
      <c r="T910" s="136">
        <f>S910*H910</f>
        <v>0</v>
      </c>
      <c r="AR910" s="137" t="s">
        <v>148</v>
      </c>
      <c r="AT910" s="137" t="s">
        <v>143</v>
      </c>
      <c r="AU910" s="137" t="s">
        <v>78</v>
      </c>
      <c r="AY910" s="17" t="s">
        <v>142</v>
      </c>
      <c r="BE910" s="138">
        <f>IF(N910="základní",J910,0)</f>
        <v>0</v>
      </c>
      <c r="BF910" s="138">
        <f>IF(N910="snížená",J910,0)</f>
        <v>0</v>
      </c>
      <c r="BG910" s="138">
        <f>IF(N910="zákl. přenesená",J910,0)</f>
        <v>0</v>
      </c>
      <c r="BH910" s="138">
        <f>IF(N910="sníž. přenesená",J910,0)</f>
        <v>0</v>
      </c>
      <c r="BI910" s="138">
        <f>IF(N910="nulová",J910,0)</f>
        <v>0</v>
      </c>
      <c r="BJ910" s="17" t="s">
        <v>78</v>
      </c>
      <c r="BK910" s="138">
        <f>ROUND(I910*H910,2)</f>
        <v>0</v>
      </c>
      <c r="BL910" s="17" t="s">
        <v>149</v>
      </c>
      <c r="BM910" s="137" t="s">
        <v>1041</v>
      </c>
    </row>
    <row r="911" spans="2:65" s="13" customFormat="1" ht="11.25">
      <c r="B911" s="154"/>
      <c r="D911" s="140" t="s">
        <v>151</v>
      </c>
      <c r="E911" s="155" t="s">
        <v>19</v>
      </c>
      <c r="F911" s="156" t="s">
        <v>988</v>
      </c>
      <c r="H911" s="155" t="s">
        <v>19</v>
      </c>
      <c r="I911" s="157"/>
      <c r="L911" s="154"/>
      <c r="M911" s="158"/>
      <c r="T911" s="159"/>
      <c r="AT911" s="155" t="s">
        <v>151</v>
      </c>
      <c r="AU911" s="155" t="s">
        <v>78</v>
      </c>
      <c r="AV911" s="13" t="s">
        <v>78</v>
      </c>
      <c r="AW911" s="13" t="s">
        <v>31</v>
      </c>
      <c r="AX911" s="13" t="s">
        <v>70</v>
      </c>
      <c r="AY911" s="155" t="s">
        <v>142</v>
      </c>
    </row>
    <row r="912" spans="2:65" s="11" customFormat="1" ht="11.25">
      <c r="B912" s="139"/>
      <c r="D912" s="140" t="s">
        <v>151</v>
      </c>
      <c r="E912" s="141" t="s">
        <v>19</v>
      </c>
      <c r="F912" s="142" t="s">
        <v>1038</v>
      </c>
      <c r="H912" s="143">
        <v>66</v>
      </c>
      <c r="I912" s="144"/>
      <c r="L912" s="139"/>
      <c r="M912" s="145"/>
      <c r="T912" s="146"/>
      <c r="AT912" s="141" t="s">
        <v>151</v>
      </c>
      <c r="AU912" s="141" t="s">
        <v>78</v>
      </c>
      <c r="AV912" s="11" t="s">
        <v>80</v>
      </c>
      <c r="AW912" s="11" t="s">
        <v>31</v>
      </c>
      <c r="AX912" s="11" t="s">
        <v>70</v>
      </c>
      <c r="AY912" s="141" t="s">
        <v>142</v>
      </c>
    </row>
    <row r="913" spans="2:65" s="13" customFormat="1" ht="11.25">
      <c r="B913" s="154"/>
      <c r="D913" s="140" t="s">
        <v>151</v>
      </c>
      <c r="E913" s="155" t="s">
        <v>19</v>
      </c>
      <c r="F913" s="156" t="s">
        <v>947</v>
      </c>
      <c r="H913" s="155" t="s">
        <v>19</v>
      </c>
      <c r="I913" s="157"/>
      <c r="L913" s="154"/>
      <c r="M913" s="158"/>
      <c r="T913" s="159"/>
      <c r="AT913" s="155" t="s">
        <v>151</v>
      </c>
      <c r="AU913" s="155" t="s">
        <v>78</v>
      </c>
      <c r="AV913" s="13" t="s">
        <v>78</v>
      </c>
      <c r="AW913" s="13" t="s">
        <v>31</v>
      </c>
      <c r="AX913" s="13" t="s">
        <v>70</v>
      </c>
      <c r="AY913" s="155" t="s">
        <v>142</v>
      </c>
    </row>
    <row r="914" spans="2:65" s="11" customFormat="1" ht="11.25">
      <c r="B914" s="139"/>
      <c r="D914" s="140" t="s">
        <v>151</v>
      </c>
      <c r="E914" s="141" t="s">
        <v>19</v>
      </c>
      <c r="F914" s="142" t="s">
        <v>654</v>
      </c>
      <c r="H914" s="143">
        <v>26</v>
      </c>
      <c r="I914" s="144"/>
      <c r="L914" s="139"/>
      <c r="M914" s="145"/>
      <c r="T914" s="146"/>
      <c r="AT914" s="141" t="s">
        <v>151</v>
      </c>
      <c r="AU914" s="141" t="s">
        <v>78</v>
      </c>
      <c r="AV914" s="11" t="s">
        <v>80</v>
      </c>
      <c r="AW914" s="11" t="s">
        <v>31</v>
      </c>
      <c r="AX914" s="11" t="s">
        <v>70</v>
      </c>
      <c r="AY914" s="141" t="s">
        <v>142</v>
      </c>
    </row>
    <row r="915" spans="2:65" s="12" customFormat="1" ht="11.25">
      <c r="B915" s="147"/>
      <c r="D915" s="140" t="s">
        <v>151</v>
      </c>
      <c r="E915" s="148" t="s">
        <v>19</v>
      </c>
      <c r="F915" s="149" t="s">
        <v>154</v>
      </c>
      <c r="H915" s="150">
        <v>92</v>
      </c>
      <c r="I915" s="151"/>
      <c r="L915" s="147"/>
      <c r="M915" s="152"/>
      <c r="T915" s="153"/>
      <c r="AT915" s="148" t="s">
        <v>151</v>
      </c>
      <c r="AU915" s="148" t="s">
        <v>78</v>
      </c>
      <c r="AV915" s="12" t="s">
        <v>149</v>
      </c>
      <c r="AW915" s="12" t="s">
        <v>31</v>
      </c>
      <c r="AX915" s="12" t="s">
        <v>78</v>
      </c>
      <c r="AY915" s="148" t="s">
        <v>142</v>
      </c>
    </row>
    <row r="916" spans="2:65" s="1" customFormat="1" ht="16.5" customHeight="1">
      <c r="B916" s="32"/>
      <c r="C916" s="125" t="s">
        <v>508</v>
      </c>
      <c r="D916" s="125" t="s">
        <v>143</v>
      </c>
      <c r="E916" s="126" t="s">
        <v>1042</v>
      </c>
      <c r="F916" s="127" t="s">
        <v>1043</v>
      </c>
      <c r="G916" s="128" t="s">
        <v>146</v>
      </c>
      <c r="H916" s="129">
        <v>184</v>
      </c>
      <c r="I916" s="130"/>
      <c r="J916" s="131">
        <f>ROUND(I916*H916,2)</f>
        <v>0</v>
      </c>
      <c r="K916" s="127" t="s">
        <v>147</v>
      </c>
      <c r="L916" s="132"/>
      <c r="M916" s="133" t="s">
        <v>19</v>
      </c>
      <c r="N916" s="134" t="s">
        <v>41</v>
      </c>
      <c r="P916" s="135">
        <f>O916*H916</f>
        <v>0</v>
      </c>
      <c r="Q916" s="135">
        <v>1.2E-4</v>
      </c>
      <c r="R916" s="135">
        <f>Q916*H916</f>
        <v>2.2079999999999999E-2</v>
      </c>
      <c r="S916" s="135">
        <v>0</v>
      </c>
      <c r="T916" s="136">
        <f>S916*H916</f>
        <v>0</v>
      </c>
      <c r="AR916" s="137" t="s">
        <v>148</v>
      </c>
      <c r="AT916" s="137" t="s">
        <v>143</v>
      </c>
      <c r="AU916" s="137" t="s">
        <v>78</v>
      </c>
      <c r="AY916" s="17" t="s">
        <v>142</v>
      </c>
      <c r="BE916" s="138">
        <f>IF(N916="základní",J916,0)</f>
        <v>0</v>
      </c>
      <c r="BF916" s="138">
        <f>IF(N916="snížená",J916,0)</f>
        <v>0</v>
      </c>
      <c r="BG916" s="138">
        <f>IF(N916="zákl. přenesená",J916,0)</f>
        <v>0</v>
      </c>
      <c r="BH916" s="138">
        <f>IF(N916="sníž. přenesená",J916,0)</f>
        <v>0</v>
      </c>
      <c r="BI916" s="138">
        <f>IF(N916="nulová",J916,0)</f>
        <v>0</v>
      </c>
      <c r="BJ916" s="17" t="s">
        <v>78</v>
      </c>
      <c r="BK916" s="138">
        <f>ROUND(I916*H916,2)</f>
        <v>0</v>
      </c>
      <c r="BL916" s="17" t="s">
        <v>149</v>
      </c>
      <c r="BM916" s="137" t="s">
        <v>1044</v>
      </c>
    </row>
    <row r="917" spans="2:65" s="13" customFormat="1" ht="11.25">
      <c r="B917" s="154"/>
      <c r="D917" s="140" t="s">
        <v>151</v>
      </c>
      <c r="E917" s="155" t="s">
        <v>19</v>
      </c>
      <c r="F917" s="156" t="s">
        <v>988</v>
      </c>
      <c r="H917" s="155" t="s">
        <v>19</v>
      </c>
      <c r="I917" s="157"/>
      <c r="L917" s="154"/>
      <c r="M917" s="158"/>
      <c r="T917" s="159"/>
      <c r="AT917" s="155" t="s">
        <v>151</v>
      </c>
      <c r="AU917" s="155" t="s">
        <v>78</v>
      </c>
      <c r="AV917" s="13" t="s">
        <v>78</v>
      </c>
      <c r="AW917" s="13" t="s">
        <v>31</v>
      </c>
      <c r="AX917" s="13" t="s">
        <v>70</v>
      </c>
      <c r="AY917" s="155" t="s">
        <v>142</v>
      </c>
    </row>
    <row r="918" spans="2:65" s="11" customFormat="1" ht="11.25">
      <c r="B918" s="139"/>
      <c r="D918" s="140" t="s">
        <v>151</v>
      </c>
      <c r="E918" s="141" t="s">
        <v>19</v>
      </c>
      <c r="F918" s="142" t="s">
        <v>1045</v>
      </c>
      <c r="H918" s="143">
        <v>132</v>
      </c>
      <c r="I918" s="144"/>
      <c r="L918" s="139"/>
      <c r="M918" s="145"/>
      <c r="T918" s="146"/>
      <c r="AT918" s="141" t="s">
        <v>151</v>
      </c>
      <c r="AU918" s="141" t="s">
        <v>78</v>
      </c>
      <c r="AV918" s="11" t="s">
        <v>80</v>
      </c>
      <c r="AW918" s="11" t="s">
        <v>31</v>
      </c>
      <c r="AX918" s="11" t="s">
        <v>70</v>
      </c>
      <c r="AY918" s="141" t="s">
        <v>142</v>
      </c>
    </row>
    <row r="919" spans="2:65" s="13" customFormat="1" ht="11.25">
      <c r="B919" s="154"/>
      <c r="D919" s="140" t="s">
        <v>151</v>
      </c>
      <c r="E919" s="155" t="s">
        <v>19</v>
      </c>
      <c r="F919" s="156" t="s">
        <v>947</v>
      </c>
      <c r="H919" s="155" t="s">
        <v>19</v>
      </c>
      <c r="I919" s="157"/>
      <c r="L919" s="154"/>
      <c r="M919" s="158"/>
      <c r="T919" s="159"/>
      <c r="AT919" s="155" t="s">
        <v>151</v>
      </c>
      <c r="AU919" s="155" t="s">
        <v>78</v>
      </c>
      <c r="AV919" s="13" t="s">
        <v>78</v>
      </c>
      <c r="AW919" s="13" t="s">
        <v>31</v>
      </c>
      <c r="AX919" s="13" t="s">
        <v>70</v>
      </c>
      <c r="AY919" s="155" t="s">
        <v>142</v>
      </c>
    </row>
    <row r="920" spans="2:65" s="11" customFormat="1" ht="11.25">
      <c r="B920" s="139"/>
      <c r="D920" s="140" t="s">
        <v>151</v>
      </c>
      <c r="E920" s="141" t="s">
        <v>19</v>
      </c>
      <c r="F920" s="142" t="s">
        <v>641</v>
      </c>
      <c r="H920" s="143">
        <v>52</v>
      </c>
      <c r="I920" s="144"/>
      <c r="L920" s="139"/>
      <c r="M920" s="145"/>
      <c r="T920" s="146"/>
      <c r="AT920" s="141" t="s">
        <v>151</v>
      </c>
      <c r="AU920" s="141" t="s">
        <v>78</v>
      </c>
      <c r="AV920" s="11" t="s">
        <v>80</v>
      </c>
      <c r="AW920" s="11" t="s">
        <v>31</v>
      </c>
      <c r="AX920" s="11" t="s">
        <v>70</v>
      </c>
      <c r="AY920" s="141" t="s">
        <v>142</v>
      </c>
    </row>
    <row r="921" spans="2:65" s="12" customFormat="1" ht="11.25">
      <c r="B921" s="147"/>
      <c r="D921" s="140" t="s">
        <v>151</v>
      </c>
      <c r="E921" s="148" t="s">
        <v>19</v>
      </c>
      <c r="F921" s="149" t="s">
        <v>154</v>
      </c>
      <c r="H921" s="150">
        <v>184</v>
      </c>
      <c r="I921" s="151"/>
      <c r="L921" s="147"/>
      <c r="M921" s="152"/>
      <c r="T921" s="153"/>
      <c r="AT921" s="148" t="s">
        <v>151</v>
      </c>
      <c r="AU921" s="148" t="s">
        <v>78</v>
      </c>
      <c r="AV921" s="12" t="s">
        <v>149</v>
      </c>
      <c r="AW921" s="12" t="s">
        <v>31</v>
      </c>
      <c r="AX921" s="12" t="s">
        <v>78</v>
      </c>
      <c r="AY921" s="148" t="s">
        <v>142</v>
      </c>
    </row>
    <row r="922" spans="2:65" s="1" customFormat="1" ht="24.2" customHeight="1">
      <c r="B922" s="32"/>
      <c r="C922" s="125" t="s">
        <v>512</v>
      </c>
      <c r="D922" s="125" t="s">
        <v>143</v>
      </c>
      <c r="E922" s="126" t="s">
        <v>1046</v>
      </c>
      <c r="F922" s="127" t="s">
        <v>1047</v>
      </c>
      <c r="G922" s="128" t="s">
        <v>290</v>
      </c>
      <c r="H922" s="129">
        <v>2.1160000000000001</v>
      </c>
      <c r="I922" s="130"/>
      <c r="J922" s="131">
        <f>ROUND(I922*H922,2)</f>
        <v>0</v>
      </c>
      <c r="K922" s="127" t="s">
        <v>147</v>
      </c>
      <c r="L922" s="132"/>
      <c r="M922" s="133" t="s">
        <v>19</v>
      </c>
      <c r="N922" s="134" t="s">
        <v>41</v>
      </c>
      <c r="P922" s="135">
        <f>O922*H922</f>
        <v>0</v>
      </c>
      <c r="Q922" s="135">
        <v>0</v>
      </c>
      <c r="R922" s="135">
        <f>Q922*H922</f>
        <v>0</v>
      </c>
      <c r="S922" s="135">
        <v>0</v>
      </c>
      <c r="T922" s="136">
        <f>S922*H922</f>
        <v>0</v>
      </c>
      <c r="AR922" s="137" t="s">
        <v>148</v>
      </c>
      <c r="AT922" s="137" t="s">
        <v>143</v>
      </c>
      <c r="AU922" s="137" t="s">
        <v>78</v>
      </c>
      <c r="AY922" s="17" t="s">
        <v>142</v>
      </c>
      <c r="BE922" s="138">
        <f>IF(N922="základní",J922,0)</f>
        <v>0</v>
      </c>
      <c r="BF922" s="138">
        <f>IF(N922="snížená",J922,0)</f>
        <v>0</v>
      </c>
      <c r="BG922" s="138">
        <f>IF(N922="zákl. přenesená",J922,0)</f>
        <v>0</v>
      </c>
      <c r="BH922" s="138">
        <f>IF(N922="sníž. přenesená",J922,0)</f>
        <v>0</v>
      </c>
      <c r="BI922" s="138">
        <f>IF(N922="nulová",J922,0)</f>
        <v>0</v>
      </c>
      <c r="BJ922" s="17" t="s">
        <v>78</v>
      </c>
      <c r="BK922" s="138">
        <f>ROUND(I922*H922,2)</f>
        <v>0</v>
      </c>
      <c r="BL922" s="17" t="s">
        <v>149</v>
      </c>
      <c r="BM922" s="137" t="s">
        <v>1048</v>
      </c>
    </row>
    <row r="923" spans="2:65" s="13" customFormat="1" ht="11.25">
      <c r="B923" s="154"/>
      <c r="D923" s="140" t="s">
        <v>151</v>
      </c>
      <c r="E923" s="155" t="s">
        <v>19</v>
      </c>
      <c r="F923" s="156" t="s">
        <v>1049</v>
      </c>
      <c r="H923" s="155" t="s">
        <v>19</v>
      </c>
      <c r="I923" s="157"/>
      <c r="L923" s="154"/>
      <c r="M923" s="158"/>
      <c r="T923" s="159"/>
      <c r="AT923" s="155" t="s">
        <v>151</v>
      </c>
      <c r="AU923" s="155" t="s">
        <v>78</v>
      </c>
      <c r="AV923" s="13" t="s">
        <v>78</v>
      </c>
      <c r="AW923" s="13" t="s">
        <v>31</v>
      </c>
      <c r="AX923" s="13" t="s">
        <v>70</v>
      </c>
      <c r="AY923" s="155" t="s">
        <v>142</v>
      </c>
    </row>
    <row r="924" spans="2:65" s="11" customFormat="1" ht="11.25">
      <c r="B924" s="139"/>
      <c r="D924" s="140" t="s">
        <v>151</v>
      </c>
      <c r="E924" s="141" t="s">
        <v>19</v>
      </c>
      <c r="F924" s="142" t="s">
        <v>1050</v>
      </c>
      <c r="H924" s="143">
        <v>0.878</v>
      </c>
      <c r="I924" s="144"/>
      <c r="L924" s="139"/>
      <c r="M924" s="145"/>
      <c r="T924" s="146"/>
      <c r="AT924" s="141" t="s">
        <v>151</v>
      </c>
      <c r="AU924" s="141" t="s">
        <v>78</v>
      </c>
      <c r="AV924" s="11" t="s">
        <v>80</v>
      </c>
      <c r="AW924" s="11" t="s">
        <v>31</v>
      </c>
      <c r="AX924" s="11" t="s">
        <v>70</v>
      </c>
      <c r="AY924" s="141" t="s">
        <v>142</v>
      </c>
    </row>
    <row r="925" spans="2:65" s="13" customFormat="1" ht="11.25">
      <c r="B925" s="154"/>
      <c r="D925" s="140" t="s">
        <v>151</v>
      </c>
      <c r="E925" s="155" t="s">
        <v>19</v>
      </c>
      <c r="F925" s="156" t="s">
        <v>1051</v>
      </c>
      <c r="H925" s="155" t="s">
        <v>19</v>
      </c>
      <c r="I925" s="157"/>
      <c r="L925" s="154"/>
      <c r="M925" s="158"/>
      <c r="T925" s="159"/>
      <c r="AT925" s="155" t="s">
        <v>151</v>
      </c>
      <c r="AU925" s="155" t="s">
        <v>78</v>
      </c>
      <c r="AV925" s="13" t="s">
        <v>78</v>
      </c>
      <c r="AW925" s="13" t="s">
        <v>31</v>
      </c>
      <c r="AX925" s="13" t="s">
        <v>70</v>
      </c>
      <c r="AY925" s="155" t="s">
        <v>142</v>
      </c>
    </row>
    <row r="926" spans="2:65" s="11" customFormat="1" ht="11.25">
      <c r="B926" s="139"/>
      <c r="D926" s="140" t="s">
        <v>151</v>
      </c>
      <c r="E926" s="141" t="s">
        <v>19</v>
      </c>
      <c r="F926" s="142" t="s">
        <v>1052</v>
      </c>
      <c r="H926" s="143">
        <v>1.238</v>
      </c>
      <c r="I926" s="144"/>
      <c r="L926" s="139"/>
      <c r="M926" s="145"/>
      <c r="T926" s="146"/>
      <c r="AT926" s="141" t="s">
        <v>151</v>
      </c>
      <c r="AU926" s="141" t="s">
        <v>78</v>
      </c>
      <c r="AV926" s="11" t="s">
        <v>80</v>
      </c>
      <c r="AW926" s="11" t="s">
        <v>31</v>
      </c>
      <c r="AX926" s="11" t="s">
        <v>70</v>
      </c>
      <c r="AY926" s="141" t="s">
        <v>142</v>
      </c>
    </row>
    <row r="927" spans="2:65" s="12" customFormat="1" ht="11.25">
      <c r="B927" s="147"/>
      <c r="D927" s="140" t="s">
        <v>151</v>
      </c>
      <c r="E927" s="148" t="s">
        <v>19</v>
      </c>
      <c r="F927" s="149" t="s">
        <v>154</v>
      </c>
      <c r="H927" s="150">
        <v>2.1160000000000001</v>
      </c>
      <c r="I927" s="151"/>
      <c r="L927" s="147"/>
      <c r="M927" s="152"/>
      <c r="T927" s="153"/>
      <c r="AT927" s="148" t="s">
        <v>151</v>
      </c>
      <c r="AU927" s="148" t="s">
        <v>78</v>
      </c>
      <c r="AV927" s="12" t="s">
        <v>149</v>
      </c>
      <c r="AW927" s="12" t="s">
        <v>31</v>
      </c>
      <c r="AX927" s="12" t="s">
        <v>78</v>
      </c>
      <c r="AY927" s="148" t="s">
        <v>142</v>
      </c>
    </row>
    <row r="928" spans="2:65" s="1" customFormat="1" ht="21.75" customHeight="1">
      <c r="B928" s="32"/>
      <c r="C928" s="125" t="s">
        <v>517</v>
      </c>
      <c r="D928" s="125" t="s">
        <v>143</v>
      </c>
      <c r="E928" s="126" t="s">
        <v>296</v>
      </c>
      <c r="F928" s="127" t="s">
        <v>297</v>
      </c>
      <c r="G928" s="128" t="s">
        <v>298</v>
      </c>
      <c r="H928" s="129">
        <v>6</v>
      </c>
      <c r="I928" s="130"/>
      <c r="J928" s="131">
        <f>ROUND(I928*H928,2)</f>
        <v>0</v>
      </c>
      <c r="K928" s="127" t="s">
        <v>147</v>
      </c>
      <c r="L928" s="132"/>
      <c r="M928" s="133" t="s">
        <v>19</v>
      </c>
      <c r="N928" s="134" t="s">
        <v>41</v>
      </c>
      <c r="P928" s="135">
        <f>O928*H928</f>
        <v>0</v>
      </c>
      <c r="Q928" s="135">
        <v>2.234</v>
      </c>
      <c r="R928" s="135">
        <f>Q928*H928</f>
        <v>13.404</v>
      </c>
      <c r="S928" s="135">
        <v>0</v>
      </c>
      <c r="T928" s="136">
        <f>S928*H928</f>
        <v>0</v>
      </c>
      <c r="AR928" s="137" t="s">
        <v>148</v>
      </c>
      <c r="AT928" s="137" t="s">
        <v>143</v>
      </c>
      <c r="AU928" s="137" t="s">
        <v>78</v>
      </c>
      <c r="AY928" s="17" t="s">
        <v>142</v>
      </c>
      <c r="BE928" s="138">
        <f>IF(N928="základní",J928,0)</f>
        <v>0</v>
      </c>
      <c r="BF928" s="138">
        <f>IF(N928="snížená",J928,0)</f>
        <v>0</v>
      </c>
      <c r="BG928" s="138">
        <f>IF(N928="zákl. přenesená",J928,0)</f>
        <v>0</v>
      </c>
      <c r="BH928" s="138">
        <f>IF(N928="sníž. přenesená",J928,0)</f>
        <v>0</v>
      </c>
      <c r="BI928" s="138">
        <f>IF(N928="nulová",J928,0)</f>
        <v>0</v>
      </c>
      <c r="BJ928" s="17" t="s">
        <v>78</v>
      </c>
      <c r="BK928" s="138">
        <f>ROUND(I928*H928,2)</f>
        <v>0</v>
      </c>
      <c r="BL928" s="17" t="s">
        <v>149</v>
      </c>
      <c r="BM928" s="137" t="s">
        <v>1053</v>
      </c>
    </row>
    <row r="929" spans="2:65" s="13" customFormat="1" ht="11.25">
      <c r="B929" s="154"/>
      <c r="D929" s="140" t="s">
        <v>151</v>
      </c>
      <c r="E929" s="155" t="s">
        <v>19</v>
      </c>
      <c r="F929" s="156" t="s">
        <v>1054</v>
      </c>
      <c r="H929" s="155" t="s">
        <v>19</v>
      </c>
      <c r="I929" s="157"/>
      <c r="L929" s="154"/>
      <c r="M929" s="158"/>
      <c r="T929" s="159"/>
      <c r="AT929" s="155" t="s">
        <v>151</v>
      </c>
      <c r="AU929" s="155" t="s">
        <v>78</v>
      </c>
      <c r="AV929" s="13" t="s">
        <v>78</v>
      </c>
      <c r="AW929" s="13" t="s">
        <v>31</v>
      </c>
      <c r="AX929" s="13" t="s">
        <v>70</v>
      </c>
      <c r="AY929" s="155" t="s">
        <v>142</v>
      </c>
    </row>
    <row r="930" spans="2:65" s="13" customFormat="1" ht="11.25">
      <c r="B930" s="154"/>
      <c r="D930" s="140" t="s">
        <v>151</v>
      </c>
      <c r="E930" s="155" t="s">
        <v>19</v>
      </c>
      <c r="F930" s="156" t="s">
        <v>1055</v>
      </c>
      <c r="H930" s="155" t="s">
        <v>19</v>
      </c>
      <c r="I930" s="157"/>
      <c r="L930" s="154"/>
      <c r="M930" s="158"/>
      <c r="T930" s="159"/>
      <c r="AT930" s="155" t="s">
        <v>151</v>
      </c>
      <c r="AU930" s="155" t="s">
        <v>78</v>
      </c>
      <c r="AV930" s="13" t="s">
        <v>78</v>
      </c>
      <c r="AW930" s="13" t="s">
        <v>31</v>
      </c>
      <c r="AX930" s="13" t="s">
        <v>70</v>
      </c>
      <c r="AY930" s="155" t="s">
        <v>142</v>
      </c>
    </row>
    <row r="931" spans="2:65" s="11" customFormat="1" ht="11.25">
      <c r="B931" s="139"/>
      <c r="D931" s="140" t="s">
        <v>151</v>
      </c>
      <c r="E931" s="141" t="s">
        <v>19</v>
      </c>
      <c r="F931" s="142" t="s">
        <v>1056</v>
      </c>
      <c r="H931" s="143">
        <v>6</v>
      </c>
      <c r="I931" s="144"/>
      <c r="L931" s="139"/>
      <c r="M931" s="145"/>
      <c r="T931" s="146"/>
      <c r="AT931" s="141" t="s">
        <v>151</v>
      </c>
      <c r="AU931" s="141" t="s">
        <v>78</v>
      </c>
      <c r="AV931" s="11" t="s">
        <v>80</v>
      </c>
      <c r="AW931" s="11" t="s">
        <v>31</v>
      </c>
      <c r="AX931" s="11" t="s">
        <v>70</v>
      </c>
      <c r="AY931" s="141" t="s">
        <v>142</v>
      </c>
    </row>
    <row r="932" spans="2:65" s="12" customFormat="1" ht="11.25">
      <c r="B932" s="147"/>
      <c r="D932" s="140" t="s">
        <v>151</v>
      </c>
      <c r="E932" s="148" t="s">
        <v>19</v>
      </c>
      <c r="F932" s="149" t="s">
        <v>154</v>
      </c>
      <c r="H932" s="150">
        <v>6</v>
      </c>
      <c r="I932" s="151"/>
      <c r="L932" s="147"/>
      <c r="M932" s="152"/>
      <c r="T932" s="153"/>
      <c r="AT932" s="148" t="s">
        <v>151</v>
      </c>
      <c r="AU932" s="148" t="s">
        <v>78</v>
      </c>
      <c r="AV932" s="12" t="s">
        <v>149</v>
      </c>
      <c r="AW932" s="12" t="s">
        <v>31</v>
      </c>
      <c r="AX932" s="12" t="s">
        <v>78</v>
      </c>
      <c r="AY932" s="148" t="s">
        <v>142</v>
      </c>
    </row>
    <row r="933" spans="2:65" s="1" customFormat="1" ht="16.5" customHeight="1">
      <c r="B933" s="32"/>
      <c r="C933" s="125" t="s">
        <v>523</v>
      </c>
      <c r="D933" s="125" t="s">
        <v>143</v>
      </c>
      <c r="E933" s="126" t="s">
        <v>1057</v>
      </c>
      <c r="F933" s="127" t="s">
        <v>1058</v>
      </c>
      <c r="G933" s="128" t="s">
        <v>290</v>
      </c>
      <c r="H933" s="129">
        <v>1.2</v>
      </c>
      <c r="I933" s="130"/>
      <c r="J933" s="131">
        <f>ROUND(I933*H933,2)</f>
        <v>0</v>
      </c>
      <c r="K933" s="127" t="s">
        <v>19</v>
      </c>
      <c r="L933" s="132"/>
      <c r="M933" s="133" t="s">
        <v>19</v>
      </c>
      <c r="N933" s="134" t="s">
        <v>41</v>
      </c>
      <c r="P933" s="135">
        <f>O933*H933</f>
        <v>0</v>
      </c>
      <c r="Q933" s="135">
        <v>1</v>
      </c>
      <c r="R933" s="135">
        <f>Q933*H933</f>
        <v>1.2</v>
      </c>
      <c r="S933" s="135">
        <v>0</v>
      </c>
      <c r="T933" s="136">
        <f>S933*H933</f>
        <v>0</v>
      </c>
      <c r="AR933" s="137" t="s">
        <v>148</v>
      </c>
      <c r="AT933" s="137" t="s">
        <v>143</v>
      </c>
      <c r="AU933" s="137" t="s">
        <v>78</v>
      </c>
      <c r="AY933" s="17" t="s">
        <v>142</v>
      </c>
      <c r="BE933" s="138">
        <f>IF(N933="základní",J933,0)</f>
        <v>0</v>
      </c>
      <c r="BF933" s="138">
        <f>IF(N933="snížená",J933,0)</f>
        <v>0</v>
      </c>
      <c r="BG933" s="138">
        <f>IF(N933="zákl. přenesená",J933,0)</f>
        <v>0</v>
      </c>
      <c r="BH933" s="138">
        <f>IF(N933="sníž. přenesená",J933,0)</f>
        <v>0</v>
      </c>
      <c r="BI933" s="138">
        <f>IF(N933="nulová",J933,0)</f>
        <v>0</v>
      </c>
      <c r="BJ933" s="17" t="s">
        <v>78</v>
      </c>
      <c r="BK933" s="138">
        <f>ROUND(I933*H933,2)</f>
        <v>0</v>
      </c>
      <c r="BL933" s="17" t="s">
        <v>149</v>
      </c>
      <c r="BM933" s="137" t="s">
        <v>1059</v>
      </c>
    </row>
    <row r="934" spans="2:65" s="13" customFormat="1" ht="11.25">
      <c r="B934" s="154"/>
      <c r="D934" s="140" t="s">
        <v>151</v>
      </c>
      <c r="E934" s="155" t="s">
        <v>19</v>
      </c>
      <c r="F934" s="156" t="s">
        <v>1060</v>
      </c>
      <c r="H934" s="155" t="s">
        <v>19</v>
      </c>
      <c r="I934" s="157"/>
      <c r="L934" s="154"/>
      <c r="M934" s="158"/>
      <c r="T934" s="159"/>
      <c r="AT934" s="155" t="s">
        <v>151</v>
      </c>
      <c r="AU934" s="155" t="s">
        <v>78</v>
      </c>
      <c r="AV934" s="13" t="s">
        <v>78</v>
      </c>
      <c r="AW934" s="13" t="s">
        <v>31</v>
      </c>
      <c r="AX934" s="13" t="s">
        <v>70</v>
      </c>
      <c r="AY934" s="155" t="s">
        <v>142</v>
      </c>
    </row>
    <row r="935" spans="2:65" s="13" customFormat="1" ht="11.25">
      <c r="B935" s="154"/>
      <c r="D935" s="140" t="s">
        <v>151</v>
      </c>
      <c r="E935" s="155" t="s">
        <v>19</v>
      </c>
      <c r="F935" s="156" t="s">
        <v>1055</v>
      </c>
      <c r="H935" s="155" t="s">
        <v>19</v>
      </c>
      <c r="I935" s="157"/>
      <c r="L935" s="154"/>
      <c r="M935" s="158"/>
      <c r="T935" s="159"/>
      <c r="AT935" s="155" t="s">
        <v>151</v>
      </c>
      <c r="AU935" s="155" t="s">
        <v>78</v>
      </c>
      <c r="AV935" s="13" t="s">
        <v>78</v>
      </c>
      <c r="AW935" s="13" t="s">
        <v>31</v>
      </c>
      <c r="AX935" s="13" t="s">
        <v>70</v>
      </c>
      <c r="AY935" s="155" t="s">
        <v>142</v>
      </c>
    </row>
    <row r="936" spans="2:65" s="11" customFormat="1" ht="11.25">
      <c r="B936" s="139"/>
      <c r="D936" s="140" t="s">
        <v>151</v>
      </c>
      <c r="E936" s="141" t="s">
        <v>19</v>
      </c>
      <c r="F936" s="142" t="s">
        <v>1061</v>
      </c>
      <c r="H936" s="143">
        <v>1.2</v>
      </c>
      <c r="I936" s="144"/>
      <c r="L936" s="139"/>
      <c r="M936" s="145"/>
      <c r="T936" s="146"/>
      <c r="AT936" s="141" t="s">
        <v>151</v>
      </c>
      <c r="AU936" s="141" t="s">
        <v>78</v>
      </c>
      <c r="AV936" s="11" t="s">
        <v>80</v>
      </c>
      <c r="AW936" s="11" t="s">
        <v>31</v>
      </c>
      <c r="AX936" s="11" t="s">
        <v>70</v>
      </c>
      <c r="AY936" s="141" t="s">
        <v>142</v>
      </c>
    </row>
    <row r="937" spans="2:65" s="12" customFormat="1" ht="11.25">
      <c r="B937" s="147"/>
      <c r="D937" s="140" t="s">
        <v>151</v>
      </c>
      <c r="E937" s="148" t="s">
        <v>19</v>
      </c>
      <c r="F937" s="149" t="s">
        <v>154</v>
      </c>
      <c r="H937" s="150">
        <v>1.2</v>
      </c>
      <c r="I937" s="151"/>
      <c r="L937" s="147"/>
      <c r="M937" s="152"/>
      <c r="T937" s="153"/>
      <c r="AT937" s="148" t="s">
        <v>151</v>
      </c>
      <c r="AU937" s="148" t="s">
        <v>78</v>
      </c>
      <c r="AV937" s="12" t="s">
        <v>149</v>
      </c>
      <c r="AW937" s="12" t="s">
        <v>31</v>
      </c>
      <c r="AX937" s="12" t="s">
        <v>78</v>
      </c>
      <c r="AY937" s="148" t="s">
        <v>142</v>
      </c>
    </row>
    <row r="938" spans="2:65" s="1" customFormat="1" ht="21.75" customHeight="1">
      <c r="B938" s="32"/>
      <c r="C938" s="125" t="s">
        <v>528</v>
      </c>
      <c r="D938" s="125" t="s">
        <v>143</v>
      </c>
      <c r="E938" s="126" t="s">
        <v>303</v>
      </c>
      <c r="F938" s="127" t="s">
        <v>304</v>
      </c>
      <c r="G938" s="128" t="s">
        <v>290</v>
      </c>
      <c r="H938" s="129">
        <v>2508.3049999999998</v>
      </c>
      <c r="I938" s="130"/>
      <c r="J938" s="131">
        <f>ROUND(I938*H938,2)</f>
        <v>0</v>
      </c>
      <c r="K938" s="127" t="s">
        <v>147</v>
      </c>
      <c r="L938" s="132"/>
      <c r="M938" s="133" t="s">
        <v>19</v>
      </c>
      <c r="N938" s="134" t="s">
        <v>41</v>
      </c>
      <c r="P938" s="135">
        <f>O938*H938</f>
        <v>0</v>
      </c>
      <c r="Q938" s="135">
        <v>1</v>
      </c>
      <c r="R938" s="135">
        <f>Q938*H938</f>
        <v>2508.3049999999998</v>
      </c>
      <c r="S938" s="135">
        <v>0</v>
      </c>
      <c r="T938" s="136">
        <f>S938*H938</f>
        <v>0</v>
      </c>
      <c r="AR938" s="137" t="s">
        <v>148</v>
      </c>
      <c r="AT938" s="137" t="s">
        <v>143</v>
      </c>
      <c r="AU938" s="137" t="s">
        <v>78</v>
      </c>
      <c r="AY938" s="17" t="s">
        <v>142</v>
      </c>
      <c r="BE938" s="138">
        <f>IF(N938="základní",J938,0)</f>
        <v>0</v>
      </c>
      <c r="BF938" s="138">
        <f>IF(N938="snížená",J938,0)</f>
        <v>0</v>
      </c>
      <c r="BG938" s="138">
        <f>IF(N938="zákl. přenesená",J938,0)</f>
        <v>0</v>
      </c>
      <c r="BH938" s="138">
        <f>IF(N938="sníž. přenesená",J938,0)</f>
        <v>0</v>
      </c>
      <c r="BI938" s="138">
        <f>IF(N938="nulová",J938,0)</f>
        <v>0</v>
      </c>
      <c r="BJ938" s="17" t="s">
        <v>78</v>
      </c>
      <c r="BK938" s="138">
        <f>ROUND(I938*H938,2)</f>
        <v>0</v>
      </c>
      <c r="BL938" s="17" t="s">
        <v>149</v>
      </c>
      <c r="BM938" s="137" t="s">
        <v>1062</v>
      </c>
    </row>
    <row r="939" spans="2:65" s="13" customFormat="1" ht="11.25">
      <c r="B939" s="154"/>
      <c r="D939" s="140" t="s">
        <v>151</v>
      </c>
      <c r="E939" s="155" t="s">
        <v>19</v>
      </c>
      <c r="F939" s="156" t="s">
        <v>1063</v>
      </c>
      <c r="H939" s="155" t="s">
        <v>19</v>
      </c>
      <c r="I939" s="157"/>
      <c r="L939" s="154"/>
      <c r="M939" s="158"/>
      <c r="T939" s="159"/>
      <c r="AT939" s="155" t="s">
        <v>151</v>
      </c>
      <c r="AU939" s="155" t="s">
        <v>78</v>
      </c>
      <c r="AV939" s="13" t="s">
        <v>78</v>
      </c>
      <c r="AW939" s="13" t="s">
        <v>31</v>
      </c>
      <c r="AX939" s="13" t="s">
        <v>70</v>
      </c>
      <c r="AY939" s="155" t="s">
        <v>142</v>
      </c>
    </row>
    <row r="940" spans="2:65" s="13" customFormat="1" ht="11.25">
      <c r="B940" s="154"/>
      <c r="D940" s="140" t="s">
        <v>151</v>
      </c>
      <c r="E940" s="155" t="s">
        <v>19</v>
      </c>
      <c r="F940" s="156" t="s">
        <v>730</v>
      </c>
      <c r="H940" s="155" t="s">
        <v>19</v>
      </c>
      <c r="I940" s="157"/>
      <c r="L940" s="154"/>
      <c r="M940" s="158"/>
      <c r="T940" s="159"/>
      <c r="AT940" s="155" t="s">
        <v>151</v>
      </c>
      <c r="AU940" s="155" t="s">
        <v>78</v>
      </c>
      <c r="AV940" s="13" t="s">
        <v>78</v>
      </c>
      <c r="AW940" s="13" t="s">
        <v>31</v>
      </c>
      <c r="AX940" s="13" t="s">
        <v>70</v>
      </c>
      <c r="AY940" s="155" t="s">
        <v>142</v>
      </c>
    </row>
    <row r="941" spans="2:65" s="11" customFormat="1" ht="11.25">
      <c r="B941" s="139"/>
      <c r="D941" s="140" t="s">
        <v>151</v>
      </c>
      <c r="E941" s="141" t="s">
        <v>19</v>
      </c>
      <c r="F941" s="142" t="s">
        <v>1064</v>
      </c>
      <c r="H941" s="143">
        <v>91.8</v>
      </c>
      <c r="I941" s="144"/>
      <c r="L941" s="139"/>
      <c r="M941" s="145"/>
      <c r="T941" s="146"/>
      <c r="AT941" s="141" t="s">
        <v>151</v>
      </c>
      <c r="AU941" s="141" t="s">
        <v>78</v>
      </c>
      <c r="AV941" s="11" t="s">
        <v>80</v>
      </c>
      <c r="AW941" s="11" t="s">
        <v>31</v>
      </c>
      <c r="AX941" s="11" t="s">
        <v>70</v>
      </c>
      <c r="AY941" s="141" t="s">
        <v>142</v>
      </c>
    </row>
    <row r="942" spans="2:65" s="13" customFormat="1" ht="11.25">
      <c r="B942" s="154"/>
      <c r="D942" s="140" t="s">
        <v>151</v>
      </c>
      <c r="E942" s="155" t="s">
        <v>19</v>
      </c>
      <c r="F942" s="156" t="s">
        <v>731</v>
      </c>
      <c r="H942" s="155" t="s">
        <v>19</v>
      </c>
      <c r="I942" s="157"/>
      <c r="L942" s="154"/>
      <c r="M942" s="158"/>
      <c r="T942" s="159"/>
      <c r="AT942" s="155" t="s">
        <v>151</v>
      </c>
      <c r="AU942" s="155" t="s">
        <v>78</v>
      </c>
      <c r="AV942" s="13" t="s">
        <v>78</v>
      </c>
      <c r="AW942" s="13" t="s">
        <v>31</v>
      </c>
      <c r="AX942" s="13" t="s">
        <v>70</v>
      </c>
      <c r="AY942" s="155" t="s">
        <v>142</v>
      </c>
    </row>
    <row r="943" spans="2:65" s="11" customFormat="1" ht="11.25">
      <c r="B943" s="139"/>
      <c r="D943" s="140" t="s">
        <v>151</v>
      </c>
      <c r="E943" s="141" t="s">
        <v>19</v>
      </c>
      <c r="F943" s="142" t="s">
        <v>1065</v>
      </c>
      <c r="H943" s="143">
        <v>113.4</v>
      </c>
      <c r="I943" s="144"/>
      <c r="L943" s="139"/>
      <c r="M943" s="145"/>
      <c r="T943" s="146"/>
      <c r="AT943" s="141" t="s">
        <v>151</v>
      </c>
      <c r="AU943" s="141" t="s">
        <v>78</v>
      </c>
      <c r="AV943" s="11" t="s">
        <v>80</v>
      </c>
      <c r="AW943" s="11" t="s">
        <v>31</v>
      </c>
      <c r="AX943" s="11" t="s">
        <v>70</v>
      </c>
      <c r="AY943" s="141" t="s">
        <v>142</v>
      </c>
    </row>
    <row r="944" spans="2:65" s="13" customFormat="1" ht="11.25">
      <c r="B944" s="154"/>
      <c r="D944" s="140" t="s">
        <v>151</v>
      </c>
      <c r="E944" s="155" t="s">
        <v>19</v>
      </c>
      <c r="F944" s="156" t="s">
        <v>732</v>
      </c>
      <c r="H944" s="155" t="s">
        <v>19</v>
      </c>
      <c r="I944" s="157"/>
      <c r="L944" s="154"/>
      <c r="M944" s="158"/>
      <c r="T944" s="159"/>
      <c r="AT944" s="155" t="s">
        <v>151</v>
      </c>
      <c r="AU944" s="155" t="s">
        <v>78</v>
      </c>
      <c r="AV944" s="13" t="s">
        <v>78</v>
      </c>
      <c r="AW944" s="13" t="s">
        <v>31</v>
      </c>
      <c r="AX944" s="13" t="s">
        <v>70</v>
      </c>
      <c r="AY944" s="155" t="s">
        <v>142</v>
      </c>
    </row>
    <row r="945" spans="2:51" s="11" customFormat="1" ht="11.25">
      <c r="B945" s="139"/>
      <c r="D945" s="140" t="s">
        <v>151</v>
      </c>
      <c r="E945" s="141" t="s">
        <v>19</v>
      </c>
      <c r="F945" s="142" t="s">
        <v>1066</v>
      </c>
      <c r="H945" s="143">
        <v>223.2</v>
      </c>
      <c r="I945" s="144"/>
      <c r="L945" s="139"/>
      <c r="M945" s="145"/>
      <c r="T945" s="146"/>
      <c r="AT945" s="141" t="s">
        <v>151</v>
      </c>
      <c r="AU945" s="141" t="s">
        <v>78</v>
      </c>
      <c r="AV945" s="11" t="s">
        <v>80</v>
      </c>
      <c r="AW945" s="11" t="s">
        <v>31</v>
      </c>
      <c r="AX945" s="11" t="s">
        <v>70</v>
      </c>
      <c r="AY945" s="141" t="s">
        <v>142</v>
      </c>
    </row>
    <row r="946" spans="2:51" s="13" customFormat="1" ht="11.25">
      <c r="B946" s="154"/>
      <c r="D946" s="140" t="s">
        <v>151</v>
      </c>
      <c r="E946" s="155" t="s">
        <v>19</v>
      </c>
      <c r="F946" s="156" t="s">
        <v>734</v>
      </c>
      <c r="H946" s="155" t="s">
        <v>19</v>
      </c>
      <c r="I946" s="157"/>
      <c r="L946" s="154"/>
      <c r="M946" s="158"/>
      <c r="T946" s="159"/>
      <c r="AT946" s="155" t="s">
        <v>151</v>
      </c>
      <c r="AU946" s="155" t="s">
        <v>78</v>
      </c>
      <c r="AV946" s="13" t="s">
        <v>78</v>
      </c>
      <c r="AW946" s="13" t="s">
        <v>31</v>
      </c>
      <c r="AX946" s="13" t="s">
        <v>70</v>
      </c>
      <c r="AY946" s="155" t="s">
        <v>142</v>
      </c>
    </row>
    <row r="947" spans="2:51" s="11" customFormat="1" ht="11.25">
      <c r="B947" s="139"/>
      <c r="D947" s="140" t="s">
        <v>151</v>
      </c>
      <c r="E947" s="141" t="s">
        <v>19</v>
      </c>
      <c r="F947" s="142" t="s">
        <v>1067</v>
      </c>
      <c r="H947" s="143">
        <v>334.8</v>
      </c>
      <c r="I947" s="144"/>
      <c r="L947" s="139"/>
      <c r="M947" s="145"/>
      <c r="T947" s="146"/>
      <c r="AT947" s="141" t="s">
        <v>151</v>
      </c>
      <c r="AU947" s="141" t="s">
        <v>78</v>
      </c>
      <c r="AV947" s="11" t="s">
        <v>80</v>
      </c>
      <c r="AW947" s="11" t="s">
        <v>31</v>
      </c>
      <c r="AX947" s="11" t="s">
        <v>70</v>
      </c>
      <c r="AY947" s="141" t="s">
        <v>142</v>
      </c>
    </row>
    <row r="948" spans="2:51" s="13" customFormat="1" ht="11.25">
      <c r="B948" s="154"/>
      <c r="D948" s="140" t="s">
        <v>151</v>
      </c>
      <c r="E948" s="155" t="s">
        <v>19</v>
      </c>
      <c r="F948" s="156" t="s">
        <v>879</v>
      </c>
      <c r="H948" s="155" t="s">
        <v>19</v>
      </c>
      <c r="I948" s="157"/>
      <c r="L948" s="154"/>
      <c r="M948" s="158"/>
      <c r="T948" s="159"/>
      <c r="AT948" s="155" t="s">
        <v>151</v>
      </c>
      <c r="AU948" s="155" t="s">
        <v>78</v>
      </c>
      <c r="AV948" s="13" t="s">
        <v>78</v>
      </c>
      <c r="AW948" s="13" t="s">
        <v>31</v>
      </c>
      <c r="AX948" s="13" t="s">
        <v>70</v>
      </c>
      <c r="AY948" s="155" t="s">
        <v>142</v>
      </c>
    </row>
    <row r="949" spans="2:51" s="11" customFormat="1" ht="11.25">
      <c r="B949" s="139"/>
      <c r="D949" s="140" t="s">
        <v>151</v>
      </c>
      <c r="E949" s="141" t="s">
        <v>19</v>
      </c>
      <c r="F949" s="142" t="s">
        <v>1068</v>
      </c>
      <c r="H949" s="143">
        <v>142.19999999999999</v>
      </c>
      <c r="I949" s="144"/>
      <c r="L949" s="139"/>
      <c r="M949" s="145"/>
      <c r="T949" s="146"/>
      <c r="AT949" s="141" t="s">
        <v>151</v>
      </c>
      <c r="AU949" s="141" t="s">
        <v>78</v>
      </c>
      <c r="AV949" s="11" t="s">
        <v>80</v>
      </c>
      <c r="AW949" s="11" t="s">
        <v>31</v>
      </c>
      <c r="AX949" s="11" t="s">
        <v>70</v>
      </c>
      <c r="AY949" s="141" t="s">
        <v>142</v>
      </c>
    </row>
    <row r="950" spans="2:51" s="13" customFormat="1" ht="11.25">
      <c r="B950" s="154"/>
      <c r="D950" s="140" t="s">
        <v>151</v>
      </c>
      <c r="E950" s="155" t="s">
        <v>19</v>
      </c>
      <c r="F950" s="156" t="s">
        <v>1069</v>
      </c>
      <c r="H950" s="155" t="s">
        <v>19</v>
      </c>
      <c r="I950" s="157"/>
      <c r="L950" s="154"/>
      <c r="M950" s="158"/>
      <c r="T950" s="159"/>
      <c r="AT950" s="155" t="s">
        <v>151</v>
      </c>
      <c r="AU950" s="155" t="s">
        <v>78</v>
      </c>
      <c r="AV950" s="13" t="s">
        <v>78</v>
      </c>
      <c r="AW950" s="13" t="s">
        <v>31</v>
      </c>
      <c r="AX950" s="13" t="s">
        <v>70</v>
      </c>
      <c r="AY950" s="155" t="s">
        <v>142</v>
      </c>
    </row>
    <row r="951" spans="2:51" s="11" customFormat="1" ht="11.25">
      <c r="B951" s="139"/>
      <c r="D951" s="140" t="s">
        <v>151</v>
      </c>
      <c r="E951" s="141" t="s">
        <v>19</v>
      </c>
      <c r="F951" s="142" t="s">
        <v>1070</v>
      </c>
      <c r="H951" s="143">
        <v>918</v>
      </c>
      <c r="I951" s="144"/>
      <c r="L951" s="139"/>
      <c r="M951" s="145"/>
      <c r="T951" s="146"/>
      <c r="AT951" s="141" t="s">
        <v>151</v>
      </c>
      <c r="AU951" s="141" t="s">
        <v>78</v>
      </c>
      <c r="AV951" s="11" t="s">
        <v>80</v>
      </c>
      <c r="AW951" s="11" t="s">
        <v>31</v>
      </c>
      <c r="AX951" s="11" t="s">
        <v>70</v>
      </c>
      <c r="AY951" s="141" t="s">
        <v>142</v>
      </c>
    </row>
    <row r="952" spans="2:51" s="13" customFormat="1" ht="11.25">
      <c r="B952" s="154"/>
      <c r="D952" s="140" t="s">
        <v>151</v>
      </c>
      <c r="E952" s="155" t="s">
        <v>19</v>
      </c>
      <c r="F952" s="156" t="s">
        <v>655</v>
      </c>
      <c r="H952" s="155" t="s">
        <v>19</v>
      </c>
      <c r="I952" s="157"/>
      <c r="L952" s="154"/>
      <c r="M952" s="158"/>
      <c r="T952" s="159"/>
      <c r="AT952" s="155" t="s">
        <v>151</v>
      </c>
      <c r="AU952" s="155" t="s">
        <v>78</v>
      </c>
      <c r="AV952" s="13" t="s">
        <v>78</v>
      </c>
      <c r="AW952" s="13" t="s">
        <v>31</v>
      </c>
      <c r="AX952" s="13" t="s">
        <v>70</v>
      </c>
      <c r="AY952" s="155" t="s">
        <v>142</v>
      </c>
    </row>
    <row r="953" spans="2:51" s="11" customFormat="1" ht="11.25">
      <c r="B953" s="139"/>
      <c r="D953" s="140" t="s">
        <v>151</v>
      </c>
      <c r="E953" s="141" t="s">
        <v>19</v>
      </c>
      <c r="F953" s="142" t="s">
        <v>1071</v>
      </c>
      <c r="H953" s="143">
        <v>162.18</v>
      </c>
      <c r="I953" s="144"/>
      <c r="L953" s="139"/>
      <c r="M953" s="145"/>
      <c r="T953" s="146"/>
      <c r="AT953" s="141" t="s">
        <v>151</v>
      </c>
      <c r="AU953" s="141" t="s">
        <v>78</v>
      </c>
      <c r="AV953" s="11" t="s">
        <v>80</v>
      </c>
      <c r="AW953" s="11" t="s">
        <v>31</v>
      </c>
      <c r="AX953" s="11" t="s">
        <v>70</v>
      </c>
      <c r="AY953" s="141" t="s">
        <v>142</v>
      </c>
    </row>
    <row r="954" spans="2:51" s="13" customFormat="1" ht="11.25">
      <c r="B954" s="154"/>
      <c r="D954" s="140" t="s">
        <v>151</v>
      </c>
      <c r="E954" s="155" t="s">
        <v>19</v>
      </c>
      <c r="F954" s="156" t="s">
        <v>707</v>
      </c>
      <c r="H954" s="155" t="s">
        <v>19</v>
      </c>
      <c r="I954" s="157"/>
      <c r="L954" s="154"/>
      <c r="M954" s="158"/>
      <c r="T954" s="159"/>
      <c r="AT954" s="155" t="s">
        <v>151</v>
      </c>
      <c r="AU954" s="155" t="s">
        <v>78</v>
      </c>
      <c r="AV954" s="13" t="s">
        <v>78</v>
      </c>
      <c r="AW954" s="13" t="s">
        <v>31</v>
      </c>
      <c r="AX954" s="13" t="s">
        <v>70</v>
      </c>
      <c r="AY954" s="155" t="s">
        <v>142</v>
      </c>
    </row>
    <row r="955" spans="2:51" s="11" customFormat="1" ht="11.25">
      <c r="B955" s="139"/>
      <c r="D955" s="140" t="s">
        <v>151</v>
      </c>
      <c r="E955" s="141" t="s">
        <v>19</v>
      </c>
      <c r="F955" s="142" t="s">
        <v>1072</v>
      </c>
      <c r="H955" s="143">
        <v>45.9</v>
      </c>
      <c r="I955" s="144"/>
      <c r="L955" s="139"/>
      <c r="M955" s="145"/>
      <c r="T955" s="146"/>
      <c r="AT955" s="141" t="s">
        <v>151</v>
      </c>
      <c r="AU955" s="141" t="s">
        <v>78</v>
      </c>
      <c r="AV955" s="11" t="s">
        <v>80</v>
      </c>
      <c r="AW955" s="11" t="s">
        <v>31</v>
      </c>
      <c r="AX955" s="11" t="s">
        <v>70</v>
      </c>
      <c r="AY955" s="141" t="s">
        <v>142</v>
      </c>
    </row>
    <row r="956" spans="2:51" s="13" customFormat="1" ht="11.25">
      <c r="B956" s="154"/>
      <c r="D956" s="140" t="s">
        <v>151</v>
      </c>
      <c r="E956" s="155" t="s">
        <v>19</v>
      </c>
      <c r="F956" s="156" t="s">
        <v>1073</v>
      </c>
      <c r="H956" s="155" t="s">
        <v>19</v>
      </c>
      <c r="I956" s="157"/>
      <c r="L956" s="154"/>
      <c r="M956" s="158"/>
      <c r="T956" s="159"/>
      <c r="AT956" s="155" t="s">
        <v>151</v>
      </c>
      <c r="AU956" s="155" t="s">
        <v>78</v>
      </c>
      <c r="AV956" s="13" t="s">
        <v>78</v>
      </c>
      <c r="AW956" s="13" t="s">
        <v>31</v>
      </c>
      <c r="AX956" s="13" t="s">
        <v>70</v>
      </c>
      <c r="AY956" s="155" t="s">
        <v>142</v>
      </c>
    </row>
    <row r="957" spans="2:51" s="13" customFormat="1" ht="11.25">
      <c r="B957" s="154"/>
      <c r="D957" s="140" t="s">
        <v>151</v>
      </c>
      <c r="E957" s="155" t="s">
        <v>19</v>
      </c>
      <c r="F957" s="156" t="s">
        <v>1074</v>
      </c>
      <c r="H957" s="155" t="s">
        <v>19</v>
      </c>
      <c r="I957" s="157"/>
      <c r="L957" s="154"/>
      <c r="M957" s="158"/>
      <c r="T957" s="159"/>
      <c r="AT957" s="155" t="s">
        <v>151</v>
      </c>
      <c r="AU957" s="155" t="s">
        <v>78</v>
      </c>
      <c r="AV957" s="13" t="s">
        <v>78</v>
      </c>
      <c r="AW957" s="13" t="s">
        <v>31</v>
      </c>
      <c r="AX957" s="13" t="s">
        <v>70</v>
      </c>
      <c r="AY957" s="155" t="s">
        <v>142</v>
      </c>
    </row>
    <row r="958" spans="2:51" s="11" customFormat="1" ht="11.25">
      <c r="B958" s="139"/>
      <c r="D958" s="140" t="s">
        <v>151</v>
      </c>
      <c r="E958" s="141" t="s">
        <v>19</v>
      </c>
      <c r="F958" s="142" t="s">
        <v>1075</v>
      </c>
      <c r="H958" s="143">
        <v>17.945</v>
      </c>
      <c r="I958" s="144"/>
      <c r="L958" s="139"/>
      <c r="M958" s="145"/>
      <c r="T958" s="146"/>
      <c r="AT958" s="141" t="s">
        <v>151</v>
      </c>
      <c r="AU958" s="141" t="s">
        <v>78</v>
      </c>
      <c r="AV958" s="11" t="s">
        <v>80</v>
      </c>
      <c r="AW958" s="11" t="s">
        <v>31</v>
      </c>
      <c r="AX958" s="11" t="s">
        <v>70</v>
      </c>
      <c r="AY958" s="141" t="s">
        <v>142</v>
      </c>
    </row>
    <row r="959" spans="2:51" s="13" customFormat="1" ht="11.25">
      <c r="B959" s="154"/>
      <c r="D959" s="140" t="s">
        <v>151</v>
      </c>
      <c r="E959" s="155" t="s">
        <v>19</v>
      </c>
      <c r="F959" s="156" t="s">
        <v>947</v>
      </c>
      <c r="H959" s="155" t="s">
        <v>19</v>
      </c>
      <c r="I959" s="157"/>
      <c r="L959" s="154"/>
      <c r="M959" s="158"/>
      <c r="T959" s="159"/>
      <c r="AT959" s="155" t="s">
        <v>151</v>
      </c>
      <c r="AU959" s="155" t="s">
        <v>78</v>
      </c>
      <c r="AV959" s="13" t="s">
        <v>78</v>
      </c>
      <c r="AW959" s="13" t="s">
        <v>31</v>
      </c>
      <c r="AX959" s="13" t="s">
        <v>70</v>
      </c>
      <c r="AY959" s="155" t="s">
        <v>142</v>
      </c>
    </row>
    <row r="960" spans="2:51" s="11" customFormat="1" ht="11.25">
      <c r="B960" s="139"/>
      <c r="D960" s="140" t="s">
        <v>151</v>
      </c>
      <c r="E960" s="141" t="s">
        <v>19</v>
      </c>
      <c r="F960" s="142" t="s">
        <v>1076</v>
      </c>
      <c r="H960" s="143">
        <v>6.81</v>
      </c>
      <c r="I960" s="144"/>
      <c r="L960" s="139"/>
      <c r="M960" s="145"/>
      <c r="T960" s="146"/>
      <c r="AT960" s="141" t="s">
        <v>151</v>
      </c>
      <c r="AU960" s="141" t="s">
        <v>78</v>
      </c>
      <c r="AV960" s="11" t="s">
        <v>80</v>
      </c>
      <c r="AW960" s="11" t="s">
        <v>31</v>
      </c>
      <c r="AX960" s="11" t="s">
        <v>70</v>
      </c>
      <c r="AY960" s="141" t="s">
        <v>142</v>
      </c>
    </row>
    <row r="961" spans="2:51" s="13" customFormat="1" ht="11.25">
      <c r="B961" s="154"/>
      <c r="D961" s="140" t="s">
        <v>151</v>
      </c>
      <c r="E961" s="155" t="s">
        <v>19</v>
      </c>
      <c r="F961" s="156" t="s">
        <v>1077</v>
      </c>
      <c r="H961" s="155" t="s">
        <v>19</v>
      </c>
      <c r="I961" s="157"/>
      <c r="L961" s="154"/>
      <c r="M961" s="158"/>
      <c r="T961" s="159"/>
      <c r="AT961" s="155" t="s">
        <v>151</v>
      </c>
      <c r="AU961" s="155" t="s">
        <v>78</v>
      </c>
      <c r="AV961" s="13" t="s">
        <v>78</v>
      </c>
      <c r="AW961" s="13" t="s">
        <v>31</v>
      </c>
      <c r="AX961" s="13" t="s">
        <v>70</v>
      </c>
      <c r="AY961" s="155" t="s">
        <v>142</v>
      </c>
    </row>
    <row r="962" spans="2:51" s="11" customFormat="1" ht="11.25">
      <c r="B962" s="139"/>
      <c r="D962" s="140" t="s">
        <v>151</v>
      </c>
      <c r="E962" s="141" t="s">
        <v>19</v>
      </c>
      <c r="F962" s="142" t="s">
        <v>1078</v>
      </c>
      <c r="H962" s="143">
        <v>3.06</v>
      </c>
      <c r="I962" s="144"/>
      <c r="L962" s="139"/>
      <c r="M962" s="145"/>
      <c r="T962" s="146"/>
      <c r="AT962" s="141" t="s">
        <v>151</v>
      </c>
      <c r="AU962" s="141" t="s">
        <v>78</v>
      </c>
      <c r="AV962" s="11" t="s">
        <v>80</v>
      </c>
      <c r="AW962" s="11" t="s">
        <v>31</v>
      </c>
      <c r="AX962" s="11" t="s">
        <v>70</v>
      </c>
      <c r="AY962" s="141" t="s">
        <v>142</v>
      </c>
    </row>
    <row r="963" spans="2:51" s="13" customFormat="1" ht="11.25">
      <c r="B963" s="154"/>
      <c r="D963" s="140" t="s">
        <v>151</v>
      </c>
      <c r="E963" s="155" t="s">
        <v>19</v>
      </c>
      <c r="F963" s="156" t="s">
        <v>1079</v>
      </c>
      <c r="H963" s="155" t="s">
        <v>19</v>
      </c>
      <c r="I963" s="157"/>
      <c r="L963" s="154"/>
      <c r="M963" s="158"/>
      <c r="T963" s="159"/>
      <c r="AT963" s="155" t="s">
        <v>151</v>
      </c>
      <c r="AU963" s="155" t="s">
        <v>78</v>
      </c>
      <c r="AV963" s="13" t="s">
        <v>78</v>
      </c>
      <c r="AW963" s="13" t="s">
        <v>31</v>
      </c>
      <c r="AX963" s="13" t="s">
        <v>70</v>
      </c>
      <c r="AY963" s="155" t="s">
        <v>142</v>
      </c>
    </row>
    <row r="964" spans="2:51" s="11" customFormat="1" ht="11.25">
      <c r="B964" s="139"/>
      <c r="D964" s="140" t="s">
        <v>151</v>
      </c>
      <c r="E964" s="141" t="s">
        <v>19</v>
      </c>
      <c r="F964" s="142" t="s">
        <v>1080</v>
      </c>
      <c r="H964" s="143">
        <v>2.34</v>
      </c>
      <c r="I964" s="144"/>
      <c r="L964" s="139"/>
      <c r="M964" s="145"/>
      <c r="T964" s="146"/>
      <c r="AT964" s="141" t="s">
        <v>151</v>
      </c>
      <c r="AU964" s="141" t="s">
        <v>78</v>
      </c>
      <c r="AV964" s="11" t="s">
        <v>80</v>
      </c>
      <c r="AW964" s="11" t="s">
        <v>31</v>
      </c>
      <c r="AX964" s="11" t="s">
        <v>70</v>
      </c>
      <c r="AY964" s="141" t="s">
        <v>142</v>
      </c>
    </row>
    <row r="965" spans="2:51" s="13" customFormat="1" ht="11.25">
      <c r="B965" s="154"/>
      <c r="D965" s="140" t="s">
        <v>151</v>
      </c>
      <c r="E965" s="155" t="s">
        <v>19</v>
      </c>
      <c r="F965" s="156" t="s">
        <v>663</v>
      </c>
      <c r="H965" s="155" t="s">
        <v>19</v>
      </c>
      <c r="I965" s="157"/>
      <c r="L965" s="154"/>
      <c r="M965" s="158"/>
      <c r="T965" s="159"/>
      <c r="AT965" s="155" t="s">
        <v>151</v>
      </c>
      <c r="AU965" s="155" t="s">
        <v>78</v>
      </c>
      <c r="AV965" s="13" t="s">
        <v>78</v>
      </c>
      <c r="AW965" s="13" t="s">
        <v>31</v>
      </c>
      <c r="AX965" s="13" t="s">
        <v>70</v>
      </c>
      <c r="AY965" s="155" t="s">
        <v>142</v>
      </c>
    </row>
    <row r="966" spans="2:51" s="11" customFormat="1" ht="11.25">
      <c r="B966" s="139"/>
      <c r="D966" s="140" t="s">
        <v>151</v>
      </c>
      <c r="E966" s="141" t="s">
        <v>19</v>
      </c>
      <c r="F966" s="142" t="s">
        <v>1081</v>
      </c>
      <c r="H966" s="143">
        <v>95.94</v>
      </c>
      <c r="I966" s="144"/>
      <c r="L966" s="139"/>
      <c r="M966" s="145"/>
      <c r="T966" s="146"/>
      <c r="AT966" s="141" t="s">
        <v>151</v>
      </c>
      <c r="AU966" s="141" t="s">
        <v>78</v>
      </c>
      <c r="AV966" s="11" t="s">
        <v>80</v>
      </c>
      <c r="AW966" s="11" t="s">
        <v>31</v>
      </c>
      <c r="AX966" s="11" t="s">
        <v>70</v>
      </c>
      <c r="AY966" s="141" t="s">
        <v>142</v>
      </c>
    </row>
    <row r="967" spans="2:51" s="13" customFormat="1" ht="11.25">
      <c r="B967" s="154"/>
      <c r="D967" s="140" t="s">
        <v>151</v>
      </c>
      <c r="E967" s="155" t="s">
        <v>19</v>
      </c>
      <c r="F967" s="156" t="s">
        <v>1082</v>
      </c>
      <c r="H967" s="155" t="s">
        <v>19</v>
      </c>
      <c r="I967" s="157"/>
      <c r="L967" s="154"/>
      <c r="M967" s="158"/>
      <c r="T967" s="159"/>
      <c r="AT967" s="155" t="s">
        <v>151</v>
      </c>
      <c r="AU967" s="155" t="s">
        <v>78</v>
      </c>
      <c r="AV967" s="13" t="s">
        <v>78</v>
      </c>
      <c r="AW967" s="13" t="s">
        <v>31</v>
      </c>
      <c r="AX967" s="13" t="s">
        <v>70</v>
      </c>
      <c r="AY967" s="155" t="s">
        <v>142</v>
      </c>
    </row>
    <row r="968" spans="2:51" s="11" customFormat="1" ht="11.25">
      <c r="B968" s="139"/>
      <c r="D968" s="140" t="s">
        <v>151</v>
      </c>
      <c r="E968" s="141" t="s">
        <v>19</v>
      </c>
      <c r="F968" s="142" t="s">
        <v>1083</v>
      </c>
      <c r="H968" s="143">
        <v>122.76</v>
      </c>
      <c r="I968" s="144"/>
      <c r="L968" s="139"/>
      <c r="M968" s="145"/>
      <c r="T968" s="146"/>
      <c r="AT968" s="141" t="s">
        <v>151</v>
      </c>
      <c r="AU968" s="141" t="s">
        <v>78</v>
      </c>
      <c r="AV968" s="11" t="s">
        <v>80</v>
      </c>
      <c r="AW968" s="11" t="s">
        <v>31</v>
      </c>
      <c r="AX968" s="11" t="s">
        <v>70</v>
      </c>
      <c r="AY968" s="141" t="s">
        <v>142</v>
      </c>
    </row>
    <row r="969" spans="2:51" s="13" customFormat="1" ht="11.25">
      <c r="B969" s="154"/>
      <c r="D969" s="140" t="s">
        <v>151</v>
      </c>
      <c r="E969" s="155" t="s">
        <v>19</v>
      </c>
      <c r="F969" s="156" t="s">
        <v>1084</v>
      </c>
      <c r="H969" s="155" t="s">
        <v>19</v>
      </c>
      <c r="I969" s="157"/>
      <c r="L969" s="154"/>
      <c r="M969" s="158"/>
      <c r="T969" s="159"/>
      <c r="AT969" s="155" t="s">
        <v>151</v>
      </c>
      <c r="AU969" s="155" t="s">
        <v>78</v>
      </c>
      <c r="AV969" s="13" t="s">
        <v>78</v>
      </c>
      <c r="AW969" s="13" t="s">
        <v>31</v>
      </c>
      <c r="AX969" s="13" t="s">
        <v>70</v>
      </c>
      <c r="AY969" s="155" t="s">
        <v>142</v>
      </c>
    </row>
    <row r="970" spans="2:51" s="11" customFormat="1" ht="11.25">
      <c r="B970" s="139"/>
      <c r="D970" s="140" t="s">
        <v>151</v>
      </c>
      <c r="E970" s="141" t="s">
        <v>19</v>
      </c>
      <c r="F970" s="142" t="s">
        <v>1083</v>
      </c>
      <c r="H970" s="143">
        <v>122.76</v>
      </c>
      <c r="I970" s="144"/>
      <c r="L970" s="139"/>
      <c r="M970" s="145"/>
      <c r="T970" s="146"/>
      <c r="AT970" s="141" t="s">
        <v>151</v>
      </c>
      <c r="AU970" s="141" t="s">
        <v>78</v>
      </c>
      <c r="AV970" s="11" t="s">
        <v>80</v>
      </c>
      <c r="AW970" s="11" t="s">
        <v>31</v>
      </c>
      <c r="AX970" s="11" t="s">
        <v>70</v>
      </c>
      <c r="AY970" s="141" t="s">
        <v>142</v>
      </c>
    </row>
    <row r="971" spans="2:51" s="13" customFormat="1" ht="11.25">
      <c r="B971" s="154"/>
      <c r="D971" s="140" t="s">
        <v>151</v>
      </c>
      <c r="E971" s="155" t="s">
        <v>19</v>
      </c>
      <c r="F971" s="156" t="s">
        <v>660</v>
      </c>
      <c r="H971" s="155" t="s">
        <v>19</v>
      </c>
      <c r="I971" s="157"/>
      <c r="L971" s="154"/>
      <c r="M971" s="158"/>
      <c r="T971" s="159"/>
      <c r="AT971" s="155" t="s">
        <v>151</v>
      </c>
      <c r="AU971" s="155" t="s">
        <v>78</v>
      </c>
      <c r="AV971" s="13" t="s">
        <v>78</v>
      </c>
      <c r="AW971" s="13" t="s">
        <v>31</v>
      </c>
      <c r="AX971" s="13" t="s">
        <v>70</v>
      </c>
      <c r="AY971" s="155" t="s">
        <v>142</v>
      </c>
    </row>
    <row r="972" spans="2:51" s="11" customFormat="1" ht="11.25">
      <c r="B972" s="139"/>
      <c r="D972" s="140" t="s">
        <v>151</v>
      </c>
      <c r="E972" s="141" t="s">
        <v>19</v>
      </c>
      <c r="F972" s="142" t="s">
        <v>1085</v>
      </c>
      <c r="H972" s="143">
        <v>31.68</v>
      </c>
      <c r="I972" s="144"/>
      <c r="L972" s="139"/>
      <c r="M972" s="145"/>
      <c r="T972" s="146"/>
      <c r="AT972" s="141" t="s">
        <v>151</v>
      </c>
      <c r="AU972" s="141" t="s">
        <v>78</v>
      </c>
      <c r="AV972" s="11" t="s">
        <v>80</v>
      </c>
      <c r="AW972" s="11" t="s">
        <v>31</v>
      </c>
      <c r="AX972" s="11" t="s">
        <v>70</v>
      </c>
      <c r="AY972" s="141" t="s">
        <v>142</v>
      </c>
    </row>
    <row r="973" spans="2:51" s="13" customFormat="1" ht="11.25">
      <c r="B973" s="154"/>
      <c r="D973" s="140" t="s">
        <v>151</v>
      </c>
      <c r="E973" s="155" t="s">
        <v>19</v>
      </c>
      <c r="F973" s="156" t="s">
        <v>924</v>
      </c>
      <c r="H973" s="155" t="s">
        <v>19</v>
      </c>
      <c r="I973" s="157"/>
      <c r="L973" s="154"/>
      <c r="M973" s="158"/>
      <c r="T973" s="159"/>
      <c r="AT973" s="155" t="s">
        <v>151</v>
      </c>
      <c r="AU973" s="155" t="s">
        <v>78</v>
      </c>
      <c r="AV973" s="13" t="s">
        <v>78</v>
      </c>
      <c r="AW973" s="13" t="s">
        <v>31</v>
      </c>
      <c r="AX973" s="13" t="s">
        <v>70</v>
      </c>
      <c r="AY973" s="155" t="s">
        <v>142</v>
      </c>
    </row>
    <row r="974" spans="2:51" s="11" customFormat="1" ht="11.25">
      <c r="B974" s="139"/>
      <c r="D974" s="140" t="s">
        <v>151</v>
      </c>
      <c r="E974" s="141" t="s">
        <v>19</v>
      </c>
      <c r="F974" s="142" t="s">
        <v>1086</v>
      </c>
      <c r="H974" s="143">
        <v>27.72</v>
      </c>
      <c r="I974" s="144"/>
      <c r="L974" s="139"/>
      <c r="M974" s="145"/>
      <c r="T974" s="146"/>
      <c r="AT974" s="141" t="s">
        <v>151</v>
      </c>
      <c r="AU974" s="141" t="s">
        <v>78</v>
      </c>
      <c r="AV974" s="11" t="s">
        <v>80</v>
      </c>
      <c r="AW974" s="11" t="s">
        <v>31</v>
      </c>
      <c r="AX974" s="11" t="s">
        <v>70</v>
      </c>
      <c r="AY974" s="141" t="s">
        <v>142</v>
      </c>
    </row>
    <row r="975" spans="2:51" s="13" customFormat="1" ht="11.25">
      <c r="B975" s="154"/>
      <c r="D975" s="140" t="s">
        <v>151</v>
      </c>
      <c r="E975" s="155" t="s">
        <v>19</v>
      </c>
      <c r="F975" s="156" t="s">
        <v>1087</v>
      </c>
      <c r="H975" s="155" t="s">
        <v>19</v>
      </c>
      <c r="I975" s="157"/>
      <c r="L975" s="154"/>
      <c r="M975" s="158"/>
      <c r="T975" s="159"/>
      <c r="AT975" s="155" t="s">
        <v>151</v>
      </c>
      <c r="AU975" s="155" t="s">
        <v>78</v>
      </c>
      <c r="AV975" s="13" t="s">
        <v>78</v>
      </c>
      <c r="AW975" s="13" t="s">
        <v>31</v>
      </c>
      <c r="AX975" s="13" t="s">
        <v>70</v>
      </c>
      <c r="AY975" s="155" t="s">
        <v>142</v>
      </c>
    </row>
    <row r="976" spans="2:51" s="11" customFormat="1" ht="11.25">
      <c r="B976" s="139"/>
      <c r="D976" s="140" t="s">
        <v>151</v>
      </c>
      <c r="E976" s="141" t="s">
        <v>19</v>
      </c>
      <c r="F976" s="142" t="s">
        <v>1088</v>
      </c>
      <c r="H976" s="143">
        <v>9.18</v>
      </c>
      <c r="I976" s="144"/>
      <c r="L976" s="139"/>
      <c r="M976" s="145"/>
      <c r="T976" s="146"/>
      <c r="AT976" s="141" t="s">
        <v>151</v>
      </c>
      <c r="AU976" s="141" t="s">
        <v>78</v>
      </c>
      <c r="AV976" s="11" t="s">
        <v>80</v>
      </c>
      <c r="AW976" s="11" t="s">
        <v>31</v>
      </c>
      <c r="AX976" s="11" t="s">
        <v>70</v>
      </c>
      <c r="AY976" s="141" t="s">
        <v>142</v>
      </c>
    </row>
    <row r="977" spans="2:65" s="13" customFormat="1" ht="11.25">
      <c r="B977" s="154"/>
      <c r="D977" s="140" t="s">
        <v>151</v>
      </c>
      <c r="E977" s="155" t="s">
        <v>19</v>
      </c>
      <c r="F977" s="156" t="s">
        <v>629</v>
      </c>
      <c r="H977" s="155" t="s">
        <v>19</v>
      </c>
      <c r="I977" s="157"/>
      <c r="L977" s="154"/>
      <c r="M977" s="158"/>
      <c r="T977" s="159"/>
      <c r="AT977" s="155" t="s">
        <v>151</v>
      </c>
      <c r="AU977" s="155" t="s">
        <v>78</v>
      </c>
      <c r="AV977" s="13" t="s">
        <v>78</v>
      </c>
      <c r="AW977" s="13" t="s">
        <v>31</v>
      </c>
      <c r="AX977" s="13" t="s">
        <v>70</v>
      </c>
      <c r="AY977" s="155" t="s">
        <v>142</v>
      </c>
    </row>
    <row r="978" spans="2:65" s="11" customFormat="1" ht="11.25">
      <c r="B978" s="139"/>
      <c r="D978" s="140" t="s">
        <v>151</v>
      </c>
      <c r="E978" s="141" t="s">
        <v>19</v>
      </c>
      <c r="F978" s="142" t="s">
        <v>1089</v>
      </c>
      <c r="H978" s="143">
        <v>22.86</v>
      </c>
      <c r="I978" s="144"/>
      <c r="L978" s="139"/>
      <c r="M978" s="145"/>
      <c r="T978" s="146"/>
      <c r="AT978" s="141" t="s">
        <v>151</v>
      </c>
      <c r="AU978" s="141" t="s">
        <v>78</v>
      </c>
      <c r="AV978" s="11" t="s">
        <v>80</v>
      </c>
      <c r="AW978" s="11" t="s">
        <v>31</v>
      </c>
      <c r="AX978" s="11" t="s">
        <v>70</v>
      </c>
      <c r="AY978" s="141" t="s">
        <v>142</v>
      </c>
    </row>
    <row r="979" spans="2:65" s="13" customFormat="1" ht="11.25">
      <c r="B979" s="154"/>
      <c r="D979" s="140" t="s">
        <v>151</v>
      </c>
      <c r="E979" s="155" t="s">
        <v>19</v>
      </c>
      <c r="F979" s="156" t="s">
        <v>1090</v>
      </c>
      <c r="H979" s="155" t="s">
        <v>19</v>
      </c>
      <c r="I979" s="157"/>
      <c r="L979" s="154"/>
      <c r="M979" s="158"/>
      <c r="T979" s="159"/>
      <c r="AT979" s="155" t="s">
        <v>151</v>
      </c>
      <c r="AU979" s="155" t="s">
        <v>78</v>
      </c>
      <c r="AV979" s="13" t="s">
        <v>78</v>
      </c>
      <c r="AW979" s="13" t="s">
        <v>31</v>
      </c>
      <c r="AX979" s="13" t="s">
        <v>70</v>
      </c>
      <c r="AY979" s="155" t="s">
        <v>142</v>
      </c>
    </row>
    <row r="980" spans="2:65" s="11" customFormat="1" ht="11.25">
      <c r="B980" s="139"/>
      <c r="D980" s="140" t="s">
        <v>151</v>
      </c>
      <c r="E980" s="141" t="s">
        <v>19</v>
      </c>
      <c r="F980" s="142" t="s">
        <v>1091</v>
      </c>
      <c r="H980" s="143">
        <v>12.42</v>
      </c>
      <c r="I980" s="144"/>
      <c r="L980" s="139"/>
      <c r="M980" s="145"/>
      <c r="T980" s="146"/>
      <c r="AT980" s="141" t="s">
        <v>151</v>
      </c>
      <c r="AU980" s="141" t="s">
        <v>78</v>
      </c>
      <c r="AV980" s="11" t="s">
        <v>80</v>
      </c>
      <c r="AW980" s="11" t="s">
        <v>31</v>
      </c>
      <c r="AX980" s="11" t="s">
        <v>70</v>
      </c>
      <c r="AY980" s="141" t="s">
        <v>142</v>
      </c>
    </row>
    <row r="981" spans="2:65" s="13" customFormat="1" ht="11.25">
      <c r="B981" s="154"/>
      <c r="D981" s="140" t="s">
        <v>151</v>
      </c>
      <c r="E981" s="155" t="s">
        <v>19</v>
      </c>
      <c r="F981" s="156" t="s">
        <v>657</v>
      </c>
      <c r="H981" s="155" t="s">
        <v>19</v>
      </c>
      <c r="I981" s="157"/>
      <c r="L981" s="154"/>
      <c r="M981" s="158"/>
      <c r="T981" s="159"/>
      <c r="AT981" s="155" t="s">
        <v>151</v>
      </c>
      <c r="AU981" s="155" t="s">
        <v>78</v>
      </c>
      <c r="AV981" s="13" t="s">
        <v>78</v>
      </c>
      <c r="AW981" s="13" t="s">
        <v>31</v>
      </c>
      <c r="AX981" s="13" t="s">
        <v>70</v>
      </c>
      <c r="AY981" s="155" t="s">
        <v>142</v>
      </c>
    </row>
    <row r="982" spans="2:65" s="11" customFormat="1" ht="11.25">
      <c r="B982" s="139"/>
      <c r="D982" s="140" t="s">
        <v>151</v>
      </c>
      <c r="E982" s="141" t="s">
        <v>19</v>
      </c>
      <c r="F982" s="142" t="s">
        <v>1092</v>
      </c>
      <c r="H982" s="143">
        <v>1.35</v>
      </c>
      <c r="I982" s="144"/>
      <c r="L982" s="139"/>
      <c r="M982" s="145"/>
      <c r="T982" s="146"/>
      <c r="AT982" s="141" t="s">
        <v>151</v>
      </c>
      <c r="AU982" s="141" t="s">
        <v>78</v>
      </c>
      <c r="AV982" s="11" t="s">
        <v>80</v>
      </c>
      <c r="AW982" s="11" t="s">
        <v>31</v>
      </c>
      <c r="AX982" s="11" t="s">
        <v>70</v>
      </c>
      <c r="AY982" s="141" t="s">
        <v>142</v>
      </c>
    </row>
    <row r="983" spans="2:65" s="12" customFormat="1" ht="11.25">
      <c r="B983" s="147"/>
      <c r="D983" s="140" t="s">
        <v>151</v>
      </c>
      <c r="E983" s="148" t="s">
        <v>19</v>
      </c>
      <c r="F983" s="149" t="s">
        <v>154</v>
      </c>
      <c r="H983" s="150">
        <v>2508.3050000000003</v>
      </c>
      <c r="I983" s="151"/>
      <c r="L983" s="147"/>
      <c r="M983" s="152"/>
      <c r="T983" s="153"/>
      <c r="AT983" s="148" t="s">
        <v>151</v>
      </c>
      <c r="AU983" s="148" t="s">
        <v>78</v>
      </c>
      <c r="AV983" s="12" t="s">
        <v>149</v>
      </c>
      <c r="AW983" s="12" t="s">
        <v>31</v>
      </c>
      <c r="AX983" s="12" t="s">
        <v>78</v>
      </c>
      <c r="AY983" s="148" t="s">
        <v>142</v>
      </c>
    </row>
    <row r="984" spans="2:65" s="1" customFormat="1" ht="16.5" customHeight="1">
      <c r="B984" s="32"/>
      <c r="C984" s="125" t="s">
        <v>534</v>
      </c>
      <c r="D984" s="125" t="s">
        <v>143</v>
      </c>
      <c r="E984" s="126" t="s">
        <v>1093</v>
      </c>
      <c r="F984" s="127" t="s">
        <v>1094</v>
      </c>
      <c r="G984" s="128" t="s">
        <v>290</v>
      </c>
      <c r="H984" s="129">
        <v>2</v>
      </c>
      <c r="I984" s="130"/>
      <c r="J984" s="131">
        <f>ROUND(I984*H984,2)</f>
        <v>0</v>
      </c>
      <c r="K984" s="127" t="s">
        <v>147</v>
      </c>
      <c r="L984" s="132"/>
      <c r="M984" s="133" t="s">
        <v>19</v>
      </c>
      <c r="N984" s="134" t="s">
        <v>41</v>
      </c>
      <c r="P984" s="135">
        <f>O984*H984</f>
        <v>0</v>
      </c>
      <c r="Q984" s="135">
        <v>1</v>
      </c>
      <c r="R984" s="135">
        <f>Q984*H984</f>
        <v>2</v>
      </c>
      <c r="S984" s="135">
        <v>0</v>
      </c>
      <c r="T984" s="136">
        <f>S984*H984</f>
        <v>0</v>
      </c>
      <c r="AR984" s="137" t="s">
        <v>148</v>
      </c>
      <c r="AT984" s="137" t="s">
        <v>143</v>
      </c>
      <c r="AU984" s="137" t="s">
        <v>78</v>
      </c>
      <c r="AY984" s="17" t="s">
        <v>142</v>
      </c>
      <c r="BE984" s="138">
        <f>IF(N984="základní",J984,0)</f>
        <v>0</v>
      </c>
      <c r="BF984" s="138">
        <f>IF(N984="snížená",J984,0)</f>
        <v>0</v>
      </c>
      <c r="BG984" s="138">
        <f>IF(N984="zákl. přenesená",J984,0)</f>
        <v>0</v>
      </c>
      <c r="BH984" s="138">
        <f>IF(N984="sníž. přenesená",J984,0)</f>
        <v>0</v>
      </c>
      <c r="BI984" s="138">
        <f>IF(N984="nulová",J984,0)</f>
        <v>0</v>
      </c>
      <c r="BJ984" s="17" t="s">
        <v>78</v>
      </c>
      <c r="BK984" s="138">
        <f>ROUND(I984*H984,2)</f>
        <v>0</v>
      </c>
      <c r="BL984" s="17" t="s">
        <v>149</v>
      </c>
      <c r="BM984" s="137" t="s">
        <v>1095</v>
      </c>
    </row>
    <row r="985" spans="2:65" s="13" customFormat="1" ht="11.25">
      <c r="B985" s="154"/>
      <c r="D985" s="140" t="s">
        <v>151</v>
      </c>
      <c r="E985" s="155" t="s">
        <v>19</v>
      </c>
      <c r="F985" s="156" t="s">
        <v>1096</v>
      </c>
      <c r="H985" s="155" t="s">
        <v>19</v>
      </c>
      <c r="I985" s="157"/>
      <c r="L985" s="154"/>
      <c r="M985" s="158"/>
      <c r="T985" s="159"/>
      <c r="AT985" s="155" t="s">
        <v>151</v>
      </c>
      <c r="AU985" s="155" t="s">
        <v>78</v>
      </c>
      <c r="AV985" s="13" t="s">
        <v>78</v>
      </c>
      <c r="AW985" s="13" t="s">
        <v>31</v>
      </c>
      <c r="AX985" s="13" t="s">
        <v>70</v>
      </c>
      <c r="AY985" s="155" t="s">
        <v>142</v>
      </c>
    </row>
    <row r="986" spans="2:65" s="11" customFormat="1" ht="11.25">
      <c r="B986" s="139"/>
      <c r="D986" s="140" t="s">
        <v>151</v>
      </c>
      <c r="E986" s="141" t="s">
        <v>19</v>
      </c>
      <c r="F986" s="142" t="s">
        <v>772</v>
      </c>
      <c r="H986" s="143">
        <v>2</v>
      </c>
      <c r="I986" s="144"/>
      <c r="L986" s="139"/>
      <c r="M986" s="145"/>
      <c r="T986" s="146"/>
      <c r="AT986" s="141" t="s">
        <v>151</v>
      </c>
      <c r="AU986" s="141" t="s">
        <v>78</v>
      </c>
      <c r="AV986" s="11" t="s">
        <v>80</v>
      </c>
      <c r="AW986" s="11" t="s">
        <v>31</v>
      </c>
      <c r="AX986" s="11" t="s">
        <v>70</v>
      </c>
      <c r="AY986" s="141" t="s">
        <v>142</v>
      </c>
    </row>
    <row r="987" spans="2:65" s="12" customFormat="1" ht="11.25">
      <c r="B987" s="147"/>
      <c r="D987" s="140" t="s">
        <v>151</v>
      </c>
      <c r="E987" s="148" t="s">
        <v>19</v>
      </c>
      <c r="F987" s="149" t="s">
        <v>154</v>
      </c>
      <c r="H987" s="150">
        <v>2</v>
      </c>
      <c r="I987" s="151"/>
      <c r="L987" s="147"/>
      <c r="M987" s="152"/>
      <c r="T987" s="153"/>
      <c r="AT987" s="148" t="s">
        <v>151</v>
      </c>
      <c r="AU987" s="148" t="s">
        <v>78</v>
      </c>
      <c r="AV987" s="12" t="s">
        <v>149</v>
      </c>
      <c r="AW987" s="12" t="s">
        <v>31</v>
      </c>
      <c r="AX987" s="12" t="s">
        <v>78</v>
      </c>
      <c r="AY987" s="148" t="s">
        <v>142</v>
      </c>
    </row>
    <row r="988" spans="2:65" s="1" customFormat="1" ht="16.5" customHeight="1">
      <c r="B988" s="32"/>
      <c r="C988" s="125" t="s">
        <v>540</v>
      </c>
      <c r="D988" s="125" t="s">
        <v>143</v>
      </c>
      <c r="E988" s="126" t="s">
        <v>1097</v>
      </c>
      <c r="F988" s="127" t="s">
        <v>1098</v>
      </c>
      <c r="G988" s="128" t="s">
        <v>319</v>
      </c>
      <c r="H988" s="129">
        <v>13.5</v>
      </c>
      <c r="I988" s="130"/>
      <c r="J988" s="131">
        <f>ROUND(I988*H988,2)</f>
        <v>0</v>
      </c>
      <c r="K988" s="127" t="s">
        <v>147</v>
      </c>
      <c r="L988" s="132"/>
      <c r="M988" s="133" t="s">
        <v>19</v>
      </c>
      <c r="N988" s="134" t="s">
        <v>41</v>
      </c>
      <c r="P988" s="135">
        <f>O988*H988</f>
        <v>0</v>
      </c>
      <c r="Q988" s="135">
        <v>1E-3</v>
      </c>
      <c r="R988" s="135">
        <f>Q988*H988</f>
        <v>1.35E-2</v>
      </c>
      <c r="S988" s="135">
        <v>0</v>
      </c>
      <c r="T988" s="136">
        <f>S988*H988</f>
        <v>0</v>
      </c>
      <c r="AR988" s="137" t="s">
        <v>148</v>
      </c>
      <c r="AT988" s="137" t="s">
        <v>143</v>
      </c>
      <c r="AU988" s="137" t="s">
        <v>78</v>
      </c>
      <c r="AY988" s="17" t="s">
        <v>142</v>
      </c>
      <c r="BE988" s="138">
        <f>IF(N988="základní",J988,0)</f>
        <v>0</v>
      </c>
      <c r="BF988" s="138">
        <f>IF(N988="snížená",J988,0)</f>
        <v>0</v>
      </c>
      <c r="BG988" s="138">
        <f>IF(N988="zákl. přenesená",J988,0)</f>
        <v>0</v>
      </c>
      <c r="BH988" s="138">
        <f>IF(N988="sníž. přenesená",J988,0)</f>
        <v>0</v>
      </c>
      <c r="BI988" s="138">
        <f>IF(N988="nulová",J988,0)</f>
        <v>0</v>
      </c>
      <c r="BJ988" s="17" t="s">
        <v>78</v>
      </c>
      <c r="BK988" s="138">
        <f>ROUND(I988*H988,2)</f>
        <v>0</v>
      </c>
      <c r="BL988" s="17" t="s">
        <v>149</v>
      </c>
      <c r="BM988" s="137" t="s">
        <v>1099</v>
      </c>
    </row>
    <row r="989" spans="2:65" s="13" customFormat="1" ht="11.25">
      <c r="B989" s="154"/>
      <c r="D989" s="140" t="s">
        <v>151</v>
      </c>
      <c r="E989" s="155" t="s">
        <v>19</v>
      </c>
      <c r="F989" s="156" t="s">
        <v>1096</v>
      </c>
      <c r="H989" s="155" t="s">
        <v>19</v>
      </c>
      <c r="I989" s="157"/>
      <c r="L989" s="154"/>
      <c r="M989" s="158"/>
      <c r="T989" s="159"/>
      <c r="AT989" s="155" t="s">
        <v>151</v>
      </c>
      <c r="AU989" s="155" t="s">
        <v>78</v>
      </c>
      <c r="AV989" s="13" t="s">
        <v>78</v>
      </c>
      <c r="AW989" s="13" t="s">
        <v>31</v>
      </c>
      <c r="AX989" s="13" t="s">
        <v>70</v>
      </c>
      <c r="AY989" s="155" t="s">
        <v>142</v>
      </c>
    </row>
    <row r="990" spans="2:65" s="11" customFormat="1" ht="11.25">
      <c r="B990" s="139"/>
      <c r="D990" s="140" t="s">
        <v>151</v>
      </c>
      <c r="E990" s="141" t="s">
        <v>19</v>
      </c>
      <c r="F990" s="142" t="s">
        <v>1100</v>
      </c>
      <c r="H990" s="143">
        <v>13.5</v>
      </c>
      <c r="I990" s="144"/>
      <c r="L990" s="139"/>
      <c r="M990" s="145"/>
      <c r="T990" s="146"/>
      <c r="AT990" s="141" t="s">
        <v>151</v>
      </c>
      <c r="AU990" s="141" t="s">
        <v>78</v>
      </c>
      <c r="AV990" s="11" t="s">
        <v>80</v>
      </c>
      <c r="AW990" s="11" t="s">
        <v>31</v>
      </c>
      <c r="AX990" s="11" t="s">
        <v>70</v>
      </c>
      <c r="AY990" s="141" t="s">
        <v>142</v>
      </c>
    </row>
    <row r="991" spans="2:65" s="12" customFormat="1" ht="11.25">
      <c r="B991" s="147"/>
      <c r="D991" s="140" t="s">
        <v>151</v>
      </c>
      <c r="E991" s="148" t="s">
        <v>19</v>
      </c>
      <c r="F991" s="149" t="s">
        <v>154</v>
      </c>
      <c r="H991" s="150">
        <v>13.5</v>
      </c>
      <c r="I991" s="151"/>
      <c r="L991" s="147"/>
      <c r="M991" s="152"/>
      <c r="T991" s="153"/>
      <c r="AT991" s="148" t="s">
        <v>151</v>
      </c>
      <c r="AU991" s="148" t="s">
        <v>78</v>
      </c>
      <c r="AV991" s="12" t="s">
        <v>149</v>
      </c>
      <c r="AW991" s="12" t="s">
        <v>31</v>
      </c>
      <c r="AX991" s="12" t="s">
        <v>78</v>
      </c>
      <c r="AY991" s="148" t="s">
        <v>142</v>
      </c>
    </row>
    <row r="992" spans="2:65" s="10" customFormat="1" ht="25.9" customHeight="1">
      <c r="B992" s="115"/>
      <c r="D992" s="116" t="s">
        <v>69</v>
      </c>
      <c r="E992" s="117" t="s">
        <v>314</v>
      </c>
      <c r="F992" s="117" t="s">
        <v>315</v>
      </c>
      <c r="I992" s="118"/>
      <c r="J992" s="119">
        <f>BK992</f>
        <v>0</v>
      </c>
      <c r="L992" s="115"/>
      <c r="M992" s="120"/>
      <c r="P992" s="121">
        <f>SUM(P993:P1584)</f>
        <v>0</v>
      </c>
      <c r="R992" s="121">
        <f>SUM(R993:R1584)</f>
        <v>1.3500000000000001E-3</v>
      </c>
      <c r="T992" s="122">
        <f>SUM(T993:T1584)</f>
        <v>0</v>
      </c>
      <c r="AR992" s="116" t="s">
        <v>78</v>
      </c>
      <c r="AT992" s="123" t="s">
        <v>69</v>
      </c>
      <c r="AU992" s="123" t="s">
        <v>70</v>
      </c>
      <c r="AY992" s="116" t="s">
        <v>142</v>
      </c>
      <c r="BK992" s="124">
        <f>SUM(BK993:BK1584)</f>
        <v>0</v>
      </c>
    </row>
    <row r="993" spans="2:65" s="1" customFormat="1" ht="66.75" customHeight="1">
      <c r="B993" s="32"/>
      <c r="C993" s="160" t="s">
        <v>545</v>
      </c>
      <c r="D993" s="160" t="s">
        <v>316</v>
      </c>
      <c r="E993" s="161" t="s">
        <v>317</v>
      </c>
      <c r="F993" s="162" t="s">
        <v>318</v>
      </c>
      <c r="G993" s="163" t="s">
        <v>319</v>
      </c>
      <c r="H993" s="164">
        <v>1000</v>
      </c>
      <c r="I993" s="165"/>
      <c r="J993" s="166">
        <f>ROUND(I993*H993,2)</f>
        <v>0</v>
      </c>
      <c r="K993" s="162" t="s">
        <v>147</v>
      </c>
      <c r="L993" s="32"/>
      <c r="M993" s="167" t="s">
        <v>19</v>
      </c>
      <c r="N993" s="168" t="s">
        <v>41</v>
      </c>
      <c r="P993" s="135">
        <f>O993*H993</f>
        <v>0</v>
      </c>
      <c r="Q993" s="135">
        <v>0</v>
      </c>
      <c r="R993" s="135">
        <f>Q993*H993</f>
        <v>0</v>
      </c>
      <c r="S993" s="135">
        <v>0</v>
      </c>
      <c r="T993" s="136">
        <f>S993*H993</f>
        <v>0</v>
      </c>
      <c r="AR993" s="137" t="s">
        <v>149</v>
      </c>
      <c r="AT993" s="137" t="s">
        <v>316</v>
      </c>
      <c r="AU993" s="137" t="s">
        <v>78</v>
      </c>
      <c r="AY993" s="17" t="s">
        <v>142</v>
      </c>
      <c r="BE993" s="138">
        <f>IF(N993="základní",J993,0)</f>
        <v>0</v>
      </c>
      <c r="BF993" s="138">
        <f>IF(N993="snížená",J993,0)</f>
        <v>0</v>
      </c>
      <c r="BG993" s="138">
        <f>IF(N993="zákl. přenesená",J993,0)</f>
        <v>0</v>
      </c>
      <c r="BH993" s="138">
        <f>IF(N993="sníž. přenesená",J993,0)</f>
        <v>0</v>
      </c>
      <c r="BI993" s="138">
        <f>IF(N993="nulová",J993,0)</f>
        <v>0</v>
      </c>
      <c r="BJ993" s="17" t="s">
        <v>78</v>
      </c>
      <c r="BK993" s="138">
        <f>ROUND(I993*H993,2)</f>
        <v>0</v>
      </c>
      <c r="BL993" s="17" t="s">
        <v>149</v>
      </c>
      <c r="BM993" s="137" t="s">
        <v>1101</v>
      </c>
    </row>
    <row r="994" spans="2:65" s="11" customFormat="1" ht="11.25">
      <c r="B994" s="139"/>
      <c r="D994" s="140" t="s">
        <v>151</v>
      </c>
      <c r="E994" s="141" t="s">
        <v>19</v>
      </c>
      <c r="F994" s="142" t="s">
        <v>1102</v>
      </c>
      <c r="H994" s="143">
        <v>1000</v>
      </c>
      <c r="I994" s="144"/>
      <c r="L994" s="139"/>
      <c r="M994" s="145"/>
      <c r="T994" s="146"/>
      <c r="AT994" s="141" t="s">
        <v>151</v>
      </c>
      <c r="AU994" s="141" t="s">
        <v>78</v>
      </c>
      <c r="AV994" s="11" t="s">
        <v>80</v>
      </c>
      <c r="AW994" s="11" t="s">
        <v>31</v>
      </c>
      <c r="AX994" s="11" t="s">
        <v>70</v>
      </c>
      <c r="AY994" s="141" t="s">
        <v>142</v>
      </c>
    </row>
    <row r="995" spans="2:65" s="12" customFormat="1" ht="11.25">
      <c r="B995" s="147"/>
      <c r="D995" s="140" t="s">
        <v>151</v>
      </c>
      <c r="E995" s="148" t="s">
        <v>19</v>
      </c>
      <c r="F995" s="149" t="s">
        <v>154</v>
      </c>
      <c r="H995" s="150">
        <v>1000</v>
      </c>
      <c r="I995" s="151"/>
      <c r="L995" s="147"/>
      <c r="M995" s="152"/>
      <c r="T995" s="153"/>
      <c r="AT995" s="148" t="s">
        <v>151</v>
      </c>
      <c r="AU995" s="148" t="s">
        <v>78</v>
      </c>
      <c r="AV995" s="12" t="s">
        <v>149</v>
      </c>
      <c r="AW995" s="12" t="s">
        <v>31</v>
      </c>
      <c r="AX995" s="12" t="s">
        <v>78</v>
      </c>
      <c r="AY995" s="148" t="s">
        <v>142</v>
      </c>
    </row>
    <row r="996" spans="2:65" s="1" customFormat="1" ht="89.25" customHeight="1">
      <c r="B996" s="32"/>
      <c r="C996" s="160" t="s">
        <v>549</v>
      </c>
      <c r="D996" s="160" t="s">
        <v>316</v>
      </c>
      <c r="E996" s="161" t="s">
        <v>323</v>
      </c>
      <c r="F996" s="162" t="s">
        <v>324</v>
      </c>
      <c r="G996" s="163" t="s">
        <v>319</v>
      </c>
      <c r="H996" s="164">
        <v>300</v>
      </c>
      <c r="I996" s="165"/>
      <c r="J996" s="166">
        <f>ROUND(I996*H996,2)</f>
        <v>0</v>
      </c>
      <c r="K996" s="162" t="s">
        <v>147</v>
      </c>
      <c r="L996" s="32"/>
      <c r="M996" s="167" t="s">
        <v>19</v>
      </c>
      <c r="N996" s="168" t="s">
        <v>41</v>
      </c>
      <c r="P996" s="135">
        <f>O996*H996</f>
        <v>0</v>
      </c>
      <c r="Q996" s="135">
        <v>0</v>
      </c>
      <c r="R996" s="135">
        <f>Q996*H996</f>
        <v>0</v>
      </c>
      <c r="S996" s="135">
        <v>0</v>
      </c>
      <c r="T996" s="136">
        <f>S996*H996</f>
        <v>0</v>
      </c>
      <c r="AR996" s="137" t="s">
        <v>149</v>
      </c>
      <c r="AT996" s="137" t="s">
        <v>316</v>
      </c>
      <c r="AU996" s="137" t="s">
        <v>78</v>
      </c>
      <c r="AY996" s="17" t="s">
        <v>142</v>
      </c>
      <c r="BE996" s="138">
        <f>IF(N996="základní",J996,0)</f>
        <v>0</v>
      </c>
      <c r="BF996" s="138">
        <f>IF(N996="snížená",J996,0)</f>
        <v>0</v>
      </c>
      <c r="BG996" s="138">
        <f>IF(N996="zákl. přenesená",J996,0)</f>
        <v>0</v>
      </c>
      <c r="BH996" s="138">
        <f>IF(N996="sníž. přenesená",J996,0)</f>
        <v>0</v>
      </c>
      <c r="BI996" s="138">
        <f>IF(N996="nulová",J996,0)</f>
        <v>0</v>
      </c>
      <c r="BJ996" s="17" t="s">
        <v>78</v>
      </c>
      <c r="BK996" s="138">
        <f>ROUND(I996*H996,2)</f>
        <v>0</v>
      </c>
      <c r="BL996" s="17" t="s">
        <v>149</v>
      </c>
      <c r="BM996" s="137" t="s">
        <v>1103</v>
      </c>
    </row>
    <row r="997" spans="2:65" s="11" customFormat="1" ht="11.25">
      <c r="B997" s="139"/>
      <c r="D997" s="140" t="s">
        <v>151</v>
      </c>
      <c r="E997" s="141" t="s">
        <v>19</v>
      </c>
      <c r="F997" s="142" t="s">
        <v>1104</v>
      </c>
      <c r="H997" s="143">
        <v>300</v>
      </c>
      <c r="I997" s="144"/>
      <c r="L997" s="139"/>
      <c r="M997" s="145"/>
      <c r="T997" s="146"/>
      <c r="AT997" s="141" t="s">
        <v>151</v>
      </c>
      <c r="AU997" s="141" t="s">
        <v>78</v>
      </c>
      <c r="AV997" s="11" t="s">
        <v>80</v>
      </c>
      <c r="AW997" s="11" t="s">
        <v>31</v>
      </c>
      <c r="AX997" s="11" t="s">
        <v>70</v>
      </c>
      <c r="AY997" s="141" t="s">
        <v>142</v>
      </c>
    </row>
    <row r="998" spans="2:65" s="12" customFormat="1" ht="11.25">
      <c r="B998" s="147"/>
      <c r="D998" s="140" t="s">
        <v>151</v>
      </c>
      <c r="E998" s="148" t="s">
        <v>19</v>
      </c>
      <c r="F998" s="149" t="s">
        <v>154</v>
      </c>
      <c r="H998" s="150">
        <v>300</v>
      </c>
      <c r="I998" s="151"/>
      <c r="L998" s="147"/>
      <c r="M998" s="152"/>
      <c r="T998" s="153"/>
      <c r="AT998" s="148" t="s">
        <v>151</v>
      </c>
      <c r="AU998" s="148" t="s">
        <v>78</v>
      </c>
      <c r="AV998" s="12" t="s">
        <v>149</v>
      </c>
      <c r="AW998" s="12" t="s">
        <v>31</v>
      </c>
      <c r="AX998" s="12" t="s">
        <v>78</v>
      </c>
      <c r="AY998" s="148" t="s">
        <v>142</v>
      </c>
    </row>
    <row r="999" spans="2:65" s="1" customFormat="1" ht="66.75" customHeight="1">
      <c r="B999" s="32"/>
      <c r="C999" s="160" t="s">
        <v>555</v>
      </c>
      <c r="D999" s="160" t="s">
        <v>316</v>
      </c>
      <c r="E999" s="161" t="s">
        <v>1105</v>
      </c>
      <c r="F999" s="162" t="s">
        <v>1106</v>
      </c>
      <c r="G999" s="163" t="s">
        <v>319</v>
      </c>
      <c r="H999" s="164">
        <v>5340</v>
      </c>
      <c r="I999" s="165"/>
      <c r="J999" s="166">
        <f>ROUND(I999*H999,2)</f>
        <v>0</v>
      </c>
      <c r="K999" s="162" t="s">
        <v>147</v>
      </c>
      <c r="L999" s="32"/>
      <c r="M999" s="167" t="s">
        <v>19</v>
      </c>
      <c r="N999" s="168" t="s">
        <v>41</v>
      </c>
      <c r="P999" s="135">
        <f>O999*H999</f>
        <v>0</v>
      </c>
      <c r="Q999" s="135">
        <v>0</v>
      </c>
      <c r="R999" s="135">
        <f>Q999*H999</f>
        <v>0</v>
      </c>
      <c r="S999" s="135">
        <v>0</v>
      </c>
      <c r="T999" s="136">
        <f>S999*H999</f>
        <v>0</v>
      </c>
      <c r="AR999" s="137" t="s">
        <v>149</v>
      </c>
      <c r="AT999" s="137" t="s">
        <v>316</v>
      </c>
      <c r="AU999" s="137" t="s">
        <v>78</v>
      </c>
      <c r="AY999" s="17" t="s">
        <v>142</v>
      </c>
      <c r="BE999" s="138">
        <f>IF(N999="základní",J999,0)</f>
        <v>0</v>
      </c>
      <c r="BF999" s="138">
        <f>IF(N999="snížená",J999,0)</f>
        <v>0</v>
      </c>
      <c r="BG999" s="138">
        <f>IF(N999="zákl. přenesená",J999,0)</f>
        <v>0</v>
      </c>
      <c r="BH999" s="138">
        <f>IF(N999="sníž. přenesená",J999,0)</f>
        <v>0</v>
      </c>
      <c r="BI999" s="138">
        <f>IF(N999="nulová",J999,0)</f>
        <v>0</v>
      </c>
      <c r="BJ999" s="17" t="s">
        <v>78</v>
      </c>
      <c r="BK999" s="138">
        <f>ROUND(I999*H999,2)</f>
        <v>0</v>
      </c>
      <c r="BL999" s="17" t="s">
        <v>149</v>
      </c>
      <c r="BM999" s="137" t="s">
        <v>1107</v>
      </c>
    </row>
    <row r="1000" spans="2:65" s="13" customFormat="1" ht="11.25">
      <c r="B1000" s="154"/>
      <c r="D1000" s="140" t="s">
        <v>151</v>
      </c>
      <c r="E1000" s="155" t="s">
        <v>19</v>
      </c>
      <c r="F1000" s="156" t="s">
        <v>1108</v>
      </c>
      <c r="H1000" s="155" t="s">
        <v>19</v>
      </c>
      <c r="I1000" s="157"/>
      <c r="L1000" s="154"/>
      <c r="M1000" s="158"/>
      <c r="T1000" s="159"/>
      <c r="AT1000" s="155" t="s">
        <v>151</v>
      </c>
      <c r="AU1000" s="155" t="s">
        <v>78</v>
      </c>
      <c r="AV1000" s="13" t="s">
        <v>78</v>
      </c>
      <c r="AW1000" s="13" t="s">
        <v>31</v>
      </c>
      <c r="AX1000" s="13" t="s">
        <v>70</v>
      </c>
      <c r="AY1000" s="155" t="s">
        <v>142</v>
      </c>
    </row>
    <row r="1001" spans="2:65" s="13" customFormat="1" ht="11.25">
      <c r="B1001" s="154"/>
      <c r="D1001" s="140" t="s">
        <v>151</v>
      </c>
      <c r="E1001" s="155" t="s">
        <v>19</v>
      </c>
      <c r="F1001" s="156" t="s">
        <v>1109</v>
      </c>
      <c r="H1001" s="155" t="s">
        <v>19</v>
      </c>
      <c r="I1001" s="157"/>
      <c r="L1001" s="154"/>
      <c r="M1001" s="158"/>
      <c r="T1001" s="159"/>
      <c r="AT1001" s="155" t="s">
        <v>151</v>
      </c>
      <c r="AU1001" s="155" t="s">
        <v>78</v>
      </c>
      <c r="AV1001" s="13" t="s">
        <v>78</v>
      </c>
      <c r="AW1001" s="13" t="s">
        <v>31</v>
      </c>
      <c r="AX1001" s="13" t="s">
        <v>70</v>
      </c>
      <c r="AY1001" s="155" t="s">
        <v>142</v>
      </c>
    </row>
    <row r="1002" spans="2:65" s="11" customFormat="1" ht="11.25">
      <c r="B1002" s="139"/>
      <c r="D1002" s="140" t="s">
        <v>151</v>
      </c>
      <c r="E1002" s="141" t="s">
        <v>19</v>
      </c>
      <c r="F1002" s="142" t="s">
        <v>1110</v>
      </c>
      <c r="H1002" s="143">
        <v>1491</v>
      </c>
      <c r="I1002" s="144"/>
      <c r="L1002" s="139"/>
      <c r="M1002" s="145"/>
      <c r="T1002" s="146"/>
      <c r="AT1002" s="141" t="s">
        <v>151</v>
      </c>
      <c r="AU1002" s="141" t="s">
        <v>78</v>
      </c>
      <c r="AV1002" s="11" t="s">
        <v>80</v>
      </c>
      <c r="AW1002" s="11" t="s">
        <v>31</v>
      </c>
      <c r="AX1002" s="11" t="s">
        <v>70</v>
      </c>
      <c r="AY1002" s="141" t="s">
        <v>142</v>
      </c>
    </row>
    <row r="1003" spans="2:65" s="11" customFormat="1" ht="11.25">
      <c r="B1003" s="139"/>
      <c r="D1003" s="140" t="s">
        <v>151</v>
      </c>
      <c r="E1003" s="141" t="s">
        <v>19</v>
      </c>
      <c r="F1003" s="142" t="s">
        <v>1111</v>
      </c>
      <c r="H1003" s="143">
        <v>-330</v>
      </c>
      <c r="I1003" s="144"/>
      <c r="L1003" s="139"/>
      <c r="M1003" s="145"/>
      <c r="T1003" s="146"/>
      <c r="AT1003" s="141" t="s">
        <v>151</v>
      </c>
      <c r="AU1003" s="141" t="s">
        <v>78</v>
      </c>
      <c r="AV1003" s="11" t="s">
        <v>80</v>
      </c>
      <c r="AW1003" s="11" t="s">
        <v>31</v>
      </c>
      <c r="AX1003" s="11" t="s">
        <v>70</v>
      </c>
      <c r="AY1003" s="141" t="s">
        <v>142</v>
      </c>
    </row>
    <row r="1004" spans="2:65" s="13" customFormat="1" ht="11.25">
      <c r="B1004" s="154"/>
      <c r="D1004" s="140" t="s">
        <v>151</v>
      </c>
      <c r="E1004" s="155" t="s">
        <v>19</v>
      </c>
      <c r="F1004" s="156" t="s">
        <v>1112</v>
      </c>
      <c r="H1004" s="155" t="s">
        <v>19</v>
      </c>
      <c r="I1004" s="157"/>
      <c r="L1004" s="154"/>
      <c r="M1004" s="158"/>
      <c r="T1004" s="159"/>
      <c r="AT1004" s="155" t="s">
        <v>151</v>
      </c>
      <c r="AU1004" s="155" t="s">
        <v>78</v>
      </c>
      <c r="AV1004" s="13" t="s">
        <v>78</v>
      </c>
      <c r="AW1004" s="13" t="s">
        <v>31</v>
      </c>
      <c r="AX1004" s="13" t="s">
        <v>70</v>
      </c>
      <c r="AY1004" s="155" t="s">
        <v>142</v>
      </c>
    </row>
    <row r="1005" spans="2:65" s="11" customFormat="1" ht="11.25">
      <c r="B1005" s="139"/>
      <c r="D1005" s="140" t="s">
        <v>151</v>
      </c>
      <c r="E1005" s="141" t="s">
        <v>19</v>
      </c>
      <c r="F1005" s="142" t="s">
        <v>1113</v>
      </c>
      <c r="H1005" s="143">
        <v>2208</v>
      </c>
      <c r="I1005" s="144"/>
      <c r="L1005" s="139"/>
      <c r="M1005" s="145"/>
      <c r="T1005" s="146"/>
      <c r="AT1005" s="141" t="s">
        <v>151</v>
      </c>
      <c r="AU1005" s="141" t="s">
        <v>78</v>
      </c>
      <c r="AV1005" s="11" t="s">
        <v>80</v>
      </c>
      <c r="AW1005" s="11" t="s">
        <v>31</v>
      </c>
      <c r="AX1005" s="11" t="s">
        <v>70</v>
      </c>
      <c r="AY1005" s="141" t="s">
        <v>142</v>
      </c>
    </row>
    <row r="1006" spans="2:65" s="11" customFormat="1" ht="11.25">
      <c r="B1006" s="139"/>
      <c r="D1006" s="140" t="s">
        <v>151</v>
      </c>
      <c r="E1006" s="141" t="s">
        <v>19</v>
      </c>
      <c r="F1006" s="142" t="s">
        <v>1114</v>
      </c>
      <c r="H1006" s="143">
        <v>-375</v>
      </c>
      <c r="I1006" s="144"/>
      <c r="L1006" s="139"/>
      <c r="M1006" s="145"/>
      <c r="T1006" s="146"/>
      <c r="AT1006" s="141" t="s">
        <v>151</v>
      </c>
      <c r="AU1006" s="141" t="s">
        <v>78</v>
      </c>
      <c r="AV1006" s="11" t="s">
        <v>80</v>
      </c>
      <c r="AW1006" s="11" t="s">
        <v>31</v>
      </c>
      <c r="AX1006" s="11" t="s">
        <v>70</v>
      </c>
      <c r="AY1006" s="141" t="s">
        <v>142</v>
      </c>
    </row>
    <row r="1007" spans="2:65" s="13" customFormat="1" ht="11.25">
      <c r="B1007" s="154"/>
      <c r="D1007" s="140" t="s">
        <v>151</v>
      </c>
      <c r="E1007" s="155" t="s">
        <v>19</v>
      </c>
      <c r="F1007" s="156" t="s">
        <v>1115</v>
      </c>
      <c r="H1007" s="155" t="s">
        <v>19</v>
      </c>
      <c r="I1007" s="157"/>
      <c r="L1007" s="154"/>
      <c r="M1007" s="158"/>
      <c r="T1007" s="159"/>
      <c r="AT1007" s="155" t="s">
        <v>151</v>
      </c>
      <c r="AU1007" s="155" t="s">
        <v>78</v>
      </c>
      <c r="AV1007" s="13" t="s">
        <v>78</v>
      </c>
      <c r="AW1007" s="13" t="s">
        <v>31</v>
      </c>
      <c r="AX1007" s="13" t="s">
        <v>70</v>
      </c>
      <c r="AY1007" s="155" t="s">
        <v>142</v>
      </c>
    </row>
    <row r="1008" spans="2:65" s="11" customFormat="1" ht="11.25">
      <c r="B1008" s="139"/>
      <c r="D1008" s="140" t="s">
        <v>151</v>
      </c>
      <c r="E1008" s="141" t="s">
        <v>19</v>
      </c>
      <c r="F1008" s="142" t="s">
        <v>1116</v>
      </c>
      <c r="H1008" s="143">
        <v>1992</v>
      </c>
      <c r="I1008" s="144"/>
      <c r="L1008" s="139"/>
      <c r="M1008" s="145"/>
      <c r="T1008" s="146"/>
      <c r="AT1008" s="141" t="s">
        <v>151</v>
      </c>
      <c r="AU1008" s="141" t="s">
        <v>78</v>
      </c>
      <c r="AV1008" s="11" t="s">
        <v>80</v>
      </c>
      <c r="AW1008" s="11" t="s">
        <v>31</v>
      </c>
      <c r="AX1008" s="11" t="s">
        <v>70</v>
      </c>
      <c r="AY1008" s="141" t="s">
        <v>142</v>
      </c>
    </row>
    <row r="1009" spans="2:65" s="13" customFormat="1" ht="11.25">
      <c r="B1009" s="154"/>
      <c r="D1009" s="140" t="s">
        <v>151</v>
      </c>
      <c r="E1009" s="155" t="s">
        <v>19</v>
      </c>
      <c r="F1009" s="156" t="s">
        <v>1117</v>
      </c>
      <c r="H1009" s="155" t="s">
        <v>19</v>
      </c>
      <c r="I1009" s="157"/>
      <c r="L1009" s="154"/>
      <c r="M1009" s="158"/>
      <c r="T1009" s="159"/>
      <c r="AT1009" s="155" t="s">
        <v>151</v>
      </c>
      <c r="AU1009" s="155" t="s">
        <v>78</v>
      </c>
      <c r="AV1009" s="13" t="s">
        <v>78</v>
      </c>
      <c r="AW1009" s="13" t="s">
        <v>31</v>
      </c>
      <c r="AX1009" s="13" t="s">
        <v>70</v>
      </c>
      <c r="AY1009" s="155" t="s">
        <v>142</v>
      </c>
    </row>
    <row r="1010" spans="2:65" s="11" customFormat="1" ht="11.25">
      <c r="B1010" s="139"/>
      <c r="D1010" s="140" t="s">
        <v>151</v>
      </c>
      <c r="E1010" s="141" t="s">
        <v>19</v>
      </c>
      <c r="F1010" s="142" t="s">
        <v>1118</v>
      </c>
      <c r="H1010" s="143">
        <v>354</v>
      </c>
      <c r="I1010" s="144"/>
      <c r="L1010" s="139"/>
      <c r="M1010" s="145"/>
      <c r="T1010" s="146"/>
      <c r="AT1010" s="141" t="s">
        <v>151</v>
      </c>
      <c r="AU1010" s="141" t="s">
        <v>78</v>
      </c>
      <c r="AV1010" s="11" t="s">
        <v>80</v>
      </c>
      <c r="AW1010" s="11" t="s">
        <v>31</v>
      </c>
      <c r="AX1010" s="11" t="s">
        <v>70</v>
      </c>
      <c r="AY1010" s="141" t="s">
        <v>142</v>
      </c>
    </row>
    <row r="1011" spans="2:65" s="12" customFormat="1" ht="11.25">
      <c r="B1011" s="147"/>
      <c r="D1011" s="140" t="s">
        <v>151</v>
      </c>
      <c r="E1011" s="148" t="s">
        <v>19</v>
      </c>
      <c r="F1011" s="149" t="s">
        <v>154</v>
      </c>
      <c r="H1011" s="150">
        <v>5340</v>
      </c>
      <c r="I1011" s="151"/>
      <c r="L1011" s="147"/>
      <c r="M1011" s="152"/>
      <c r="T1011" s="153"/>
      <c r="AT1011" s="148" t="s">
        <v>151</v>
      </c>
      <c r="AU1011" s="148" t="s">
        <v>78</v>
      </c>
      <c r="AV1011" s="12" t="s">
        <v>149</v>
      </c>
      <c r="AW1011" s="12" t="s">
        <v>31</v>
      </c>
      <c r="AX1011" s="12" t="s">
        <v>78</v>
      </c>
      <c r="AY1011" s="148" t="s">
        <v>142</v>
      </c>
    </row>
    <row r="1012" spans="2:65" s="1" customFormat="1" ht="78" customHeight="1">
      <c r="B1012" s="32"/>
      <c r="C1012" s="160" t="s">
        <v>561</v>
      </c>
      <c r="D1012" s="160" t="s">
        <v>316</v>
      </c>
      <c r="E1012" s="161" t="s">
        <v>1119</v>
      </c>
      <c r="F1012" s="162" t="s">
        <v>1120</v>
      </c>
      <c r="G1012" s="163" t="s">
        <v>319</v>
      </c>
      <c r="H1012" s="164">
        <v>886.6</v>
      </c>
      <c r="I1012" s="165"/>
      <c r="J1012" s="166">
        <f>ROUND(I1012*H1012,2)</f>
        <v>0</v>
      </c>
      <c r="K1012" s="162" t="s">
        <v>147</v>
      </c>
      <c r="L1012" s="32"/>
      <c r="M1012" s="167" t="s">
        <v>19</v>
      </c>
      <c r="N1012" s="168" t="s">
        <v>41</v>
      </c>
      <c r="P1012" s="135">
        <f>O1012*H1012</f>
        <v>0</v>
      </c>
      <c r="Q1012" s="135">
        <v>0</v>
      </c>
      <c r="R1012" s="135">
        <f>Q1012*H1012</f>
        <v>0</v>
      </c>
      <c r="S1012" s="135">
        <v>0</v>
      </c>
      <c r="T1012" s="136">
        <f>S1012*H1012</f>
        <v>0</v>
      </c>
      <c r="AR1012" s="137" t="s">
        <v>149</v>
      </c>
      <c r="AT1012" s="137" t="s">
        <v>316</v>
      </c>
      <c r="AU1012" s="137" t="s">
        <v>78</v>
      </c>
      <c r="AY1012" s="17" t="s">
        <v>142</v>
      </c>
      <c r="BE1012" s="138">
        <f>IF(N1012="základní",J1012,0)</f>
        <v>0</v>
      </c>
      <c r="BF1012" s="138">
        <f>IF(N1012="snížená",J1012,0)</f>
        <v>0</v>
      </c>
      <c r="BG1012" s="138">
        <f>IF(N1012="zákl. přenesená",J1012,0)</f>
        <v>0</v>
      </c>
      <c r="BH1012" s="138">
        <f>IF(N1012="sníž. přenesená",J1012,0)</f>
        <v>0</v>
      </c>
      <c r="BI1012" s="138">
        <f>IF(N1012="nulová",J1012,0)</f>
        <v>0</v>
      </c>
      <c r="BJ1012" s="17" t="s">
        <v>78</v>
      </c>
      <c r="BK1012" s="138">
        <f>ROUND(I1012*H1012,2)</f>
        <v>0</v>
      </c>
      <c r="BL1012" s="17" t="s">
        <v>149</v>
      </c>
      <c r="BM1012" s="137" t="s">
        <v>1121</v>
      </c>
    </row>
    <row r="1013" spans="2:65" s="13" customFormat="1" ht="11.25">
      <c r="B1013" s="154"/>
      <c r="D1013" s="140" t="s">
        <v>151</v>
      </c>
      <c r="E1013" s="155" t="s">
        <v>19</v>
      </c>
      <c r="F1013" s="156" t="s">
        <v>855</v>
      </c>
      <c r="H1013" s="155" t="s">
        <v>19</v>
      </c>
      <c r="I1013" s="157"/>
      <c r="L1013" s="154"/>
      <c r="M1013" s="158"/>
      <c r="T1013" s="159"/>
      <c r="AT1013" s="155" t="s">
        <v>151</v>
      </c>
      <c r="AU1013" s="155" t="s">
        <v>78</v>
      </c>
      <c r="AV1013" s="13" t="s">
        <v>78</v>
      </c>
      <c r="AW1013" s="13" t="s">
        <v>31</v>
      </c>
      <c r="AX1013" s="13" t="s">
        <v>70</v>
      </c>
      <c r="AY1013" s="155" t="s">
        <v>142</v>
      </c>
    </row>
    <row r="1014" spans="2:65" s="11" customFormat="1" ht="11.25">
      <c r="B1014" s="139"/>
      <c r="D1014" s="140" t="s">
        <v>151</v>
      </c>
      <c r="E1014" s="141" t="s">
        <v>19</v>
      </c>
      <c r="F1014" s="142" t="s">
        <v>1122</v>
      </c>
      <c r="H1014" s="143">
        <v>886.6</v>
      </c>
      <c r="I1014" s="144"/>
      <c r="L1014" s="139"/>
      <c r="M1014" s="145"/>
      <c r="T1014" s="146"/>
      <c r="AT1014" s="141" t="s">
        <v>151</v>
      </c>
      <c r="AU1014" s="141" t="s">
        <v>78</v>
      </c>
      <c r="AV1014" s="11" t="s">
        <v>80</v>
      </c>
      <c r="AW1014" s="11" t="s">
        <v>31</v>
      </c>
      <c r="AX1014" s="11" t="s">
        <v>70</v>
      </c>
      <c r="AY1014" s="141" t="s">
        <v>142</v>
      </c>
    </row>
    <row r="1015" spans="2:65" s="12" customFormat="1" ht="11.25">
      <c r="B1015" s="147"/>
      <c r="D1015" s="140" t="s">
        <v>151</v>
      </c>
      <c r="E1015" s="148" t="s">
        <v>19</v>
      </c>
      <c r="F1015" s="149" t="s">
        <v>154</v>
      </c>
      <c r="H1015" s="150">
        <v>886.6</v>
      </c>
      <c r="I1015" s="151"/>
      <c r="L1015" s="147"/>
      <c r="M1015" s="152"/>
      <c r="T1015" s="153"/>
      <c r="AT1015" s="148" t="s">
        <v>151</v>
      </c>
      <c r="AU1015" s="148" t="s">
        <v>78</v>
      </c>
      <c r="AV1015" s="12" t="s">
        <v>149</v>
      </c>
      <c r="AW1015" s="12" t="s">
        <v>31</v>
      </c>
      <c r="AX1015" s="12" t="s">
        <v>78</v>
      </c>
      <c r="AY1015" s="148" t="s">
        <v>142</v>
      </c>
    </row>
    <row r="1016" spans="2:65" s="1" customFormat="1" ht="201" customHeight="1">
      <c r="B1016" s="32"/>
      <c r="C1016" s="160" t="s">
        <v>579</v>
      </c>
      <c r="D1016" s="160" t="s">
        <v>316</v>
      </c>
      <c r="E1016" s="161" t="s">
        <v>346</v>
      </c>
      <c r="F1016" s="162" t="s">
        <v>347</v>
      </c>
      <c r="G1016" s="163" t="s">
        <v>298</v>
      </c>
      <c r="H1016" s="164">
        <v>1128.5999999999999</v>
      </c>
      <c r="I1016" s="165"/>
      <c r="J1016" s="166">
        <f>ROUND(I1016*H1016,2)</f>
        <v>0</v>
      </c>
      <c r="K1016" s="162" t="s">
        <v>147</v>
      </c>
      <c r="L1016" s="32"/>
      <c r="M1016" s="167" t="s">
        <v>19</v>
      </c>
      <c r="N1016" s="168" t="s">
        <v>41</v>
      </c>
      <c r="P1016" s="135">
        <f>O1016*H1016</f>
        <v>0</v>
      </c>
      <c r="Q1016" s="135">
        <v>0</v>
      </c>
      <c r="R1016" s="135">
        <f>Q1016*H1016</f>
        <v>0</v>
      </c>
      <c r="S1016" s="135">
        <v>0</v>
      </c>
      <c r="T1016" s="136">
        <f>S1016*H1016</f>
        <v>0</v>
      </c>
      <c r="AR1016" s="137" t="s">
        <v>149</v>
      </c>
      <c r="AT1016" s="137" t="s">
        <v>316</v>
      </c>
      <c r="AU1016" s="137" t="s">
        <v>78</v>
      </c>
      <c r="AY1016" s="17" t="s">
        <v>142</v>
      </c>
      <c r="BE1016" s="138">
        <f>IF(N1016="základní",J1016,0)</f>
        <v>0</v>
      </c>
      <c r="BF1016" s="138">
        <f>IF(N1016="snížená",J1016,0)</f>
        <v>0</v>
      </c>
      <c r="BG1016" s="138">
        <f>IF(N1016="zákl. přenesená",J1016,0)</f>
        <v>0</v>
      </c>
      <c r="BH1016" s="138">
        <f>IF(N1016="sníž. přenesená",J1016,0)</f>
        <v>0</v>
      </c>
      <c r="BI1016" s="138">
        <f>IF(N1016="nulová",J1016,0)</f>
        <v>0</v>
      </c>
      <c r="BJ1016" s="17" t="s">
        <v>78</v>
      </c>
      <c r="BK1016" s="138">
        <f>ROUND(I1016*H1016,2)</f>
        <v>0</v>
      </c>
      <c r="BL1016" s="17" t="s">
        <v>149</v>
      </c>
      <c r="BM1016" s="137" t="s">
        <v>1123</v>
      </c>
    </row>
    <row r="1017" spans="2:65" s="13" customFormat="1" ht="11.25">
      <c r="B1017" s="154"/>
      <c r="D1017" s="140" t="s">
        <v>151</v>
      </c>
      <c r="E1017" s="155" t="s">
        <v>19</v>
      </c>
      <c r="F1017" s="156" t="s">
        <v>730</v>
      </c>
      <c r="H1017" s="155" t="s">
        <v>19</v>
      </c>
      <c r="I1017" s="157"/>
      <c r="L1017" s="154"/>
      <c r="M1017" s="158"/>
      <c r="T1017" s="159"/>
      <c r="AT1017" s="155" t="s">
        <v>151</v>
      </c>
      <c r="AU1017" s="155" t="s">
        <v>78</v>
      </c>
      <c r="AV1017" s="13" t="s">
        <v>78</v>
      </c>
      <c r="AW1017" s="13" t="s">
        <v>31</v>
      </c>
      <c r="AX1017" s="13" t="s">
        <v>70</v>
      </c>
      <c r="AY1017" s="155" t="s">
        <v>142</v>
      </c>
    </row>
    <row r="1018" spans="2:65" s="11" customFormat="1" ht="11.25">
      <c r="B1018" s="139"/>
      <c r="D1018" s="140" t="s">
        <v>151</v>
      </c>
      <c r="E1018" s="141" t="s">
        <v>19</v>
      </c>
      <c r="F1018" s="142" t="s">
        <v>427</v>
      </c>
      <c r="H1018" s="143">
        <v>51</v>
      </c>
      <c r="I1018" s="144"/>
      <c r="L1018" s="139"/>
      <c r="M1018" s="145"/>
      <c r="T1018" s="146"/>
      <c r="AT1018" s="141" t="s">
        <v>151</v>
      </c>
      <c r="AU1018" s="141" t="s">
        <v>78</v>
      </c>
      <c r="AV1018" s="11" t="s">
        <v>80</v>
      </c>
      <c r="AW1018" s="11" t="s">
        <v>31</v>
      </c>
      <c r="AX1018" s="11" t="s">
        <v>70</v>
      </c>
      <c r="AY1018" s="141" t="s">
        <v>142</v>
      </c>
    </row>
    <row r="1019" spans="2:65" s="13" customFormat="1" ht="11.25">
      <c r="B1019" s="154"/>
      <c r="D1019" s="140" t="s">
        <v>151</v>
      </c>
      <c r="E1019" s="155" t="s">
        <v>19</v>
      </c>
      <c r="F1019" s="156" t="s">
        <v>731</v>
      </c>
      <c r="H1019" s="155" t="s">
        <v>19</v>
      </c>
      <c r="I1019" s="157"/>
      <c r="L1019" s="154"/>
      <c r="M1019" s="158"/>
      <c r="T1019" s="159"/>
      <c r="AT1019" s="155" t="s">
        <v>151</v>
      </c>
      <c r="AU1019" s="155" t="s">
        <v>78</v>
      </c>
      <c r="AV1019" s="13" t="s">
        <v>78</v>
      </c>
      <c r="AW1019" s="13" t="s">
        <v>31</v>
      </c>
      <c r="AX1019" s="13" t="s">
        <v>70</v>
      </c>
      <c r="AY1019" s="155" t="s">
        <v>142</v>
      </c>
    </row>
    <row r="1020" spans="2:65" s="11" customFormat="1" ht="11.25">
      <c r="B1020" s="139"/>
      <c r="D1020" s="140" t="s">
        <v>151</v>
      </c>
      <c r="E1020" s="141" t="s">
        <v>19</v>
      </c>
      <c r="F1020" s="142" t="s">
        <v>483</v>
      </c>
      <c r="H1020" s="143">
        <v>63</v>
      </c>
      <c r="I1020" s="144"/>
      <c r="L1020" s="139"/>
      <c r="M1020" s="145"/>
      <c r="T1020" s="146"/>
      <c r="AT1020" s="141" t="s">
        <v>151</v>
      </c>
      <c r="AU1020" s="141" t="s">
        <v>78</v>
      </c>
      <c r="AV1020" s="11" t="s">
        <v>80</v>
      </c>
      <c r="AW1020" s="11" t="s">
        <v>31</v>
      </c>
      <c r="AX1020" s="11" t="s">
        <v>70</v>
      </c>
      <c r="AY1020" s="141" t="s">
        <v>142</v>
      </c>
    </row>
    <row r="1021" spans="2:65" s="13" customFormat="1" ht="11.25">
      <c r="B1021" s="154"/>
      <c r="D1021" s="140" t="s">
        <v>151</v>
      </c>
      <c r="E1021" s="155" t="s">
        <v>19</v>
      </c>
      <c r="F1021" s="156" t="s">
        <v>732</v>
      </c>
      <c r="H1021" s="155" t="s">
        <v>19</v>
      </c>
      <c r="I1021" s="157"/>
      <c r="L1021" s="154"/>
      <c r="M1021" s="158"/>
      <c r="T1021" s="159"/>
      <c r="AT1021" s="155" t="s">
        <v>151</v>
      </c>
      <c r="AU1021" s="155" t="s">
        <v>78</v>
      </c>
      <c r="AV1021" s="13" t="s">
        <v>78</v>
      </c>
      <c r="AW1021" s="13" t="s">
        <v>31</v>
      </c>
      <c r="AX1021" s="13" t="s">
        <v>70</v>
      </c>
      <c r="AY1021" s="155" t="s">
        <v>142</v>
      </c>
    </row>
    <row r="1022" spans="2:65" s="11" customFormat="1" ht="11.25">
      <c r="B1022" s="139"/>
      <c r="D1022" s="140" t="s">
        <v>151</v>
      </c>
      <c r="E1022" s="141" t="s">
        <v>19</v>
      </c>
      <c r="F1022" s="142" t="s">
        <v>1124</v>
      </c>
      <c r="H1022" s="143">
        <v>124</v>
      </c>
      <c r="I1022" s="144"/>
      <c r="L1022" s="139"/>
      <c r="M1022" s="145"/>
      <c r="T1022" s="146"/>
      <c r="AT1022" s="141" t="s">
        <v>151</v>
      </c>
      <c r="AU1022" s="141" t="s">
        <v>78</v>
      </c>
      <c r="AV1022" s="11" t="s">
        <v>80</v>
      </c>
      <c r="AW1022" s="11" t="s">
        <v>31</v>
      </c>
      <c r="AX1022" s="11" t="s">
        <v>70</v>
      </c>
      <c r="AY1022" s="141" t="s">
        <v>142</v>
      </c>
    </row>
    <row r="1023" spans="2:65" s="13" customFormat="1" ht="11.25">
      <c r="B1023" s="154"/>
      <c r="D1023" s="140" t="s">
        <v>151</v>
      </c>
      <c r="E1023" s="155" t="s">
        <v>19</v>
      </c>
      <c r="F1023" s="156" t="s">
        <v>734</v>
      </c>
      <c r="H1023" s="155" t="s">
        <v>19</v>
      </c>
      <c r="I1023" s="157"/>
      <c r="L1023" s="154"/>
      <c r="M1023" s="158"/>
      <c r="T1023" s="159"/>
      <c r="AT1023" s="155" t="s">
        <v>151</v>
      </c>
      <c r="AU1023" s="155" t="s">
        <v>78</v>
      </c>
      <c r="AV1023" s="13" t="s">
        <v>78</v>
      </c>
      <c r="AW1023" s="13" t="s">
        <v>31</v>
      </c>
      <c r="AX1023" s="13" t="s">
        <v>70</v>
      </c>
      <c r="AY1023" s="155" t="s">
        <v>142</v>
      </c>
    </row>
    <row r="1024" spans="2:65" s="11" customFormat="1" ht="11.25">
      <c r="B1024" s="139"/>
      <c r="D1024" s="140" t="s">
        <v>151</v>
      </c>
      <c r="E1024" s="141" t="s">
        <v>19</v>
      </c>
      <c r="F1024" s="142" t="s">
        <v>1125</v>
      </c>
      <c r="H1024" s="143">
        <v>186</v>
      </c>
      <c r="I1024" s="144"/>
      <c r="L1024" s="139"/>
      <c r="M1024" s="145"/>
      <c r="T1024" s="146"/>
      <c r="AT1024" s="141" t="s">
        <v>151</v>
      </c>
      <c r="AU1024" s="141" t="s">
        <v>78</v>
      </c>
      <c r="AV1024" s="11" t="s">
        <v>80</v>
      </c>
      <c r="AW1024" s="11" t="s">
        <v>31</v>
      </c>
      <c r="AX1024" s="11" t="s">
        <v>70</v>
      </c>
      <c r="AY1024" s="141" t="s">
        <v>142</v>
      </c>
    </row>
    <row r="1025" spans="2:65" s="13" customFormat="1" ht="11.25">
      <c r="B1025" s="154"/>
      <c r="D1025" s="140" t="s">
        <v>151</v>
      </c>
      <c r="E1025" s="155" t="s">
        <v>19</v>
      </c>
      <c r="F1025" s="156" t="s">
        <v>1069</v>
      </c>
      <c r="H1025" s="155" t="s">
        <v>19</v>
      </c>
      <c r="I1025" s="157"/>
      <c r="L1025" s="154"/>
      <c r="M1025" s="158"/>
      <c r="T1025" s="159"/>
      <c r="AT1025" s="155" t="s">
        <v>151</v>
      </c>
      <c r="AU1025" s="155" t="s">
        <v>78</v>
      </c>
      <c r="AV1025" s="13" t="s">
        <v>78</v>
      </c>
      <c r="AW1025" s="13" t="s">
        <v>31</v>
      </c>
      <c r="AX1025" s="13" t="s">
        <v>70</v>
      </c>
      <c r="AY1025" s="155" t="s">
        <v>142</v>
      </c>
    </row>
    <row r="1026" spans="2:65" s="11" customFormat="1" ht="11.25">
      <c r="B1026" s="139"/>
      <c r="D1026" s="140" t="s">
        <v>151</v>
      </c>
      <c r="E1026" s="141" t="s">
        <v>19</v>
      </c>
      <c r="F1026" s="142" t="s">
        <v>1126</v>
      </c>
      <c r="H1026" s="143">
        <v>510</v>
      </c>
      <c r="I1026" s="144"/>
      <c r="L1026" s="139"/>
      <c r="M1026" s="145"/>
      <c r="T1026" s="146"/>
      <c r="AT1026" s="141" t="s">
        <v>151</v>
      </c>
      <c r="AU1026" s="141" t="s">
        <v>78</v>
      </c>
      <c r="AV1026" s="11" t="s">
        <v>80</v>
      </c>
      <c r="AW1026" s="11" t="s">
        <v>31</v>
      </c>
      <c r="AX1026" s="11" t="s">
        <v>70</v>
      </c>
      <c r="AY1026" s="141" t="s">
        <v>142</v>
      </c>
    </row>
    <row r="1027" spans="2:65" s="13" customFormat="1" ht="11.25">
      <c r="B1027" s="154"/>
      <c r="D1027" s="140" t="s">
        <v>151</v>
      </c>
      <c r="E1027" s="155" t="s">
        <v>19</v>
      </c>
      <c r="F1027" s="156" t="s">
        <v>655</v>
      </c>
      <c r="H1027" s="155" t="s">
        <v>19</v>
      </c>
      <c r="I1027" s="157"/>
      <c r="L1027" s="154"/>
      <c r="M1027" s="158"/>
      <c r="T1027" s="159"/>
      <c r="AT1027" s="155" t="s">
        <v>151</v>
      </c>
      <c r="AU1027" s="155" t="s">
        <v>78</v>
      </c>
      <c r="AV1027" s="13" t="s">
        <v>78</v>
      </c>
      <c r="AW1027" s="13" t="s">
        <v>31</v>
      </c>
      <c r="AX1027" s="13" t="s">
        <v>70</v>
      </c>
      <c r="AY1027" s="155" t="s">
        <v>142</v>
      </c>
    </row>
    <row r="1028" spans="2:65" s="11" customFormat="1" ht="11.25">
      <c r="B1028" s="139"/>
      <c r="D1028" s="140" t="s">
        <v>151</v>
      </c>
      <c r="E1028" s="141" t="s">
        <v>19</v>
      </c>
      <c r="F1028" s="142" t="s">
        <v>1127</v>
      </c>
      <c r="H1028" s="143">
        <v>90.1</v>
      </c>
      <c r="I1028" s="144"/>
      <c r="L1028" s="139"/>
      <c r="M1028" s="145"/>
      <c r="T1028" s="146"/>
      <c r="AT1028" s="141" t="s">
        <v>151</v>
      </c>
      <c r="AU1028" s="141" t="s">
        <v>78</v>
      </c>
      <c r="AV1028" s="11" t="s">
        <v>80</v>
      </c>
      <c r="AW1028" s="11" t="s">
        <v>31</v>
      </c>
      <c r="AX1028" s="11" t="s">
        <v>70</v>
      </c>
      <c r="AY1028" s="141" t="s">
        <v>142</v>
      </c>
    </row>
    <row r="1029" spans="2:65" s="13" customFormat="1" ht="11.25">
      <c r="B1029" s="154"/>
      <c r="D1029" s="140" t="s">
        <v>151</v>
      </c>
      <c r="E1029" s="155" t="s">
        <v>19</v>
      </c>
      <c r="F1029" s="156" t="s">
        <v>707</v>
      </c>
      <c r="H1029" s="155" t="s">
        <v>19</v>
      </c>
      <c r="I1029" s="157"/>
      <c r="L1029" s="154"/>
      <c r="M1029" s="158"/>
      <c r="T1029" s="159"/>
      <c r="AT1029" s="155" t="s">
        <v>151</v>
      </c>
      <c r="AU1029" s="155" t="s">
        <v>78</v>
      </c>
      <c r="AV1029" s="13" t="s">
        <v>78</v>
      </c>
      <c r="AW1029" s="13" t="s">
        <v>31</v>
      </c>
      <c r="AX1029" s="13" t="s">
        <v>70</v>
      </c>
      <c r="AY1029" s="155" t="s">
        <v>142</v>
      </c>
    </row>
    <row r="1030" spans="2:65" s="11" customFormat="1" ht="11.25">
      <c r="B1030" s="139"/>
      <c r="D1030" s="140" t="s">
        <v>151</v>
      </c>
      <c r="E1030" s="141" t="s">
        <v>19</v>
      </c>
      <c r="F1030" s="142" t="s">
        <v>1128</v>
      </c>
      <c r="H1030" s="143">
        <v>25.5</v>
      </c>
      <c r="I1030" s="144"/>
      <c r="L1030" s="139"/>
      <c r="M1030" s="145"/>
      <c r="T1030" s="146"/>
      <c r="AT1030" s="141" t="s">
        <v>151</v>
      </c>
      <c r="AU1030" s="141" t="s">
        <v>78</v>
      </c>
      <c r="AV1030" s="11" t="s">
        <v>80</v>
      </c>
      <c r="AW1030" s="11" t="s">
        <v>31</v>
      </c>
      <c r="AX1030" s="11" t="s">
        <v>70</v>
      </c>
      <c r="AY1030" s="141" t="s">
        <v>142</v>
      </c>
    </row>
    <row r="1031" spans="2:65" s="13" customFormat="1" ht="11.25">
      <c r="B1031" s="154"/>
      <c r="D1031" s="140" t="s">
        <v>151</v>
      </c>
      <c r="E1031" s="155" t="s">
        <v>19</v>
      </c>
      <c r="F1031" s="156" t="s">
        <v>879</v>
      </c>
      <c r="H1031" s="155" t="s">
        <v>19</v>
      </c>
      <c r="I1031" s="157"/>
      <c r="L1031" s="154"/>
      <c r="M1031" s="158"/>
      <c r="T1031" s="159"/>
      <c r="AT1031" s="155" t="s">
        <v>151</v>
      </c>
      <c r="AU1031" s="155" t="s">
        <v>78</v>
      </c>
      <c r="AV1031" s="13" t="s">
        <v>78</v>
      </c>
      <c r="AW1031" s="13" t="s">
        <v>31</v>
      </c>
      <c r="AX1031" s="13" t="s">
        <v>70</v>
      </c>
      <c r="AY1031" s="155" t="s">
        <v>142</v>
      </c>
    </row>
    <row r="1032" spans="2:65" s="11" customFormat="1" ht="11.25">
      <c r="B1032" s="139"/>
      <c r="D1032" s="140" t="s">
        <v>151</v>
      </c>
      <c r="E1032" s="141" t="s">
        <v>19</v>
      </c>
      <c r="F1032" s="142" t="s">
        <v>561</v>
      </c>
      <c r="H1032" s="143">
        <v>79</v>
      </c>
      <c r="I1032" s="144"/>
      <c r="L1032" s="139"/>
      <c r="M1032" s="145"/>
      <c r="T1032" s="146"/>
      <c r="AT1032" s="141" t="s">
        <v>151</v>
      </c>
      <c r="AU1032" s="141" t="s">
        <v>78</v>
      </c>
      <c r="AV1032" s="11" t="s">
        <v>80</v>
      </c>
      <c r="AW1032" s="11" t="s">
        <v>31</v>
      </c>
      <c r="AX1032" s="11" t="s">
        <v>70</v>
      </c>
      <c r="AY1032" s="141" t="s">
        <v>142</v>
      </c>
    </row>
    <row r="1033" spans="2:65" s="12" customFormat="1" ht="11.25">
      <c r="B1033" s="147"/>
      <c r="D1033" s="140" t="s">
        <v>151</v>
      </c>
      <c r="E1033" s="148" t="s">
        <v>19</v>
      </c>
      <c r="F1033" s="149" t="s">
        <v>154</v>
      </c>
      <c r="H1033" s="150">
        <v>1128.5999999999999</v>
      </c>
      <c r="I1033" s="151"/>
      <c r="L1033" s="147"/>
      <c r="M1033" s="152"/>
      <c r="T1033" s="153"/>
      <c r="AT1033" s="148" t="s">
        <v>151</v>
      </c>
      <c r="AU1033" s="148" t="s">
        <v>78</v>
      </c>
      <c r="AV1033" s="12" t="s">
        <v>149</v>
      </c>
      <c r="AW1033" s="12" t="s">
        <v>31</v>
      </c>
      <c r="AX1033" s="12" t="s">
        <v>78</v>
      </c>
      <c r="AY1033" s="148" t="s">
        <v>142</v>
      </c>
    </row>
    <row r="1034" spans="2:65" s="1" customFormat="1" ht="76.349999999999994" customHeight="1">
      <c r="B1034" s="32"/>
      <c r="C1034" s="160" t="s">
        <v>588</v>
      </c>
      <c r="D1034" s="160" t="s">
        <v>316</v>
      </c>
      <c r="E1034" s="161" t="s">
        <v>358</v>
      </c>
      <c r="F1034" s="162" t="s">
        <v>359</v>
      </c>
      <c r="G1034" s="163" t="s">
        <v>298</v>
      </c>
      <c r="H1034" s="164">
        <v>1</v>
      </c>
      <c r="I1034" s="165"/>
      <c r="J1034" s="166">
        <f>ROUND(I1034*H1034,2)</f>
        <v>0</v>
      </c>
      <c r="K1034" s="162" t="s">
        <v>147</v>
      </c>
      <c r="L1034" s="32"/>
      <c r="M1034" s="167" t="s">
        <v>19</v>
      </c>
      <c r="N1034" s="168" t="s">
        <v>41</v>
      </c>
      <c r="P1034" s="135">
        <f>O1034*H1034</f>
        <v>0</v>
      </c>
      <c r="Q1034" s="135">
        <v>0</v>
      </c>
      <c r="R1034" s="135">
        <f>Q1034*H1034</f>
        <v>0</v>
      </c>
      <c r="S1034" s="135">
        <v>0</v>
      </c>
      <c r="T1034" s="136">
        <f>S1034*H1034</f>
        <v>0</v>
      </c>
      <c r="AR1034" s="137" t="s">
        <v>149</v>
      </c>
      <c r="AT1034" s="137" t="s">
        <v>316</v>
      </c>
      <c r="AU1034" s="137" t="s">
        <v>78</v>
      </c>
      <c r="AY1034" s="17" t="s">
        <v>142</v>
      </c>
      <c r="BE1034" s="138">
        <f>IF(N1034="základní",J1034,0)</f>
        <v>0</v>
      </c>
      <c r="BF1034" s="138">
        <f>IF(N1034="snížená",J1034,0)</f>
        <v>0</v>
      </c>
      <c r="BG1034" s="138">
        <f>IF(N1034="zákl. přenesená",J1034,0)</f>
        <v>0</v>
      </c>
      <c r="BH1034" s="138">
        <f>IF(N1034="sníž. přenesená",J1034,0)</f>
        <v>0</v>
      </c>
      <c r="BI1034" s="138">
        <f>IF(N1034="nulová",J1034,0)</f>
        <v>0</v>
      </c>
      <c r="BJ1034" s="17" t="s">
        <v>78</v>
      </c>
      <c r="BK1034" s="138">
        <f>ROUND(I1034*H1034,2)</f>
        <v>0</v>
      </c>
      <c r="BL1034" s="17" t="s">
        <v>149</v>
      </c>
      <c r="BM1034" s="137" t="s">
        <v>1129</v>
      </c>
    </row>
    <row r="1035" spans="2:65" s="13" customFormat="1" ht="11.25">
      <c r="B1035" s="154"/>
      <c r="D1035" s="140" t="s">
        <v>151</v>
      </c>
      <c r="E1035" s="155" t="s">
        <v>19</v>
      </c>
      <c r="F1035" s="156" t="s">
        <v>1096</v>
      </c>
      <c r="H1035" s="155" t="s">
        <v>19</v>
      </c>
      <c r="I1035" s="157"/>
      <c r="L1035" s="154"/>
      <c r="M1035" s="158"/>
      <c r="T1035" s="159"/>
      <c r="AT1035" s="155" t="s">
        <v>151</v>
      </c>
      <c r="AU1035" s="155" t="s">
        <v>78</v>
      </c>
      <c r="AV1035" s="13" t="s">
        <v>78</v>
      </c>
      <c r="AW1035" s="13" t="s">
        <v>31</v>
      </c>
      <c r="AX1035" s="13" t="s">
        <v>70</v>
      </c>
      <c r="AY1035" s="155" t="s">
        <v>142</v>
      </c>
    </row>
    <row r="1036" spans="2:65" s="11" customFormat="1" ht="11.25">
      <c r="B1036" s="139"/>
      <c r="D1036" s="140" t="s">
        <v>151</v>
      </c>
      <c r="E1036" s="141" t="s">
        <v>19</v>
      </c>
      <c r="F1036" s="142" t="s">
        <v>78</v>
      </c>
      <c r="H1036" s="143">
        <v>1</v>
      </c>
      <c r="I1036" s="144"/>
      <c r="L1036" s="139"/>
      <c r="M1036" s="145"/>
      <c r="T1036" s="146"/>
      <c r="AT1036" s="141" t="s">
        <v>151</v>
      </c>
      <c r="AU1036" s="141" t="s">
        <v>78</v>
      </c>
      <c r="AV1036" s="11" t="s">
        <v>80</v>
      </c>
      <c r="AW1036" s="11" t="s">
        <v>31</v>
      </c>
      <c r="AX1036" s="11" t="s">
        <v>70</v>
      </c>
      <c r="AY1036" s="141" t="s">
        <v>142</v>
      </c>
    </row>
    <row r="1037" spans="2:65" s="12" customFormat="1" ht="11.25">
      <c r="B1037" s="147"/>
      <c r="D1037" s="140" t="s">
        <v>151</v>
      </c>
      <c r="E1037" s="148" t="s">
        <v>19</v>
      </c>
      <c r="F1037" s="149" t="s">
        <v>154</v>
      </c>
      <c r="H1037" s="150">
        <v>1</v>
      </c>
      <c r="I1037" s="151"/>
      <c r="L1037" s="147"/>
      <c r="M1037" s="152"/>
      <c r="T1037" s="153"/>
      <c r="AT1037" s="148" t="s">
        <v>151</v>
      </c>
      <c r="AU1037" s="148" t="s">
        <v>78</v>
      </c>
      <c r="AV1037" s="12" t="s">
        <v>149</v>
      </c>
      <c r="AW1037" s="12" t="s">
        <v>31</v>
      </c>
      <c r="AX1037" s="12" t="s">
        <v>78</v>
      </c>
      <c r="AY1037" s="148" t="s">
        <v>142</v>
      </c>
    </row>
    <row r="1038" spans="2:65" s="1" customFormat="1" ht="76.349999999999994" customHeight="1">
      <c r="B1038" s="32"/>
      <c r="C1038" s="160" t="s">
        <v>596</v>
      </c>
      <c r="D1038" s="160" t="s">
        <v>316</v>
      </c>
      <c r="E1038" s="161" t="s">
        <v>365</v>
      </c>
      <c r="F1038" s="162" t="s">
        <v>366</v>
      </c>
      <c r="G1038" s="163" t="s">
        <v>298</v>
      </c>
      <c r="H1038" s="164">
        <v>247.4</v>
      </c>
      <c r="I1038" s="165"/>
      <c r="J1038" s="166">
        <f>ROUND(I1038*H1038,2)</f>
        <v>0</v>
      </c>
      <c r="K1038" s="162" t="s">
        <v>147</v>
      </c>
      <c r="L1038" s="32"/>
      <c r="M1038" s="167" t="s">
        <v>19</v>
      </c>
      <c r="N1038" s="168" t="s">
        <v>41</v>
      </c>
      <c r="P1038" s="135">
        <f>O1038*H1038</f>
        <v>0</v>
      </c>
      <c r="Q1038" s="135">
        <v>0</v>
      </c>
      <c r="R1038" s="135">
        <f>Q1038*H1038</f>
        <v>0</v>
      </c>
      <c r="S1038" s="135">
        <v>0</v>
      </c>
      <c r="T1038" s="136">
        <f>S1038*H1038</f>
        <v>0</v>
      </c>
      <c r="AR1038" s="137" t="s">
        <v>149</v>
      </c>
      <c r="AT1038" s="137" t="s">
        <v>316</v>
      </c>
      <c r="AU1038" s="137" t="s">
        <v>78</v>
      </c>
      <c r="AY1038" s="17" t="s">
        <v>142</v>
      </c>
      <c r="BE1038" s="138">
        <f>IF(N1038="základní",J1038,0)</f>
        <v>0</v>
      </c>
      <c r="BF1038" s="138">
        <f>IF(N1038="snížená",J1038,0)</f>
        <v>0</v>
      </c>
      <c r="BG1038" s="138">
        <f>IF(N1038="zákl. přenesená",J1038,0)</f>
        <v>0</v>
      </c>
      <c r="BH1038" s="138">
        <f>IF(N1038="sníž. přenesená",J1038,0)</f>
        <v>0</v>
      </c>
      <c r="BI1038" s="138">
        <f>IF(N1038="nulová",J1038,0)</f>
        <v>0</v>
      </c>
      <c r="BJ1038" s="17" t="s">
        <v>78</v>
      </c>
      <c r="BK1038" s="138">
        <f>ROUND(I1038*H1038,2)</f>
        <v>0</v>
      </c>
      <c r="BL1038" s="17" t="s">
        <v>149</v>
      </c>
      <c r="BM1038" s="137" t="s">
        <v>1130</v>
      </c>
    </row>
    <row r="1039" spans="2:65" s="13" customFormat="1" ht="11.25">
      <c r="B1039" s="154"/>
      <c r="D1039" s="140" t="s">
        <v>151</v>
      </c>
      <c r="E1039" s="155" t="s">
        <v>19</v>
      </c>
      <c r="F1039" s="156" t="s">
        <v>663</v>
      </c>
      <c r="H1039" s="155" t="s">
        <v>19</v>
      </c>
      <c r="I1039" s="157"/>
      <c r="L1039" s="154"/>
      <c r="M1039" s="158"/>
      <c r="T1039" s="159"/>
      <c r="AT1039" s="155" t="s">
        <v>151</v>
      </c>
      <c r="AU1039" s="155" t="s">
        <v>78</v>
      </c>
      <c r="AV1039" s="13" t="s">
        <v>78</v>
      </c>
      <c r="AW1039" s="13" t="s">
        <v>31</v>
      </c>
      <c r="AX1039" s="13" t="s">
        <v>70</v>
      </c>
      <c r="AY1039" s="155" t="s">
        <v>142</v>
      </c>
    </row>
    <row r="1040" spans="2:65" s="11" customFormat="1" ht="11.25">
      <c r="B1040" s="139"/>
      <c r="D1040" s="140" t="s">
        <v>151</v>
      </c>
      <c r="E1040" s="141" t="s">
        <v>19</v>
      </c>
      <c r="F1040" s="142" t="s">
        <v>1131</v>
      </c>
      <c r="H1040" s="143">
        <v>53.3</v>
      </c>
      <c r="I1040" s="144"/>
      <c r="L1040" s="139"/>
      <c r="M1040" s="145"/>
      <c r="T1040" s="146"/>
      <c r="AT1040" s="141" t="s">
        <v>151</v>
      </c>
      <c r="AU1040" s="141" t="s">
        <v>78</v>
      </c>
      <c r="AV1040" s="11" t="s">
        <v>80</v>
      </c>
      <c r="AW1040" s="11" t="s">
        <v>31</v>
      </c>
      <c r="AX1040" s="11" t="s">
        <v>70</v>
      </c>
      <c r="AY1040" s="141" t="s">
        <v>142</v>
      </c>
    </row>
    <row r="1041" spans="2:65" s="13" customFormat="1" ht="11.25">
      <c r="B1041" s="154"/>
      <c r="D1041" s="140" t="s">
        <v>151</v>
      </c>
      <c r="E1041" s="155" t="s">
        <v>19</v>
      </c>
      <c r="F1041" s="156" t="s">
        <v>660</v>
      </c>
      <c r="H1041" s="155" t="s">
        <v>19</v>
      </c>
      <c r="I1041" s="157"/>
      <c r="L1041" s="154"/>
      <c r="M1041" s="158"/>
      <c r="T1041" s="159"/>
      <c r="AT1041" s="155" t="s">
        <v>151</v>
      </c>
      <c r="AU1041" s="155" t="s">
        <v>78</v>
      </c>
      <c r="AV1041" s="13" t="s">
        <v>78</v>
      </c>
      <c r="AW1041" s="13" t="s">
        <v>31</v>
      </c>
      <c r="AX1041" s="13" t="s">
        <v>70</v>
      </c>
      <c r="AY1041" s="155" t="s">
        <v>142</v>
      </c>
    </row>
    <row r="1042" spans="2:65" s="11" customFormat="1" ht="11.25">
      <c r="B1042" s="139"/>
      <c r="D1042" s="140" t="s">
        <v>151</v>
      </c>
      <c r="E1042" s="141" t="s">
        <v>19</v>
      </c>
      <c r="F1042" s="142" t="s">
        <v>1132</v>
      </c>
      <c r="H1042" s="143">
        <v>17.600000000000001</v>
      </c>
      <c r="I1042" s="144"/>
      <c r="L1042" s="139"/>
      <c r="M1042" s="145"/>
      <c r="T1042" s="146"/>
      <c r="AT1042" s="141" t="s">
        <v>151</v>
      </c>
      <c r="AU1042" s="141" t="s">
        <v>78</v>
      </c>
      <c r="AV1042" s="11" t="s">
        <v>80</v>
      </c>
      <c r="AW1042" s="11" t="s">
        <v>31</v>
      </c>
      <c r="AX1042" s="11" t="s">
        <v>70</v>
      </c>
      <c r="AY1042" s="141" t="s">
        <v>142</v>
      </c>
    </row>
    <row r="1043" spans="2:65" s="13" customFormat="1" ht="11.25">
      <c r="B1043" s="154"/>
      <c r="D1043" s="140" t="s">
        <v>151</v>
      </c>
      <c r="E1043" s="155" t="s">
        <v>19</v>
      </c>
      <c r="F1043" s="156" t="s">
        <v>1082</v>
      </c>
      <c r="H1043" s="155" t="s">
        <v>19</v>
      </c>
      <c r="I1043" s="157"/>
      <c r="L1043" s="154"/>
      <c r="M1043" s="158"/>
      <c r="T1043" s="159"/>
      <c r="AT1043" s="155" t="s">
        <v>151</v>
      </c>
      <c r="AU1043" s="155" t="s">
        <v>78</v>
      </c>
      <c r="AV1043" s="13" t="s">
        <v>78</v>
      </c>
      <c r="AW1043" s="13" t="s">
        <v>31</v>
      </c>
      <c r="AX1043" s="13" t="s">
        <v>70</v>
      </c>
      <c r="AY1043" s="155" t="s">
        <v>142</v>
      </c>
    </row>
    <row r="1044" spans="2:65" s="11" customFormat="1" ht="11.25">
      <c r="B1044" s="139"/>
      <c r="D1044" s="140" t="s">
        <v>151</v>
      </c>
      <c r="E1044" s="141" t="s">
        <v>19</v>
      </c>
      <c r="F1044" s="142" t="s">
        <v>1133</v>
      </c>
      <c r="H1044" s="143">
        <v>68.2</v>
      </c>
      <c r="I1044" s="144"/>
      <c r="L1044" s="139"/>
      <c r="M1044" s="145"/>
      <c r="T1044" s="146"/>
      <c r="AT1044" s="141" t="s">
        <v>151</v>
      </c>
      <c r="AU1044" s="141" t="s">
        <v>78</v>
      </c>
      <c r="AV1044" s="11" t="s">
        <v>80</v>
      </c>
      <c r="AW1044" s="11" t="s">
        <v>31</v>
      </c>
      <c r="AX1044" s="11" t="s">
        <v>70</v>
      </c>
      <c r="AY1044" s="141" t="s">
        <v>142</v>
      </c>
    </row>
    <row r="1045" spans="2:65" s="13" customFormat="1" ht="11.25">
      <c r="B1045" s="154"/>
      <c r="D1045" s="140" t="s">
        <v>151</v>
      </c>
      <c r="E1045" s="155" t="s">
        <v>19</v>
      </c>
      <c r="F1045" s="156" t="s">
        <v>1084</v>
      </c>
      <c r="H1045" s="155" t="s">
        <v>19</v>
      </c>
      <c r="I1045" s="157"/>
      <c r="L1045" s="154"/>
      <c r="M1045" s="158"/>
      <c r="T1045" s="159"/>
      <c r="AT1045" s="155" t="s">
        <v>151</v>
      </c>
      <c r="AU1045" s="155" t="s">
        <v>78</v>
      </c>
      <c r="AV1045" s="13" t="s">
        <v>78</v>
      </c>
      <c r="AW1045" s="13" t="s">
        <v>31</v>
      </c>
      <c r="AX1045" s="13" t="s">
        <v>70</v>
      </c>
      <c r="AY1045" s="155" t="s">
        <v>142</v>
      </c>
    </row>
    <row r="1046" spans="2:65" s="11" customFormat="1" ht="11.25">
      <c r="B1046" s="139"/>
      <c r="D1046" s="140" t="s">
        <v>151</v>
      </c>
      <c r="E1046" s="141" t="s">
        <v>19</v>
      </c>
      <c r="F1046" s="142" t="s">
        <v>1133</v>
      </c>
      <c r="H1046" s="143">
        <v>68.2</v>
      </c>
      <c r="I1046" s="144"/>
      <c r="L1046" s="139"/>
      <c r="M1046" s="145"/>
      <c r="T1046" s="146"/>
      <c r="AT1046" s="141" t="s">
        <v>151</v>
      </c>
      <c r="AU1046" s="141" t="s">
        <v>78</v>
      </c>
      <c r="AV1046" s="11" t="s">
        <v>80</v>
      </c>
      <c r="AW1046" s="11" t="s">
        <v>31</v>
      </c>
      <c r="AX1046" s="11" t="s">
        <v>70</v>
      </c>
      <c r="AY1046" s="141" t="s">
        <v>142</v>
      </c>
    </row>
    <row r="1047" spans="2:65" s="13" customFormat="1" ht="11.25">
      <c r="B1047" s="154"/>
      <c r="D1047" s="140" t="s">
        <v>151</v>
      </c>
      <c r="E1047" s="155" t="s">
        <v>19</v>
      </c>
      <c r="F1047" s="156" t="s">
        <v>924</v>
      </c>
      <c r="H1047" s="155" t="s">
        <v>19</v>
      </c>
      <c r="I1047" s="157"/>
      <c r="L1047" s="154"/>
      <c r="M1047" s="158"/>
      <c r="T1047" s="159"/>
      <c r="AT1047" s="155" t="s">
        <v>151</v>
      </c>
      <c r="AU1047" s="155" t="s">
        <v>78</v>
      </c>
      <c r="AV1047" s="13" t="s">
        <v>78</v>
      </c>
      <c r="AW1047" s="13" t="s">
        <v>31</v>
      </c>
      <c r="AX1047" s="13" t="s">
        <v>70</v>
      </c>
      <c r="AY1047" s="155" t="s">
        <v>142</v>
      </c>
    </row>
    <row r="1048" spans="2:65" s="11" customFormat="1" ht="11.25">
      <c r="B1048" s="139"/>
      <c r="D1048" s="140" t="s">
        <v>151</v>
      </c>
      <c r="E1048" s="141" t="s">
        <v>19</v>
      </c>
      <c r="F1048" s="142" t="s">
        <v>1134</v>
      </c>
      <c r="H1048" s="143">
        <v>15.4</v>
      </c>
      <c r="I1048" s="144"/>
      <c r="L1048" s="139"/>
      <c r="M1048" s="145"/>
      <c r="T1048" s="146"/>
      <c r="AT1048" s="141" t="s">
        <v>151</v>
      </c>
      <c r="AU1048" s="141" t="s">
        <v>78</v>
      </c>
      <c r="AV1048" s="11" t="s">
        <v>80</v>
      </c>
      <c r="AW1048" s="11" t="s">
        <v>31</v>
      </c>
      <c r="AX1048" s="11" t="s">
        <v>70</v>
      </c>
      <c r="AY1048" s="141" t="s">
        <v>142</v>
      </c>
    </row>
    <row r="1049" spans="2:65" s="13" customFormat="1" ht="11.25">
      <c r="B1049" s="154"/>
      <c r="D1049" s="140" t="s">
        <v>151</v>
      </c>
      <c r="E1049" s="155" t="s">
        <v>19</v>
      </c>
      <c r="F1049" s="156" t="s">
        <v>1087</v>
      </c>
      <c r="H1049" s="155" t="s">
        <v>19</v>
      </c>
      <c r="I1049" s="157"/>
      <c r="L1049" s="154"/>
      <c r="M1049" s="158"/>
      <c r="T1049" s="159"/>
      <c r="AT1049" s="155" t="s">
        <v>151</v>
      </c>
      <c r="AU1049" s="155" t="s">
        <v>78</v>
      </c>
      <c r="AV1049" s="13" t="s">
        <v>78</v>
      </c>
      <c r="AW1049" s="13" t="s">
        <v>31</v>
      </c>
      <c r="AX1049" s="13" t="s">
        <v>70</v>
      </c>
      <c r="AY1049" s="155" t="s">
        <v>142</v>
      </c>
    </row>
    <row r="1050" spans="2:65" s="11" customFormat="1" ht="11.25">
      <c r="B1050" s="139"/>
      <c r="D1050" s="140" t="s">
        <v>151</v>
      </c>
      <c r="E1050" s="141" t="s">
        <v>19</v>
      </c>
      <c r="F1050" s="142" t="s">
        <v>1135</v>
      </c>
      <c r="H1050" s="143">
        <v>5.0999999999999996</v>
      </c>
      <c r="I1050" s="144"/>
      <c r="L1050" s="139"/>
      <c r="M1050" s="145"/>
      <c r="T1050" s="146"/>
      <c r="AT1050" s="141" t="s">
        <v>151</v>
      </c>
      <c r="AU1050" s="141" t="s">
        <v>78</v>
      </c>
      <c r="AV1050" s="11" t="s">
        <v>80</v>
      </c>
      <c r="AW1050" s="11" t="s">
        <v>31</v>
      </c>
      <c r="AX1050" s="11" t="s">
        <v>70</v>
      </c>
      <c r="AY1050" s="141" t="s">
        <v>142</v>
      </c>
    </row>
    <row r="1051" spans="2:65" s="13" customFormat="1" ht="11.25">
      <c r="B1051" s="154"/>
      <c r="D1051" s="140" t="s">
        <v>151</v>
      </c>
      <c r="E1051" s="155" t="s">
        <v>19</v>
      </c>
      <c r="F1051" s="156" t="s">
        <v>629</v>
      </c>
      <c r="H1051" s="155" t="s">
        <v>19</v>
      </c>
      <c r="I1051" s="157"/>
      <c r="L1051" s="154"/>
      <c r="M1051" s="158"/>
      <c r="T1051" s="159"/>
      <c r="AT1051" s="155" t="s">
        <v>151</v>
      </c>
      <c r="AU1051" s="155" t="s">
        <v>78</v>
      </c>
      <c r="AV1051" s="13" t="s">
        <v>78</v>
      </c>
      <c r="AW1051" s="13" t="s">
        <v>31</v>
      </c>
      <c r="AX1051" s="13" t="s">
        <v>70</v>
      </c>
      <c r="AY1051" s="155" t="s">
        <v>142</v>
      </c>
    </row>
    <row r="1052" spans="2:65" s="11" customFormat="1" ht="11.25">
      <c r="B1052" s="139"/>
      <c r="D1052" s="140" t="s">
        <v>151</v>
      </c>
      <c r="E1052" s="141" t="s">
        <v>19</v>
      </c>
      <c r="F1052" s="142" t="s">
        <v>1136</v>
      </c>
      <c r="H1052" s="143">
        <v>12.7</v>
      </c>
      <c r="I1052" s="144"/>
      <c r="L1052" s="139"/>
      <c r="M1052" s="145"/>
      <c r="T1052" s="146"/>
      <c r="AT1052" s="141" t="s">
        <v>151</v>
      </c>
      <c r="AU1052" s="141" t="s">
        <v>78</v>
      </c>
      <c r="AV1052" s="11" t="s">
        <v>80</v>
      </c>
      <c r="AW1052" s="11" t="s">
        <v>31</v>
      </c>
      <c r="AX1052" s="11" t="s">
        <v>70</v>
      </c>
      <c r="AY1052" s="141" t="s">
        <v>142</v>
      </c>
    </row>
    <row r="1053" spans="2:65" s="13" customFormat="1" ht="11.25">
      <c r="B1053" s="154"/>
      <c r="D1053" s="140" t="s">
        <v>151</v>
      </c>
      <c r="E1053" s="155" t="s">
        <v>19</v>
      </c>
      <c r="F1053" s="156" t="s">
        <v>1090</v>
      </c>
      <c r="H1053" s="155" t="s">
        <v>19</v>
      </c>
      <c r="I1053" s="157"/>
      <c r="L1053" s="154"/>
      <c r="M1053" s="158"/>
      <c r="T1053" s="159"/>
      <c r="AT1053" s="155" t="s">
        <v>151</v>
      </c>
      <c r="AU1053" s="155" t="s">
        <v>78</v>
      </c>
      <c r="AV1053" s="13" t="s">
        <v>78</v>
      </c>
      <c r="AW1053" s="13" t="s">
        <v>31</v>
      </c>
      <c r="AX1053" s="13" t="s">
        <v>70</v>
      </c>
      <c r="AY1053" s="155" t="s">
        <v>142</v>
      </c>
    </row>
    <row r="1054" spans="2:65" s="11" customFormat="1" ht="11.25">
      <c r="B1054" s="139"/>
      <c r="D1054" s="140" t="s">
        <v>151</v>
      </c>
      <c r="E1054" s="141" t="s">
        <v>19</v>
      </c>
      <c r="F1054" s="142" t="s">
        <v>1137</v>
      </c>
      <c r="H1054" s="143">
        <v>6.9</v>
      </c>
      <c r="I1054" s="144"/>
      <c r="L1054" s="139"/>
      <c r="M1054" s="145"/>
      <c r="T1054" s="146"/>
      <c r="AT1054" s="141" t="s">
        <v>151</v>
      </c>
      <c r="AU1054" s="141" t="s">
        <v>78</v>
      </c>
      <c r="AV1054" s="11" t="s">
        <v>80</v>
      </c>
      <c r="AW1054" s="11" t="s">
        <v>31</v>
      </c>
      <c r="AX1054" s="11" t="s">
        <v>70</v>
      </c>
      <c r="AY1054" s="141" t="s">
        <v>142</v>
      </c>
    </row>
    <row r="1055" spans="2:65" s="12" customFormat="1" ht="11.25">
      <c r="B1055" s="147"/>
      <c r="D1055" s="140" t="s">
        <v>151</v>
      </c>
      <c r="E1055" s="148" t="s">
        <v>19</v>
      </c>
      <c r="F1055" s="149" t="s">
        <v>154</v>
      </c>
      <c r="H1055" s="150">
        <v>247.4</v>
      </c>
      <c r="I1055" s="151"/>
      <c r="L1055" s="147"/>
      <c r="M1055" s="152"/>
      <c r="T1055" s="153"/>
      <c r="AT1055" s="148" t="s">
        <v>151</v>
      </c>
      <c r="AU1055" s="148" t="s">
        <v>78</v>
      </c>
      <c r="AV1055" s="12" t="s">
        <v>149</v>
      </c>
      <c r="AW1055" s="12" t="s">
        <v>31</v>
      </c>
      <c r="AX1055" s="12" t="s">
        <v>78</v>
      </c>
      <c r="AY1055" s="148" t="s">
        <v>142</v>
      </c>
    </row>
    <row r="1056" spans="2:65" s="1" customFormat="1" ht="76.349999999999994" customHeight="1">
      <c r="B1056" s="32"/>
      <c r="C1056" s="160" t="s">
        <v>602</v>
      </c>
      <c r="D1056" s="160" t="s">
        <v>316</v>
      </c>
      <c r="E1056" s="161" t="s">
        <v>1138</v>
      </c>
      <c r="F1056" s="162" t="s">
        <v>1139</v>
      </c>
      <c r="G1056" s="163" t="s">
        <v>298</v>
      </c>
      <c r="H1056" s="164">
        <v>17.501999999999999</v>
      </c>
      <c r="I1056" s="165"/>
      <c r="J1056" s="166">
        <f>ROUND(I1056*H1056,2)</f>
        <v>0</v>
      </c>
      <c r="K1056" s="162" t="s">
        <v>147</v>
      </c>
      <c r="L1056" s="32"/>
      <c r="M1056" s="167" t="s">
        <v>19</v>
      </c>
      <c r="N1056" s="168" t="s">
        <v>41</v>
      </c>
      <c r="P1056" s="135">
        <f>O1056*H1056</f>
        <v>0</v>
      </c>
      <c r="Q1056" s="135">
        <v>0</v>
      </c>
      <c r="R1056" s="135">
        <f>Q1056*H1056</f>
        <v>0</v>
      </c>
      <c r="S1056" s="135">
        <v>0</v>
      </c>
      <c r="T1056" s="136">
        <f>S1056*H1056</f>
        <v>0</v>
      </c>
      <c r="AR1056" s="137" t="s">
        <v>149</v>
      </c>
      <c r="AT1056" s="137" t="s">
        <v>316</v>
      </c>
      <c r="AU1056" s="137" t="s">
        <v>78</v>
      </c>
      <c r="AY1056" s="17" t="s">
        <v>142</v>
      </c>
      <c r="BE1056" s="138">
        <f>IF(N1056="základní",J1056,0)</f>
        <v>0</v>
      </c>
      <c r="BF1056" s="138">
        <f>IF(N1056="snížená",J1056,0)</f>
        <v>0</v>
      </c>
      <c r="BG1056" s="138">
        <f>IF(N1056="zákl. přenesená",J1056,0)</f>
        <v>0</v>
      </c>
      <c r="BH1056" s="138">
        <f>IF(N1056="sníž. přenesená",J1056,0)</f>
        <v>0</v>
      </c>
      <c r="BI1056" s="138">
        <f>IF(N1056="nulová",J1056,0)</f>
        <v>0</v>
      </c>
      <c r="BJ1056" s="17" t="s">
        <v>78</v>
      </c>
      <c r="BK1056" s="138">
        <f>ROUND(I1056*H1056,2)</f>
        <v>0</v>
      </c>
      <c r="BL1056" s="17" t="s">
        <v>149</v>
      </c>
      <c r="BM1056" s="137" t="s">
        <v>1140</v>
      </c>
    </row>
    <row r="1057" spans="2:65" s="13" customFormat="1" ht="11.25">
      <c r="B1057" s="154"/>
      <c r="D1057" s="140" t="s">
        <v>151</v>
      </c>
      <c r="E1057" s="155" t="s">
        <v>19</v>
      </c>
      <c r="F1057" s="156" t="s">
        <v>1077</v>
      </c>
      <c r="H1057" s="155" t="s">
        <v>19</v>
      </c>
      <c r="I1057" s="157"/>
      <c r="L1057" s="154"/>
      <c r="M1057" s="158"/>
      <c r="T1057" s="159"/>
      <c r="AT1057" s="155" t="s">
        <v>151</v>
      </c>
      <c r="AU1057" s="155" t="s">
        <v>78</v>
      </c>
      <c r="AV1057" s="13" t="s">
        <v>78</v>
      </c>
      <c r="AW1057" s="13" t="s">
        <v>31</v>
      </c>
      <c r="AX1057" s="13" t="s">
        <v>70</v>
      </c>
      <c r="AY1057" s="155" t="s">
        <v>142</v>
      </c>
    </row>
    <row r="1058" spans="2:65" s="11" customFormat="1" ht="11.25">
      <c r="B1058" s="139"/>
      <c r="D1058" s="140" t="s">
        <v>151</v>
      </c>
      <c r="E1058" s="141" t="s">
        <v>19</v>
      </c>
      <c r="F1058" s="142" t="s">
        <v>1141</v>
      </c>
      <c r="H1058" s="143">
        <v>1.7</v>
      </c>
      <c r="I1058" s="144"/>
      <c r="L1058" s="139"/>
      <c r="M1058" s="145"/>
      <c r="T1058" s="146"/>
      <c r="AT1058" s="141" t="s">
        <v>151</v>
      </c>
      <c r="AU1058" s="141" t="s">
        <v>78</v>
      </c>
      <c r="AV1058" s="11" t="s">
        <v>80</v>
      </c>
      <c r="AW1058" s="11" t="s">
        <v>31</v>
      </c>
      <c r="AX1058" s="11" t="s">
        <v>70</v>
      </c>
      <c r="AY1058" s="141" t="s">
        <v>142</v>
      </c>
    </row>
    <row r="1059" spans="2:65" s="13" customFormat="1" ht="11.25">
      <c r="B1059" s="154"/>
      <c r="D1059" s="140" t="s">
        <v>151</v>
      </c>
      <c r="E1059" s="155" t="s">
        <v>19</v>
      </c>
      <c r="F1059" s="156" t="s">
        <v>1079</v>
      </c>
      <c r="H1059" s="155" t="s">
        <v>19</v>
      </c>
      <c r="I1059" s="157"/>
      <c r="L1059" s="154"/>
      <c r="M1059" s="158"/>
      <c r="T1059" s="159"/>
      <c r="AT1059" s="155" t="s">
        <v>151</v>
      </c>
      <c r="AU1059" s="155" t="s">
        <v>78</v>
      </c>
      <c r="AV1059" s="13" t="s">
        <v>78</v>
      </c>
      <c r="AW1059" s="13" t="s">
        <v>31</v>
      </c>
      <c r="AX1059" s="13" t="s">
        <v>70</v>
      </c>
      <c r="AY1059" s="155" t="s">
        <v>142</v>
      </c>
    </row>
    <row r="1060" spans="2:65" s="11" customFormat="1" ht="11.25">
      <c r="B1060" s="139"/>
      <c r="D1060" s="140" t="s">
        <v>151</v>
      </c>
      <c r="E1060" s="141" t="s">
        <v>19</v>
      </c>
      <c r="F1060" s="142" t="s">
        <v>1142</v>
      </c>
      <c r="H1060" s="143">
        <v>1.3</v>
      </c>
      <c r="I1060" s="144"/>
      <c r="L1060" s="139"/>
      <c r="M1060" s="145"/>
      <c r="T1060" s="146"/>
      <c r="AT1060" s="141" t="s">
        <v>151</v>
      </c>
      <c r="AU1060" s="141" t="s">
        <v>78</v>
      </c>
      <c r="AV1060" s="11" t="s">
        <v>80</v>
      </c>
      <c r="AW1060" s="11" t="s">
        <v>31</v>
      </c>
      <c r="AX1060" s="11" t="s">
        <v>70</v>
      </c>
      <c r="AY1060" s="141" t="s">
        <v>142</v>
      </c>
    </row>
    <row r="1061" spans="2:65" s="13" customFormat="1" ht="11.25">
      <c r="B1061" s="154"/>
      <c r="D1061" s="140" t="s">
        <v>151</v>
      </c>
      <c r="E1061" s="155" t="s">
        <v>19</v>
      </c>
      <c r="F1061" s="156" t="s">
        <v>657</v>
      </c>
      <c r="H1061" s="155" t="s">
        <v>19</v>
      </c>
      <c r="I1061" s="157"/>
      <c r="L1061" s="154"/>
      <c r="M1061" s="158"/>
      <c r="T1061" s="159"/>
      <c r="AT1061" s="155" t="s">
        <v>151</v>
      </c>
      <c r="AU1061" s="155" t="s">
        <v>78</v>
      </c>
      <c r="AV1061" s="13" t="s">
        <v>78</v>
      </c>
      <c r="AW1061" s="13" t="s">
        <v>31</v>
      </c>
      <c r="AX1061" s="13" t="s">
        <v>70</v>
      </c>
      <c r="AY1061" s="155" t="s">
        <v>142</v>
      </c>
    </row>
    <row r="1062" spans="2:65" s="11" customFormat="1" ht="11.25">
      <c r="B1062" s="139"/>
      <c r="D1062" s="140" t="s">
        <v>151</v>
      </c>
      <c r="E1062" s="141" t="s">
        <v>19</v>
      </c>
      <c r="F1062" s="142" t="s">
        <v>1143</v>
      </c>
      <c r="H1062" s="143">
        <v>0.75</v>
      </c>
      <c r="I1062" s="144"/>
      <c r="L1062" s="139"/>
      <c r="M1062" s="145"/>
      <c r="T1062" s="146"/>
      <c r="AT1062" s="141" t="s">
        <v>151</v>
      </c>
      <c r="AU1062" s="141" t="s">
        <v>78</v>
      </c>
      <c r="AV1062" s="11" t="s">
        <v>80</v>
      </c>
      <c r="AW1062" s="11" t="s">
        <v>31</v>
      </c>
      <c r="AX1062" s="11" t="s">
        <v>70</v>
      </c>
      <c r="AY1062" s="141" t="s">
        <v>142</v>
      </c>
    </row>
    <row r="1063" spans="2:65" s="13" customFormat="1" ht="11.25">
      <c r="B1063" s="154"/>
      <c r="D1063" s="140" t="s">
        <v>151</v>
      </c>
      <c r="E1063" s="155" t="s">
        <v>19</v>
      </c>
      <c r="F1063" s="156" t="s">
        <v>1074</v>
      </c>
      <c r="H1063" s="155" t="s">
        <v>19</v>
      </c>
      <c r="I1063" s="157"/>
      <c r="L1063" s="154"/>
      <c r="M1063" s="158"/>
      <c r="T1063" s="159"/>
      <c r="AT1063" s="155" t="s">
        <v>151</v>
      </c>
      <c r="AU1063" s="155" t="s">
        <v>78</v>
      </c>
      <c r="AV1063" s="13" t="s">
        <v>78</v>
      </c>
      <c r="AW1063" s="13" t="s">
        <v>31</v>
      </c>
      <c r="AX1063" s="13" t="s">
        <v>70</v>
      </c>
      <c r="AY1063" s="155" t="s">
        <v>142</v>
      </c>
    </row>
    <row r="1064" spans="2:65" s="11" customFormat="1" ht="11.25">
      <c r="B1064" s="139"/>
      <c r="D1064" s="140" t="s">
        <v>151</v>
      </c>
      <c r="E1064" s="141" t="s">
        <v>19</v>
      </c>
      <c r="F1064" s="142" t="s">
        <v>1144</v>
      </c>
      <c r="H1064" s="143">
        <v>9.9689999999999994</v>
      </c>
      <c r="I1064" s="144"/>
      <c r="L1064" s="139"/>
      <c r="M1064" s="145"/>
      <c r="T1064" s="146"/>
      <c r="AT1064" s="141" t="s">
        <v>151</v>
      </c>
      <c r="AU1064" s="141" t="s">
        <v>78</v>
      </c>
      <c r="AV1064" s="11" t="s">
        <v>80</v>
      </c>
      <c r="AW1064" s="11" t="s">
        <v>31</v>
      </c>
      <c r="AX1064" s="11" t="s">
        <v>70</v>
      </c>
      <c r="AY1064" s="141" t="s">
        <v>142</v>
      </c>
    </row>
    <row r="1065" spans="2:65" s="13" customFormat="1" ht="11.25">
      <c r="B1065" s="154"/>
      <c r="D1065" s="140" t="s">
        <v>151</v>
      </c>
      <c r="E1065" s="155" t="s">
        <v>19</v>
      </c>
      <c r="F1065" s="156" t="s">
        <v>947</v>
      </c>
      <c r="H1065" s="155" t="s">
        <v>19</v>
      </c>
      <c r="I1065" s="157"/>
      <c r="L1065" s="154"/>
      <c r="M1065" s="158"/>
      <c r="T1065" s="159"/>
      <c r="AT1065" s="155" t="s">
        <v>151</v>
      </c>
      <c r="AU1065" s="155" t="s">
        <v>78</v>
      </c>
      <c r="AV1065" s="13" t="s">
        <v>78</v>
      </c>
      <c r="AW1065" s="13" t="s">
        <v>31</v>
      </c>
      <c r="AX1065" s="13" t="s">
        <v>70</v>
      </c>
      <c r="AY1065" s="155" t="s">
        <v>142</v>
      </c>
    </row>
    <row r="1066" spans="2:65" s="11" customFormat="1" ht="11.25">
      <c r="B1066" s="139"/>
      <c r="D1066" s="140" t="s">
        <v>151</v>
      </c>
      <c r="E1066" s="141" t="s">
        <v>19</v>
      </c>
      <c r="F1066" s="142" t="s">
        <v>1145</v>
      </c>
      <c r="H1066" s="143">
        <v>3.7829999999999999</v>
      </c>
      <c r="I1066" s="144"/>
      <c r="L1066" s="139"/>
      <c r="M1066" s="145"/>
      <c r="T1066" s="146"/>
      <c r="AT1066" s="141" t="s">
        <v>151</v>
      </c>
      <c r="AU1066" s="141" t="s">
        <v>78</v>
      </c>
      <c r="AV1066" s="11" t="s">
        <v>80</v>
      </c>
      <c r="AW1066" s="11" t="s">
        <v>31</v>
      </c>
      <c r="AX1066" s="11" t="s">
        <v>70</v>
      </c>
      <c r="AY1066" s="141" t="s">
        <v>142</v>
      </c>
    </row>
    <row r="1067" spans="2:65" s="12" customFormat="1" ht="11.25">
      <c r="B1067" s="147"/>
      <c r="D1067" s="140" t="s">
        <v>151</v>
      </c>
      <c r="E1067" s="148" t="s">
        <v>19</v>
      </c>
      <c r="F1067" s="149" t="s">
        <v>154</v>
      </c>
      <c r="H1067" s="150">
        <v>17.501999999999999</v>
      </c>
      <c r="I1067" s="151"/>
      <c r="L1067" s="147"/>
      <c r="M1067" s="152"/>
      <c r="T1067" s="153"/>
      <c r="AT1067" s="148" t="s">
        <v>151</v>
      </c>
      <c r="AU1067" s="148" t="s">
        <v>78</v>
      </c>
      <c r="AV1067" s="12" t="s">
        <v>149</v>
      </c>
      <c r="AW1067" s="12" t="s">
        <v>31</v>
      </c>
      <c r="AX1067" s="12" t="s">
        <v>78</v>
      </c>
      <c r="AY1067" s="148" t="s">
        <v>142</v>
      </c>
    </row>
    <row r="1068" spans="2:65" s="1" customFormat="1" ht="180.75" customHeight="1">
      <c r="B1068" s="32"/>
      <c r="C1068" s="160" t="s">
        <v>608</v>
      </c>
      <c r="D1068" s="160" t="s">
        <v>316</v>
      </c>
      <c r="E1068" s="161" t="s">
        <v>1146</v>
      </c>
      <c r="F1068" s="162" t="s">
        <v>1147</v>
      </c>
      <c r="G1068" s="163" t="s">
        <v>146</v>
      </c>
      <c r="H1068" s="164">
        <v>55</v>
      </c>
      <c r="I1068" s="165"/>
      <c r="J1068" s="166">
        <f>ROUND(I1068*H1068,2)</f>
        <v>0</v>
      </c>
      <c r="K1068" s="162" t="s">
        <v>147</v>
      </c>
      <c r="L1068" s="32"/>
      <c r="M1068" s="167" t="s">
        <v>19</v>
      </c>
      <c r="N1068" s="168" t="s">
        <v>41</v>
      </c>
      <c r="P1068" s="135">
        <f>O1068*H1068</f>
        <v>0</v>
      </c>
      <c r="Q1068" s="135">
        <v>0</v>
      </c>
      <c r="R1068" s="135">
        <f>Q1068*H1068</f>
        <v>0</v>
      </c>
      <c r="S1068" s="135">
        <v>0</v>
      </c>
      <c r="T1068" s="136">
        <f>S1068*H1068</f>
        <v>0</v>
      </c>
      <c r="AR1068" s="137" t="s">
        <v>149</v>
      </c>
      <c r="AT1068" s="137" t="s">
        <v>316</v>
      </c>
      <c r="AU1068" s="137" t="s">
        <v>78</v>
      </c>
      <c r="AY1068" s="17" t="s">
        <v>142</v>
      </c>
      <c r="BE1068" s="138">
        <f>IF(N1068="základní",J1068,0)</f>
        <v>0</v>
      </c>
      <c r="BF1068" s="138">
        <f>IF(N1068="snížená",J1068,0)</f>
        <v>0</v>
      </c>
      <c r="BG1068" s="138">
        <f>IF(N1068="zákl. přenesená",J1068,0)</f>
        <v>0</v>
      </c>
      <c r="BH1068" s="138">
        <f>IF(N1068="sníž. přenesená",J1068,0)</f>
        <v>0</v>
      </c>
      <c r="BI1068" s="138">
        <f>IF(N1068="nulová",J1068,0)</f>
        <v>0</v>
      </c>
      <c r="BJ1068" s="17" t="s">
        <v>78</v>
      </c>
      <c r="BK1068" s="138">
        <f>ROUND(I1068*H1068,2)</f>
        <v>0</v>
      </c>
      <c r="BL1068" s="17" t="s">
        <v>149</v>
      </c>
      <c r="BM1068" s="137" t="s">
        <v>1148</v>
      </c>
    </row>
    <row r="1069" spans="2:65" s="1" customFormat="1" ht="19.5">
      <c r="B1069" s="32"/>
      <c r="D1069" s="140" t="s">
        <v>314</v>
      </c>
      <c r="F1069" s="169" t="s">
        <v>374</v>
      </c>
      <c r="I1069" s="170"/>
      <c r="L1069" s="32"/>
      <c r="M1069" s="171"/>
      <c r="T1069" s="53"/>
      <c r="AT1069" s="17" t="s">
        <v>314</v>
      </c>
      <c r="AU1069" s="17" t="s">
        <v>78</v>
      </c>
    </row>
    <row r="1070" spans="2:65" s="13" customFormat="1" ht="11.25">
      <c r="B1070" s="154"/>
      <c r="D1070" s="140" t="s">
        <v>151</v>
      </c>
      <c r="E1070" s="155" t="s">
        <v>19</v>
      </c>
      <c r="F1070" s="156" t="s">
        <v>704</v>
      </c>
      <c r="H1070" s="155" t="s">
        <v>19</v>
      </c>
      <c r="I1070" s="157"/>
      <c r="L1070" s="154"/>
      <c r="M1070" s="158"/>
      <c r="T1070" s="159"/>
      <c r="AT1070" s="155" t="s">
        <v>151</v>
      </c>
      <c r="AU1070" s="155" t="s">
        <v>78</v>
      </c>
      <c r="AV1070" s="13" t="s">
        <v>78</v>
      </c>
      <c r="AW1070" s="13" t="s">
        <v>31</v>
      </c>
      <c r="AX1070" s="13" t="s">
        <v>70</v>
      </c>
      <c r="AY1070" s="155" t="s">
        <v>142</v>
      </c>
    </row>
    <row r="1071" spans="2:65" s="11" customFormat="1" ht="11.25">
      <c r="B1071" s="139"/>
      <c r="D1071" s="140" t="s">
        <v>151</v>
      </c>
      <c r="E1071" s="141" t="s">
        <v>19</v>
      </c>
      <c r="F1071" s="142" t="s">
        <v>173</v>
      </c>
      <c r="H1071" s="143">
        <v>5</v>
      </c>
      <c r="I1071" s="144"/>
      <c r="L1071" s="139"/>
      <c r="M1071" s="145"/>
      <c r="T1071" s="146"/>
      <c r="AT1071" s="141" t="s">
        <v>151</v>
      </c>
      <c r="AU1071" s="141" t="s">
        <v>78</v>
      </c>
      <c r="AV1071" s="11" t="s">
        <v>80</v>
      </c>
      <c r="AW1071" s="11" t="s">
        <v>31</v>
      </c>
      <c r="AX1071" s="11" t="s">
        <v>70</v>
      </c>
      <c r="AY1071" s="141" t="s">
        <v>142</v>
      </c>
    </row>
    <row r="1072" spans="2:65" s="13" customFormat="1" ht="11.25">
      <c r="B1072" s="154"/>
      <c r="D1072" s="140" t="s">
        <v>151</v>
      </c>
      <c r="E1072" s="155" t="s">
        <v>19</v>
      </c>
      <c r="F1072" s="156" t="s">
        <v>707</v>
      </c>
      <c r="H1072" s="155" t="s">
        <v>19</v>
      </c>
      <c r="I1072" s="157"/>
      <c r="L1072" s="154"/>
      <c r="M1072" s="158"/>
      <c r="T1072" s="159"/>
      <c r="AT1072" s="155" t="s">
        <v>151</v>
      </c>
      <c r="AU1072" s="155" t="s">
        <v>78</v>
      </c>
      <c r="AV1072" s="13" t="s">
        <v>78</v>
      </c>
      <c r="AW1072" s="13" t="s">
        <v>31</v>
      </c>
      <c r="AX1072" s="13" t="s">
        <v>70</v>
      </c>
      <c r="AY1072" s="155" t="s">
        <v>142</v>
      </c>
    </row>
    <row r="1073" spans="2:51" s="11" customFormat="1" ht="11.25">
      <c r="B1073" s="139"/>
      <c r="D1073" s="140" t="s">
        <v>151</v>
      </c>
      <c r="E1073" s="141" t="s">
        <v>19</v>
      </c>
      <c r="F1073" s="142" t="s">
        <v>179</v>
      </c>
      <c r="H1073" s="143">
        <v>6</v>
      </c>
      <c r="I1073" s="144"/>
      <c r="L1073" s="139"/>
      <c r="M1073" s="145"/>
      <c r="T1073" s="146"/>
      <c r="AT1073" s="141" t="s">
        <v>151</v>
      </c>
      <c r="AU1073" s="141" t="s">
        <v>78</v>
      </c>
      <c r="AV1073" s="11" t="s">
        <v>80</v>
      </c>
      <c r="AW1073" s="11" t="s">
        <v>31</v>
      </c>
      <c r="AX1073" s="11" t="s">
        <v>70</v>
      </c>
      <c r="AY1073" s="141" t="s">
        <v>142</v>
      </c>
    </row>
    <row r="1074" spans="2:51" s="13" customFormat="1" ht="11.25">
      <c r="B1074" s="154"/>
      <c r="D1074" s="140" t="s">
        <v>151</v>
      </c>
      <c r="E1074" s="155" t="s">
        <v>19</v>
      </c>
      <c r="F1074" s="156" t="s">
        <v>708</v>
      </c>
      <c r="H1074" s="155" t="s">
        <v>19</v>
      </c>
      <c r="I1074" s="157"/>
      <c r="L1074" s="154"/>
      <c r="M1074" s="158"/>
      <c r="T1074" s="159"/>
      <c r="AT1074" s="155" t="s">
        <v>151</v>
      </c>
      <c r="AU1074" s="155" t="s">
        <v>78</v>
      </c>
      <c r="AV1074" s="13" t="s">
        <v>78</v>
      </c>
      <c r="AW1074" s="13" t="s">
        <v>31</v>
      </c>
      <c r="AX1074" s="13" t="s">
        <v>70</v>
      </c>
      <c r="AY1074" s="155" t="s">
        <v>142</v>
      </c>
    </row>
    <row r="1075" spans="2:51" s="11" customFormat="1" ht="11.25">
      <c r="B1075" s="139"/>
      <c r="D1075" s="140" t="s">
        <v>151</v>
      </c>
      <c r="E1075" s="141" t="s">
        <v>19</v>
      </c>
      <c r="F1075" s="142" t="s">
        <v>179</v>
      </c>
      <c r="H1075" s="143">
        <v>6</v>
      </c>
      <c r="I1075" s="144"/>
      <c r="L1075" s="139"/>
      <c r="M1075" s="145"/>
      <c r="T1075" s="146"/>
      <c r="AT1075" s="141" t="s">
        <v>151</v>
      </c>
      <c r="AU1075" s="141" t="s">
        <v>78</v>
      </c>
      <c r="AV1075" s="11" t="s">
        <v>80</v>
      </c>
      <c r="AW1075" s="11" t="s">
        <v>31</v>
      </c>
      <c r="AX1075" s="11" t="s">
        <v>70</v>
      </c>
      <c r="AY1075" s="141" t="s">
        <v>142</v>
      </c>
    </row>
    <row r="1076" spans="2:51" s="13" customFormat="1" ht="11.25">
      <c r="B1076" s="154"/>
      <c r="D1076" s="140" t="s">
        <v>151</v>
      </c>
      <c r="E1076" s="155" t="s">
        <v>19</v>
      </c>
      <c r="F1076" s="156" t="s">
        <v>709</v>
      </c>
      <c r="H1076" s="155" t="s">
        <v>19</v>
      </c>
      <c r="I1076" s="157"/>
      <c r="L1076" s="154"/>
      <c r="M1076" s="158"/>
      <c r="T1076" s="159"/>
      <c r="AT1076" s="155" t="s">
        <v>151</v>
      </c>
      <c r="AU1076" s="155" t="s">
        <v>78</v>
      </c>
      <c r="AV1076" s="13" t="s">
        <v>78</v>
      </c>
      <c r="AW1076" s="13" t="s">
        <v>31</v>
      </c>
      <c r="AX1076" s="13" t="s">
        <v>70</v>
      </c>
      <c r="AY1076" s="155" t="s">
        <v>142</v>
      </c>
    </row>
    <row r="1077" spans="2:51" s="11" customFormat="1" ht="11.25">
      <c r="B1077" s="139"/>
      <c r="D1077" s="140" t="s">
        <v>151</v>
      </c>
      <c r="E1077" s="141" t="s">
        <v>19</v>
      </c>
      <c r="F1077" s="142" t="s">
        <v>173</v>
      </c>
      <c r="H1077" s="143">
        <v>5</v>
      </c>
      <c r="I1077" s="144"/>
      <c r="L1077" s="139"/>
      <c r="M1077" s="145"/>
      <c r="T1077" s="146"/>
      <c r="AT1077" s="141" t="s">
        <v>151</v>
      </c>
      <c r="AU1077" s="141" t="s">
        <v>78</v>
      </c>
      <c r="AV1077" s="11" t="s">
        <v>80</v>
      </c>
      <c r="AW1077" s="11" t="s">
        <v>31</v>
      </c>
      <c r="AX1077" s="11" t="s">
        <v>70</v>
      </c>
      <c r="AY1077" s="141" t="s">
        <v>142</v>
      </c>
    </row>
    <row r="1078" spans="2:51" s="13" customFormat="1" ht="11.25">
      <c r="B1078" s="154"/>
      <c r="D1078" s="140" t="s">
        <v>151</v>
      </c>
      <c r="E1078" s="155" t="s">
        <v>19</v>
      </c>
      <c r="F1078" s="156" t="s">
        <v>710</v>
      </c>
      <c r="H1078" s="155" t="s">
        <v>19</v>
      </c>
      <c r="I1078" s="157"/>
      <c r="L1078" s="154"/>
      <c r="M1078" s="158"/>
      <c r="T1078" s="159"/>
      <c r="AT1078" s="155" t="s">
        <v>151</v>
      </c>
      <c r="AU1078" s="155" t="s">
        <v>78</v>
      </c>
      <c r="AV1078" s="13" t="s">
        <v>78</v>
      </c>
      <c r="AW1078" s="13" t="s">
        <v>31</v>
      </c>
      <c r="AX1078" s="13" t="s">
        <v>70</v>
      </c>
      <c r="AY1078" s="155" t="s">
        <v>142</v>
      </c>
    </row>
    <row r="1079" spans="2:51" s="11" customFormat="1" ht="11.25">
      <c r="B1079" s="139"/>
      <c r="D1079" s="140" t="s">
        <v>151</v>
      </c>
      <c r="E1079" s="141" t="s">
        <v>19</v>
      </c>
      <c r="F1079" s="142" t="s">
        <v>173</v>
      </c>
      <c r="H1079" s="143">
        <v>5</v>
      </c>
      <c r="I1079" s="144"/>
      <c r="L1079" s="139"/>
      <c r="M1079" s="145"/>
      <c r="T1079" s="146"/>
      <c r="AT1079" s="141" t="s">
        <v>151</v>
      </c>
      <c r="AU1079" s="141" t="s">
        <v>78</v>
      </c>
      <c r="AV1079" s="11" t="s">
        <v>80</v>
      </c>
      <c r="AW1079" s="11" t="s">
        <v>31</v>
      </c>
      <c r="AX1079" s="11" t="s">
        <v>70</v>
      </c>
      <c r="AY1079" s="141" t="s">
        <v>142</v>
      </c>
    </row>
    <row r="1080" spans="2:51" s="13" customFormat="1" ht="11.25">
      <c r="B1080" s="154"/>
      <c r="D1080" s="140" t="s">
        <v>151</v>
      </c>
      <c r="E1080" s="155" t="s">
        <v>19</v>
      </c>
      <c r="F1080" s="156" t="s">
        <v>657</v>
      </c>
      <c r="H1080" s="155" t="s">
        <v>19</v>
      </c>
      <c r="I1080" s="157"/>
      <c r="L1080" s="154"/>
      <c r="M1080" s="158"/>
      <c r="T1080" s="159"/>
      <c r="AT1080" s="155" t="s">
        <v>151</v>
      </c>
      <c r="AU1080" s="155" t="s">
        <v>78</v>
      </c>
      <c r="AV1080" s="13" t="s">
        <v>78</v>
      </c>
      <c r="AW1080" s="13" t="s">
        <v>31</v>
      </c>
      <c r="AX1080" s="13" t="s">
        <v>70</v>
      </c>
      <c r="AY1080" s="155" t="s">
        <v>142</v>
      </c>
    </row>
    <row r="1081" spans="2:51" s="11" customFormat="1" ht="11.25">
      <c r="B1081" s="139"/>
      <c r="D1081" s="140" t="s">
        <v>151</v>
      </c>
      <c r="E1081" s="141" t="s">
        <v>19</v>
      </c>
      <c r="F1081" s="142" t="s">
        <v>149</v>
      </c>
      <c r="H1081" s="143">
        <v>4</v>
      </c>
      <c r="I1081" s="144"/>
      <c r="L1081" s="139"/>
      <c r="M1081" s="145"/>
      <c r="T1081" s="146"/>
      <c r="AT1081" s="141" t="s">
        <v>151</v>
      </c>
      <c r="AU1081" s="141" t="s">
        <v>78</v>
      </c>
      <c r="AV1081" s="11" t="s">
        <v>80</v>
      </c>
      <c r="AW1081" s="11" t="s">
        <v>31</v>
      </c>
      <c r="AX1081" s="11" t="s">
        <v>70</v>
      </c>
      <c r="AY1081" s="141" t="s">
        <v>142</v>
      </c>
    </row>
    <row r="1082" spans="2:51" s="13" customFormat="1" ht="11.25">
      <c r="B1082" s="154"/>
      <c r="D1082" s="140" t="s">
        <v>151</v>
      </c>
      <c r="E1082" s="155" t="s">
        <v>19</v>
      </c>
      <c r="F1082" s="156" t="s">
        <v>711</v>
      </c>
      <c r="H1082" s="155" t="s">
        <v>19</v>
      </c>
      <c r="I1082" s="157"/>
      <c r="L1082" s="154"/>
      <c r="M1082" s="158"/>
      <c r="T1082" s="159"/>
      <c r="AT1082" s="155" t="s">
        <v>151</v>
      </c>
      <c r="AU1082" s="155" t="s">
        <v>78</v>
      </c>
      <c r="AV1082" s="13" t="s">
        <v>78</v>
      </c>
      <c r="AW1082" s="13" t="s">
        <v>31</v>
      </c>
      <c r="AX1082" s="13" t="s">
        <v>70</v>
      </c>
      <c r="AY1082" s="155" t="s">
        <v>142</v>
      </c>
    </row>
    <row r="1083" spans="2:51" s="11" customFormat="1" ht="11.25">
      <c r="B1083" s="139"/>
      <c r="D1083" s="140" t="s">
        <v>151</v>
      </c>
      <c r="E1083" s="141" t="s">
        <v>19</v>
      </c>
      <c r="F1083" s="142" t="s">
        <v>149</v>
      </c>
      <c r="H1083" s="143">
        <v>4</v>
      </c>
      <c r="I1083" s="144"/>
      <c r="L1083" s="139"/>
      <c r="M1083" s="145"/>
      <c r="T1083" s="146"/>
      <c r="AT1083" s="141" t="s">
        <v>151</v>
      </c>
      <c r="AU1083" s="141" t="s">
        <v>78</v>
      </c>
      <c r="AV1083" s="11" t="s">
        <v>80</v>
      </c>
      <c r="AW1083" s="11" t="s">
        <v>31</v>
      </c>
      <c r="AX1083" s="11" t="s">
        <v>70</v>
      </c>
      <c r="AY1083" s="141" t="s">
        <v>142</v>
      </c>
    </row>
    <row r="1084" spans="2:51" s="13" customFormat="1" ht="11.25">
      <c r="B1084" s="154"/>
      <c r="D1084" s="140" t="s">
        <v>151</v>
      </c>
      <c r="E1084" s="155" t="s">
        <v>19</v>
      </c>
      <c r="F1084" s="156" t="s">
        <v>675</v>
      </c>
      <c r="H1084" s="155" t="s">
        <v>19</v>
      </c>
      <c r="I1084" s="157"/>
      <c r="L1084" s="154"/>
      <c r="M1084" s="158"/>
      <c r="T1084" s="159"/>
      <c r="AT1084" s="155" t="s">
        <v>151</v>
      </c>
      <c r="AU1084" s="155" t="s">
        <v>78</v>
      </c>
      <c r="AV1084" s="13" t="s">
        <v>78</v>
      </c>
      <c r="AW1084" s="13" t="s">
        <v>31</v>
      </c>
      <c r="AX1084" s="13" t="s">
        <v>70</v>
      </c>
      <c r="AY1084" s="155" t="s">
        <v>142</v>
      </c>
    </row>
    <row r="1085" spans="2:51" s="11" customFormat="1" ht="11.25">
      <c r="B1085" s="139"/>
      <c r="D1085" s="140" t="s">
        <v>151</v>
      </c>
      <c r="E1085" s="141" t="s">
        <v>19</v>
      </c>
      <c r="F1085" s="142" t="s">
        <v>200</v>
      </c>
      <c r="H1085" s="143">
        <v>10</v>
      </c>
      <c r="I1085" s="144"/>
      <c r="L1085" s="139"/>
      <c r="M1085" s="145"/>
      <c r="T1085" s="146"/>
      <c r="AT1085" s="141" t="s">
        <v>151</v>
      </c>
      <c r="AU1085" s="141" t="s">
        <v>78</v>
      </c>
      <c r="AV1085" s="11" t="s">
        <v>80</v>
      </c>
      <c r="AW1085" s="11" t="s">
        <v>31</v>
      </c>
      <c r="AX1085" s="11" t="s">
        <v>70</v>
      </c>
      <c r="AY1085" s="141" t="s">
        <v>142</v>
      </c>
    </row>
    <row r="1086" spans="2:51" s="13" customFormat="1" ht="11.25">
      <c r="B1086" s="154"/>
      <c r="D1086" s="140" t="s">
        <v>151</v>
      </c>
      <c r="E1086" s="155" t="s">
        <v>19</v>
      </c>
      <c r="F1086" s="156" t="s">
        <v>676</v>
      </c>
      <c r="H1086" s="155" t="s">
        <v>19</v>
      </c>
      <c r="I1086" s="157"/>
      <c r="L1086" s="154"/>
      <c r="M1086" s="158"/>
      <c r="T1086" s="159"/>
      <c r="AT1086" s="155" t="s">
        <v>151</v>
      </c>
      <c r="AU1086" s="155" t="s">
        <v>78</v>
      </c>
      <c r="AV1086" s="13" t="s">
        <v>78</v>
      </c>
      <c r="AW1086" s="13" t="s">
        <v>31</v>
      </c>
      <c r="AX1086" s="13" t="s">
        <v>70</v>
      </c>
      <c r="AY1086" s="155" t="s">
        <v>142</v>
      </c>
    </row>
    <row r="1087" spans="2:51" s="11" customFormat="1" ht="11.25">
      <c r="B1087" s="139"/>
      <c r="D1087" s="140" t="s">
        <v>151</v>
      </c>
      <c r="E1087" s="141" t="s">
        <v>19</v>
      </c>
      <c r="F1087" s="142" t="s">
        <v>200</v>
      </c>
      <c r="H1087" s="143">
        <v>10</v>
      </c>
      <c r="I1087" s="144"/>
      <c r="L1087" s="139"/>
      <c r="M1087" s="145"/>
      <c r="T1087" s="146"/>
      <c r="AT1087" s="141" t="s">
        <v>151</v>
      </c>
      <c r="AU1087" s="141" t="s">
        <v>78</v>
      </c>
      <c r="AV1087" s="11" t="s">
        <v>80</v>
      </c>
      <c r="AW1087" s="11" t="s">
        <v>31</v>
      </c>
      <c r="AX1087" s="11" t="s">
        <v>70</v>
      </c>
      <c r="AY1087" s="141" t="s">
        <v>142</v>
      </c>
    </row>
    <row r="1088" spans="2:51" s="12" customFormat="1" ht="11.25">
      <c r="B1088" s="147"/>
      <c r="D1088" s="140" t="s">
        <v>151</v>
      </c>
      <c r="E1088" s="148" t="s">
        <v>19</v>
      </c>
      <c r="F1088" s="149" t="s">
        <v>154</v>
      </c>
      <c r="H1088" s="150">
        <v>55</v>
      </c>
      <c r="I1088" s="151"/>
      <c r="L1088" s="147"/>
      <c r="M1088" s="152"/>
      <c r="T1088" s="153"/>
      <c r="AT1088" s="148" t="s">
        <v>151</v>
      </c>
      <c r="AU1088" s="148" t="s">
        <v>78</v>
      </c>
      <c r="AV1088" s="12" t="s">
        <v>149</v>
      </c>
      <c r="AW1088" s="12" t="s">
        <v>31</v>
      </c>
      <c r="AX1088" s="12" t="s">
        <v>78</v>
      </c>
      <c r="AY1088" s="148" t="s">
        <v>142</v>
      </c>
    </row>
    <row r="1089" spans="2:65" s="1" customFormat="1" ht="180.75" customHeight="1">
      <c r="B1089" s="32"/>
      <c r="C1089" s="160" t="s">
        <v>614</v>
      </c>
      <c r="D1089" s="160" t="s">
        <v>316</v>
      </c>
      <c r="E1089" s="161" t="s">
        <v>1149</v>
      </c>
      <c r="F1089" s="162" t="s">
        <v>1150</v>
      </c>
      <c r="G1089" s="163" t="s">
        <v>146</v>
      </c>
      <c r="H1089" s="164">
        <v>35</v>
      </c>
      <c r="I1089" s="165"/>
      <c r="J1089" s="166">
        <f>ROUND(I1089*H1089,2)</f>
        <v>0</v>
      </c>
      <c r="K1089" s="162" t="s">
        <v>147</v>
      </c>
      <c r="L1089" s="32"/>
      <c r="M1089" s="167" t="s">
        <v>19</v>
      </c>
      <c r="N1089" s="168" t="s">
        <v>41</v>
      </c>
      <c r="P1089" s="135">
        <f>O1089*H1089</f>
        <v>0</v>
      </c>
      <c r="Q1089" s="135">
        <v>0</v>
      </c>
      <c r="R1089" s="135">
        <f>Q1089*H1089</f>
        <v>0</v>
      </c>
      <c r="S1089" s="135">
        <v>0</v>
      </c>
      <c r="T1089" s="136">
        <f>S1089*H1089</f>
        <v>0</v>
      </c>
      <c r="AR1089" s="137" t="s">
        <v>149</v>
      </c>
      <c r="AT1089" s="137" t="s">
        <v>316</v>
      </c>
      <c r="AU1089" s="137" t="s">
        <v>78</v>
      </c>
      <c r="AY1089" s="17" t="s">
        <v>142</v>
      </c>
      <c r="BE1089" s="138">
        <f>IF(N1089="základní",J1089,0)</f>
        <v>0</v>
      </c>
      <c r="BF1089" s="138">
        <f>IF(N1089="snížená",J1089,0)</f>
        <v>0</v>
      </c>
      <c r="BG1089" s="138">
        <f>IF(N1089="zákl. přenesená",J1089,0)</f>
        <v>0</v>
      </c>
      <c r="BH1089" s="138">
        <f>IF(N1089="sníž. přenesená",J1089,0)</f>
        <v>0</v>
      </c>
      <c r="BI1089" s="138">
        <f>IF(N1089="nulová",J1089,0)</f>
        <v>0</v>
      </c>
      <c r="BJ1089" s="17" t="s">
        <v>78</v>
      </c>
      <c r="BK1089" s="138">
        <f>ROUND(I1089*H1089,2)</f>
        <v>0</v>
      </c>
      <c r="BL1089" s="17" t="s">
        <v>149</v>
      </c>
      <c r="BM1089" s="137" t="s">
        <v>1151</v>
      </c>
    </row>
    <row r="1090" spans="2:65" s="13" customFormat="1" ht="11.25">
      <c r="B1090" s="154"/>
      <c r="D1090" s="140" t="s">
        <v>151</v>
      </c>
      <c r="E1090" s="155" t="s">
        <v>19</v>
      </c>
      <c r="F1090" s="156" t="s">
        <v>1152</v>
      </c>
      <c r="H1090" s="155" t="s">
        <v>19</v>
      </c>
      <c r="I1090" s="157"/>
      <c r="L1090" s="154"/>
      <c r="M1090" s="158"/>
      <c r="T1090" s="159"/>
      <c r="AT1090" s="155" t="s">
        <v>151</v>
      </c>
      <c r="AU1090" s="155" t="s">
        <v>78</v>
      </c>
      <c r="AV1090" s="13" t="s">
        <v>78</v>
      </c>
      <c r="AW1090" s="13" t="s">
        <v>31</v>
      </c>
      <c r="AX1090" s="13" t="s">
        <v>70</v>
      </c>
      <c r="AY1090" s="155" t="s">
        <v>142</v>
      </c>
    </row>
    <row r="1091" spans="2:65" s="11" customFormat="1" ht="11.25">
      <c r="B1091" s="139"/>
      <c r="D1091" s="140" t="s">
        <v>151</v>
      </c>
      <c r="E1091" s="141" t="s">
        <v>19</v>
      </c>
      <c r="F1091" s="142" t="s">
        <v>327</v>
      </c>
      <c r="H1091" s="143">
        <v>35</v>
      </c>
      <c r="I1091" s="144"/>
      <c r="L1091" s="139"/>
      <c r="M1091" s="145"/>
      <c r="T1091" s="146"/>
      <c r="AT1091" s="141" t="s">
        <v>151</v>
      </c>
      <c r="AU1091" s="141" t="s">
        <v>78</v>
      </c>
      <c r="AV1091" s="11" t="s">
        <v>80</v>
      </c>
      <c r="AW1091" s="11" t="s">
        <v>31</v>
      </c>
      <c r="AX1091" s="11" t="s">
        <v>70</v>
      </c>
      <c r="AY1091" s="141" t="s">
        <v>142</v>
      </c>
    </row>
    <row r="1092" spans="2:65" s="12" customFormat="1" ht="11.25">
      <c r="B1092" s="147"/>
      <c r="D1092" s="140" t="s">
        <v>151</v>
      </c>
      <c r="E1092" s="148" t="s">
        <v>19</v>
      </c>
      <c r="F1092" s="149" t="s">
        <v>154</v>
      </c>
      <c r="H1092" s="150">
        <v>35</v>
      </c>
      <c r="I1092" s="151"/>
      <c r="L1092" s="147"/>
      <c r="M1092" s="152"/>
      <c r="T1092" s="153"/>
      <c r="AT1092" s="148" t="s">
        <v>151</v>
      </c>
      <c r="AU1092" s="148" t="s">
        <v>78</v>
      </c>
      <c r="AV1092" s="12" t="s">
        <v>149</v>
      </c>
      <c r="AW1092" s="12" t="s">
        <v>31</v>
      </c>
      <c r="AX1092" s="12" t="s">
        <v>78</v>
      </c>
      <c r="AY1092" s="148" t="s">
        <v>142</v>
      </c>
    </row>
    <row r="1093" spans="2:65" s="1" customFormat="1" ht="194.45" customHeight="1">
      <c r="B1093" s="32"/>
      <c r="C1093" s="160" t="s">
        <v>1153</v>
      </c>
      <c r="D1093" s="160" t="s">
        <v>316</v>
      </c>
      <c r="E1093" s="161" t="s">
        <v>1154</v>
      </c>
      <c r="F1093" s="162" t="s">
        <v>1155</v>
      </c>
      <c r="G1093" s="163" t="s">
        <v>146</v>
      </c>
      <c r="H1093" s="164">
        <v>31</v>
      </c>
      <c r="I1093" s="165"/>
      <c r="J1093" s="166">
        <f>ROUND(I1093*H1093,2)</f>
        <v>0</v>
      </c>
      <c r="K1093" s="162" t="s">
        <v>147</v>
      </c>
      <c r="L1093" s="32"/>
      <c r="M1093" s="167" t="s">
        <v>19</v>
      </c>
      <c r="N1093" s="168" t="s">
        <v>41</v>
      </c>
      <c r="P1093" s="135">
        <f>O1093*H1093</f>
        <v>0</v>
      </c>
      <c r="Q1093" s="135">
        <v>0</v>
      </c>
      <c r="R1093" s="135">
        <f>Q1093*H1093</f>
        <v>0</v>
      </c>
      <c r="S1093" s="135">
        <v>0</v>
      </c>
      <c r="T1093" s="136">
        <f>S1093*H1093</f>
        <v>0</v>
      </c>
      <c r="AR1093" s="137" t="s">
        <v>149</v>
      </c>
      <c r="AT1093" s="137" t="s">
        <v>316</v>
      </c>
      <c r="AU1093" s="137" t="s">
        <v>78</v>
      </c>
      <c r="AY1093" s="17" t="s">
        <v>142</v>
      </c>
      <c r="BE1093" s="138">
        <f>IF(N1093="základní",J1093,0)</f>
        <v>0</v>
      </c>
      <c r="BF1093" s="138">
        <f>IF(N1093="snížená",J1093,0)</f>
        <v>0</v>
      </c>
      <c r="BG1093" s="138">
        <f>IF(N1093="zákl. přenesená",J1093,0)</f>
        <v>0</v>
      </c>
      <c r="BH1093" s="138">
        <f>IF(N1093="sníž. přenesená",J1093,0)</f>
        <v>0</v>
      </c>
      <c r="BI1093" s="138">
        <f>IF(N1093="nulová",J1093,0)</f>
        <v>0</v>
      </c>
      <c r="BJ1093" s="17" t="s">
        <v>78</v>
      </c>
      <c r="BK1093" s="138">
        <f>ROUND(I1093*H1093,2)</f>
        <v>0</v>
      </c>
      <c r="BL1093" s="17" t="s">
        <v>149</v>
      </c>
      <c r="BM1093" s="137" t="s">
        <v>1156</v>
      </c>
    </row>
    <row r="1094" spans="2:65" s="1" customFormat="1" ht="19.5">
      <c r="B1094" s="32"/>
      <c r="D1094" s="140" t="s">
        <v>314</v>
      </c>
      <c r="F1094" s="169" t="s">
        <v>374</v>
      </c>
      <c r="I1094" s="170"/>
      <c r="L1094" s="32"/>
      <c r="M1094" s="171"/>
      <c r="T1094" s="53"/>
      <c r="AT1094" s="17" t="s">
        <v>314</v>
      </c>
      <c r="AU1094" s="17" t="s">
        <v>78</v>
      </c>
    </row>
    <row r="1095" spans="2:65" s="13" customFormat="1" ht="11.25">
      <c r="B1095" s="154"/>
      <c r="D1095" s="140" t="s">
        <v>151</v>
      </c>
      <c r="E1095" s="155" t="s">
        <v>19</v>
      </c>
      <c r="F1095" s="156" t="s">
        <v>730</v>
      </c>
      <c r="H1095" s="155" t="s">
        <v>19</v>
      </c>
      <c r="I1095" s="157"/>
      <c r="L1095" s="154"/>
      <c r="M1095" s="158"/>
      <c r="T1095" s="159"/>
      <c r="AT1095" s="155" t="s">
        <v>151</v>
      </c>
      <c r="AU1095" s="155" t="s">
        <v>78</v>
      </c>
      <c r="AV1095" s="13" t="s">
        <v>78</v>
      </c>
      <c r="AW1095" s="13" t="s">
        <v>31</v>
      </c>
      <c r="AX1095" s="13" t="s">
        <v>70</v>
      </c>
      <c r="AY1095" s="155" t="s">
        <v>142</v>
      </c>
    </row>
    <row r="1096" spans="2:65" s="11" customFormat="1" ht="11.25">
      <c r="B1096" s="139"/>
      <c r="D1096" s="140" t="s">
        <v>151</v>
      </c>
      <c r="E1096" s="141" t="s">
        <v>19</v>
      </c>
      <c r="F1096" s="142" t="s">
        <v>188</v>
      </c>
      <c r="H1096" s="143">
        <v>7</v>
      </c>
      <c r="I1096" s="144"/>
      <c r="L1096" s="139"/>
      <c r="M1096" s="145"/>
      <c r="T1096" s="146"/>
      <c r="AT1096" s="141" t="s">
        <v>151</v>
      </c>
      <c r="AU1096" s="141" t="s">
        <v>78</v>
      </c>
      <c r="AV1096" s="11" t="s">
        <v>80</v>
      </c>
      <c r="AW1096" s="11" t="s">
        <v>31</v>
      </c>
      <c r="AX1096" s="11" t="s">
        <v>70</v>
      </c>
      <c r="AY1096" s="141" t="s">
        <v>142</v>
      </c>
    </row>
    <row r="1097" spans="2:65" s="13" customFormat="1" ht="11.25">
      <c r="B1097" s="154"/>
      <c r="D1097" s="140" t="s">
        <v>151</v>
      </c>
      <c r="E1097" s="155" t="s">
        <v>19</v>
      </c>
      <c r="F1097" s="156" t="s">
        <v>731</v>
      </c>
      <c r="H1097" s="155" t="s">
        <v>19</v>
      </c>
      <c r="I1097" s="157"/>
      <c r="L1097" s="154"/>
      <c r="M1097" s="158"/>
      <c r="T1097" s="159"/>
      <c r="AT1097" s="155" t="s">
        <v>151</v>
      </c>
      <c r="AU1097" s="155" t="s">
        <v>78</v>
      </c>
      <c r="AV1097" s="13" t="s">
        <v>78</v>
      </c>
      <c r="AW1097" s="13" t="s">
        <v>31</v>
      </c>
      <c r="AX1097" s="13" t="s">
        <v>70</v>
      </c>
      <c r="AY1097" s="155" t="s">
        <v>142</v>
      </c>
    </row>
    <row r="1098" spans="2:65" s="11" customFormat="1" ht="11.25">
      <c r="B1098" s="139"/>
      <c r="D1098" s="140" t="s">
        <v>151</v>
      </c>
      <c r="E1098" s="141" t="s">
        <v>19</v>
      </c>
      <c r="F1098" s="142" t="s">
        <v>161</v>
      </c>
      <c r="H1098" s="143">
        <v>3</v>
      </c>
      <c r="I1098" s="144"/>
      <c r="L1098" s="139"/>
      <c r="M1098" s="145"/>
      <c r="T1098" s="146"/>
      <c r="AT1098" s="141" t="s">
        <v>151</v>
      </c>
      <c r="AU1098" s="141" t="s">
        <v>78</v>
      </c>
      <c r="AV1098" s="11" t="s">
        <v>80</v>
      </c>
      <c r="AW1098" s="11" t="s">
        <v>31</v>
      </c>
      <c r="AX1098" s="11" t="s">
        <v>70</v>
      </c>
      <c r="AY1098" s="141" t="s">
        <v>142</v>
      </c>
    </row>
    <row r="1099" spans="2:65" s="13" customFormat="1" ht="11.25">
      <c r="B1099" s="154"/>
      <c r="D1099" s="140" t="s">
        <v>151</v>
      </c>
      <c r="E1099" s="155" t="s">
        <v>19</v>
      </c>
      <c r="F1099" s="156" t="s">
        <v>689</v>
      </c>
      <c r="H1099" s="155" t="s">
        <v>19</v>
      </c>
      <c r="I1099" s="157"/>
      <c r="L1099" s="154"/>
      <c r="M1099" s="158"/>
      <c r="T1099" s="159"/>
      <c r="AT1099" s="155" t="s">
        <v>151</v>
      </c>
      <c r="AU1099" s="155" t="s">
        <v>78</v>
      </c>
      <c r="AV1099" s="13" t="s">
        <v>78</v>
      </c>
      <c r="AW1099" s="13" t="s">
        <v>31</v>
      </c>
      <c r="AX1099" s="13" t="s">
        <v>70</v>
      </c>
      <c r="AY1099" s="155" t="s">
        <v>142</v>
      </c>
    </row>
    <row r="1100" spans="2:65" s="11" customFormat="1" ht="11.25">
      <c r="B1100" s="139"/>
      <c r="D1100" s="140" t="s">
        <v>151</v>
      </c>
      <c r="E1100" s="141" t="s">
        <v>19</v>
      </c>
      <c r="F1100" s="142" t="s">
        <v>149</v>
      </c>
      <c r="H1100" s="143">
        <v>4</v>
      </c>
      <c r="I1100" s="144"/>
      <c r="L1100" s="139"/>
      <c r="M1100" s="145"/>
      <c r="T1100" s="146"/>
      <c r="AT1100" s="141" t="s">
        <v>151</v>
      </c>
      <c r="AU1100" s="141" t="s">
        <v>78</v>
      </c>
      <c r="AV1100" s="11" t="s">
        <v>80</v>
      </c>
      <c r="AW1100" s="11" t="s">
        <v>31</v>
      </c>
      <c r="AX1100" s="11" t="s">
        <v>70</v>
      </c>
      <c r="AY1100" s="141" t="s">
        <v>142</v>
      </c>
    </row>
    <row r="1101" spans="2:65" s="13" customFormat="1" ht="11.25">
      <c r="B1101" s="154"/>
      <c r="D1101" s="140" t="s">
        <v>151</v>
      </c>
      <c r="E1101" s="155" t="s">
        <v>19</v>
      </c>
      <c r="F1101" s="156" t="s">
        <v>1157</v>
      </c>
      <c r="H1101" s="155" t="s">
        <v>19</v>
      </c>
      <c r="I1101" s="157"/>
      <c r="L1101" s="154"/>
      <c r="M1101" s="158"/>
      <c r="T1101" s="159"/>
      <c r="AT1101" s="155" t="s">
        <v>151</v>
      </c>
      <c r="AU1101" s="155" t="s">
        <v>78</v>
      </c>
      <c r="AV1101" s="13" t="s">
        <v>78</v>
      </c>
      <c r="AW1101" s="13" t="s">
        <v>31</v>
      </c>
      <c r="AX1101" s="13" t="s">
        <v>70</v>
      </c>
      <c r="AY1101" s="155" t="s">
        <v>142</v>
      </c>
    </row>
    <row r="1102" spans="2:65" s="11" customFormat="1" ht="11.25">
      <c r="B1102" s="139"/>
      <c r="D1102" s="140" t="s">
        <v>151</v>
      </c>
      <c r="E1102" s="141" t="s">
        <v>19</v>
      </c>
      <c r="F1102" s="142" t="s">
        <v>627</v>
      </c>
      <c r="H1102" s="143">
        <v>6</v>
      </c>
      <c r="I1102" s="144"/>
      <c r="L1102" s="139"/>
      <c r="M1102" s="145"/>
      <c r="T1102" s="146"/>
      <c r="AT1102" s="141" t="s">
        <v>151</v>
      </c>
      <c r="AU1102" s="141" t="s">
        <v>78</v>
      </c>
      <c r="AV1102" s="11" t="s">
        <v>80</v>
      </c>
      <c r="AW1102" s="11" t="s">
        <v>31</v>
      </c>
      <c r="AX1102" s="11" t="s">
        <v>70</v>
      </c>
      <c r="AY1102" s="141" t="s">
        <v>142</v>
      </c>
    </row>
    <row r="1103" spans="2:65" s="13" customFormat="1" ht="11.25">
      <c r="B1103" s="154"/>
      <c r="D1103" s="140" t="s">
        <v>151</v>
      </c>
      <c r="E1103" s="155" t="s">
        <v>19</v>
      </c>
      <c r="F1103" s="156" t="s">
        <v>965</v>
      </c>
      <c r="H1103" s="155" t="s">
        <v>19</v>
      </c>
      <c r="I1103" s="157"/>
      <c r="L1103" s="154"/>
      <c r="M1103" s="158"/>
      <c r="T1103" s="159"/>
      <c r="AT1103" s="155" t="s">
        <v>151</v>
      </c>
      <c r="AU1103" s="155" t="s">
        <v>78</v>
      </c>
      <c r="AV1103" s="13" t="s">
        <v>78</v>
      </c>
      <c r="AW1103" s="13" t="s">
        <v>31</v>
      </c>
      <c r="AX1103" s="13" t="s">
        <v>70</v>
      </c>
      <c r="AY1103" s="155" t="s">
        <v>142</v>
      </c>
    </row>
    <row r="1104" spans="2:65" s="11" customFormat="1" ht="11.25">
      <c r="B1104" s="139"/>
      <c r="D1104" s="140" t="s">
        <v>151</v>
      </c>
      <c r="E1104" s="141" t="s">
        <v>19</v>
      </c>
      <c r="F1104" s="142" t="s">
        <v>173</v>
      </c>
      <c r="H1104" s="143">
        <v>5</v>
      </c>
      <c r="I1104" s="144"/>
      <c r="L1104" s="139"/>
      <c r="M1104" s="145"/>
      <c r="T1104" s="146"/>
      <c r="AT1104" s="141" t="s">
        <v>151</v>
      </c>
      <c r="AU1104" s="141" t="s">
        <v>78</v>
      </c>
      <c r="AV1104" s="11" t="s">
        <v>80</v>
      </c>
      <c r="AW1104" s="11" t="s">
        <v>31</v>
      </c>
      <c r="AX1104" s="11" t="s">
        <v>70</v>
      </c>
      <c r="AY1104" s="141" t="s">
        <v>142</v>
      </c>
    </row>
    <row r="1105" spans="2:65" s="13" customFormat="1" ht="11.25">
      <c r="B1105" s="154"/>
      <c r="D1105" s="140" t="s">
        <v>151</v>
      </c>
      <c r="E1105" s="155" t="s">
        <v>19</v>
      </c>
      <c r="F1105" s="156" t="s">
        <v>964</v>
      </c>
      <c r="H1105" s="155" t="s">
        <v>19</v>
      </c>
      <c r="I1105" s="157"/>
      <c r="L1105" s="154"/>
      <c r="M1105" s="158"/>
      <c r="T1105" s="159"/>
      <c r="AT1105" s="155" t="s">
        <v>151</v>
      </c>
      <c r="AU1105" s="155" t="s">
        <v>78</v>
      </c>
      <c r="AV1105" s="13" t="s">
        <v>78</v>
      </c>
      <c r="AW1105" s="13" t="s">
        <v>31</v>
      </c>
      <c r="AX1105" s="13" t="s">
        <v>70</v>
      </c>
      <c r="AY1105" s="155" t="s">
        <v>142</v>
      </c>
    </row>
    <row r="1106" spans="2:65" s="11" customFormat="1" ht="11.25">
      <c r="B1106" s="139"/>
      <c r="D1106" s="140" t="s">
        <v>151</v>
      </c>
      <c r="E1106" s="141" t="s">
        <v>19</v>
      </c>
      <c r="F1106" s="142" t="s">
        <v>179</v>
      </c>
      <c r="H1106" s="143">
        <v>6</v>
      </c>
      <c r="I1106" s="144"/>
      <c r="L1106" s="139"/>
      <c r="M1106" s="145"/>
      <c r="T1106" s="146"/>
      <c r="AT1106" s="141" t="s">
        <v>151</v>
      </c>
      <c r="AU1106" s="141" t="s">
        <v>78</v>
      </c>
      <c r="AV1106" s="11" t="s">
        <v>80</v>
      </c>
      <c r="AW1106" s="11" t="s">
        <v>31</v>
      </c>
      <c r="AX1106" s="11" t="s">
        <v>70</v>
      </c>
      <c r="AY1106" s="141" t="s">
        <v>142</v>
      </c>
    </row>
    <row r="1107" spans="2:65" s="12" customFormat="1" ht="11.25">
      <c r="B1107" s="147"/>
      <c r="D1107" s="140" t="s">
        <v>151</v>
      </c>
      <c r="E1107" s="148" t="s">
        <v>19</v>
      </c>
      <c r="F1107" s="149" t="s">
        <v>154</v>
      </c>
      <c r="H1107" s="150">
        <v>31</v>
      </c>
      <c r="I1107" s="151"/>
      <c r="L1107" s="147"/>
      <c r="M1107" s="152"/>
      <c r="T1107" s="153"/>
      <c r="AT1107" s="148" t="s">
        <v>151</v>
      </c>
      <c r="AU1107" s="148" t="s">
        <v>78</v>
      </c>
      <c r="AV1107" s="12" t="s">
        <v>149</v>
      </c>
      <c r="AW1107" s="12" t="s">
        <v>31</v>
      </c>
      <c r="AX1107" s="12" t="s">
        <v>78</v>
      </c>
      <c r="AY1107" s="148" t="s">
        <v>142</v>
      </c>
    </row>
    <row r="1108" spans="2:65" s="1" customFormat="1" ht="180.75" customHeight="1">
      <c r="B1108" s="32"/>
      <c r="C1108" s="160" t="s">
        <v>1158</v>
      </c>
      <c r="D1108" s="160" t="s">
        <v>316</v>
      </c>
      <c r="E1108" s="161" t="s">
        <v>371</v>
      </c>
      <c r="F1108" s="162" t="s">
        <v>372</v>
      </c>
      <c r="G1108" s="163" t="s">
        <v>146</v>
      </c>
      <c r="H1108" s="164">
        <v>78</v>
      </c>
      <c r="I1108" s="165"/>
      <c r="J1108" s="166">
        <f>ROUND(I1108*H1108,2)</f>
        <v>0</v>
      </c>
      <c r="K1108" s="162" t="s">
        <v>147</v>
      </c>
      <c r="L1108" s="32"/>
      <c r="M1108" s="167" t="s">
        <v>19</v>
      </c>
      <c r="N1108" s="168" t="s">
        <v>41</v>
      </c>
      <c r="P1108" s="135">
        <f>O1108*H1108</f>
        <v>0</v>
      </c>
      <c r="Q1108" s="135">
        <v>0</v>
      </c>
      <c r="R1108" s="135">
        <f>Q1108*H1108</f>
        <v>0</v>
      </c>
      <c r="S1108" s="135">
        <v>0</v>
      </c>
      <c r="T1108" s="136">
        <f>S1108*H1108</f>
        <v>0</v>
      </c>
      <c r="AR1108" s="137" t="s">
        <v>149</v>
      </c>
      <c r="AT1108" s="137" t="s">
        <v>316</v>
      </c>
      <c r="AU1108" s="137" t="s">
        <v>78</v>
      </c>
      <c r="AY1108" s="17" t="s">
        <v>142</v>
      </c>
      <c r="BE1108" s="138">
        <f>IF(N1108="základní",J1108,0)</f>
        <v>0</v>
      </c>
      <c r="BF1108" s="138">
        <f>IF(N1108="snížená",J1108,0)</f>
        <v>0</v>
      </c>
      <c r="BG1108" s="138">
        <f>IF(N1108="zákl. přenesená",J1108,0)</f>
        <v>0</v>
      </c>
      <c r="BH1108" s="138">
        <f>IF(N1108="sníž. přenesená",J1108,0)</f>
        <v>0</v>
      </c>
      <c r="BI1108" s="138">
        <f>IF(N1108="nulová",J1108,0)</f>
        <v>0</v>
      </c>
      <c r="BJ1108" s="17" t="s">
        <v>78</v>
      </c>
      <c r="BK1108" s="138">
        <f>ROUND(I1108*H1108,2)</f>
        <v>0</v>
      </c>
      <c r="BL1108" s="17" t="s">
        <v>149</v>
      </c>
      <c r="BM1108" s="137" t="s">
        <v>1159</v>
      </c>
    </row>
    <row r="1109" spans="2:65" s="13" customFormat="1" ht="11.25">
      <c r="B1109" s="154"/>
      <c r="D1109" s="140" t="s">
        <v>151</v>
      </c>
      <c r="E1109" s="155" t="s">
        <v>19</v>
      </c>
      <c r="F1109" s="156" t="s">
        <v>674</v>
      </c>
      <c r="H1109" s="155" t="s">
        <v>19</v>
      </c>
      <c r="I1109" s="157"/>
      <c r="L1109" s="154"/>
      <c r="M1109" s="158"/>
      <c r="T1109" s="159"/>
      <c r="AT1109" s="155" t="s">
        <v>151</v>
      </c>
      <c r="AU1109" s="155" t="s">
        <v>78</v>
      </c>
      <c r="AV1109" s="13" t="s">
        <v>78</v>
      </c>
      <c r="AW1109" s="13" t="s">
        <v>31</v>
      </c>
      <c r="AX1109" s="13" t="s">
        <v>70</v>
      </c>
      <c r="AY1109" s="155" t="s">
        <v>142</v>
      </c>
    </row>
    <row r="1110" spans="2:65" s="11" customFormat="1" ht="11.25">
      <c r="B1110" s="139"/>
      <c r="D1110" s="140" t="s">
        <v>151</v>
      </c>
      <c r="E1110" s="141" t="s">
        <v>19</v>
      </c>
      <c r="F1110" s="142" t="s">
        <v>209</v>
      </c>
      <c r="H1110" s="143">
        <v>11</v>
      </c>
      <c r="I1110" s="144"/>
      <c r="L1110" s="139"/>
      <c r="M1110" s="145"/>
      <c r="T1110" s="146"/>
      <c r="AT1110" s="141" t="s">
        <v>151</v>
      </c>
      <c r="AU1110" s="141" t="s">
        <v>78</v>
      </c>
      <c r="AV1110" s="11" t="s">
        <v>80</v>
      </c>
      <c r="AW1110" s="11" t="s">
        <v>31</v>
      </c>
      <c r="AX1110" s="11" t="s">
        <v>70</v>
      </c>
      <c r="AY1110" s="141" t="s">
        <v>142</v>
      </c>
    </row>
    <row r="1111" spans="2:65" s="13" customFormat="1" ht="11.25">
      <c r="B1111" s="154"/>
      <c r="D1111" s="140" t="s">
        <v>151</v>
      </c>
      <c r="E1111" s="155" t="s">
        <v>19</v>
      </c>
      <c r="F1111" s="156" t="s">
        <v>675</v>
      </c>
      <c r="H1111" s="155" t="s">
        <v>19</v>
      </c>
      <c r="I1111" s="157"/>
      <c r="L1111" s="154"/>
      <c r="M1111" s="158"/>
      <c r="T1111" s="159"/>
      <c r="AT1111" s="155" t="s">
        <v>151</v>
      </c>
      <c r="AU1111" s="155" t="s">
        <v>78</v>
      </c>
      <c r="AV1111" s="13" t="s">
        <v>78</v>
      </c>
      <c r="AW1111" s="13" t="s">
        <v>31</v>
      </c>
      <c r="AX1111" s="13" t="s">
        <v>70</v>
      </c>
      <c r="AY1111" s="155" t="s">
        <v>142</v>
      </c>
    </row>
    <row r="1112" spans="2:65" s="11" customFormat="1" ht="11.25">
      <c r="B1112" s="139"/>
      <c r="D1112" s="140" t="s">
        <v>151</v>
      </c>
      <c r="E1112" s="141" t="s">
        <v>19</v>
      </c>
      <c r="F1112" s="142" t="s">
        <v>327</v>
      </c>
      <c r="H1112" s="143">
        <v>35</v>
      </c>
      <c r="I1112" s="144"/>
      <c r="L1112" s="139"/>
      <c r="M1112" s="145"/>
      <c r="T1112" s="146"/>
      <c r="AT1112" s="141" t="s">
        <v>151</v>
      </c>
      <c r="AU1112" s="141" t="s">
        <v>78</v>
      </c>
      <c r="AV1112" s="11" t="s">
        <v>80</v>
      </c>
      <c r="AW1112" s="11" t="s">
        <v>31</v>
      </c>
      <c r="AX1112" s="11" t="s">
        <v>70</v>
      </c>
      <c r="AY1112" s="141" t="s">
        <v>142</v>
      </c>
    </row>
    <row r="1113" spans="2:65" s="13" customFormat="1" ht="11.25">
      <c r="B1113" s="154"/>
      <c r="D1113" s="140" t="s">
        <v>151</v>
      </c>
      <c r="E1113" s="155" t="s">
        <v>19</v>
      </c>
      <c r="F1113" s="156" t="s">
        <v>676</v>
      </c>
      <c r="H1113" s="155" t="s">
        <v>19</v>
      </c>
      <c r="I1113" s="157"/>
      <c r="L1113" s="154"/>
      <c r="M1113" s="158"/>
      <c r="T1113" s="159"/>
      <c r="AT1113" s="155" t="s">
        <v>151</v>
      </c>
      <c r="AU1113" s="155" t="s">
        <v>78</v>
      </c>
      <c r="AV1113" s="13" t="s">
        <v>78</v>
      </c>
      <c r="AW1113" s="13" t="s">
        <v>31</v>
      </c>
      <c r="AX1113" s="13" t="s">
        <v>70</v>
      </c>
      <c r="AY1113" s="155" t="s">
        <v>142</v>
      </c>
    </row>
    <row r="1114" spans="2:65" s="11" customFormat="1" ht="11.25">
      <c r="B1114" s="139"/>
      <c r="D1114" s="140" t="s">
        <v>151</v>
      </c>
      <c r="E1114" s="141" t="s">
        <v>19</v>
      </c>
      <c r="F1114" s="142" t="s">
        <v>209</v>
      </c>
      <c r="H1114" s="143">
        <v>11</v>
      </c>
      <c r="I1114" s="144"/>
      <c r="L1114" s="139"/>
      <c r="M1114" s="145"/>
      <c r="T1114" s="146"/>
      <c r="AT1114" s="141" t="s">
        <v>151</v>
      </c>
      <c r="AU1114" s="141" t="s">
        <v>78</v>
      </c>
      <c r="AV1114" s="11" t="s">
        <v>80</v>
      </c>
      <c r="AW1114" s="11" t="s">
        <v>31</v>
      </c>
      <c r="AX1114" s="11" t="s">
        <v>70</v>
      </c>
      <c r="AY1114" s="141" t="s">
        <v>142</v>
      </c>
    </row>
    <row r="1115" spans="2:65" s="13" customFormat="1" ht="11.25">
      <c r="B1115" s="154"/>
      <c r="D1115" s="140" t="s">
        <v>151</v>
      </c>
      <c r="E1115" s="155" t="s">
        <v>19</v>
      </c>
      <c r="F1115" s="156" t="s">
        <v>677</v>
      </c>
      <c r="H1115" s="155" t="s">
        <v>19</v>
      </c>
      <c r="I1115" s="157"/>
      <c r="L1115" s="154"/>
      <c r="M1115" s="158"/>
      <c r="T1115" s="159"/>
      <c r="AT1115" s="155" t="s">
        <v>151</v>
      </c>
      <c r="AU1115" s="155" t="s">
        <v>78</v>
      </c>
      <c r="AV1115" s="13" t="s">
        <v>78</v>
      </c>
      <c r="AW1115" s="13" t="s">
        <v>31</v>
      </c>
      <c r="AX1115" s="13" t="s">
        <v>70</v>
      </c>
      <c r="AY1115" s="155" t="s">
        <v>142</v>
      </c>
    </row>
    <row r="1116" spans="2:65" s="11" customFormat="1" ht="11.25">
      <c r="B1116" s="139"/>
      <c r="D1116" s="140" t="s">
        <v>151</v>
      </c>
      <c r="E1116" s="141" t="s">
        <v>19</v>
      </c>
      <c r="F1116" s="142" t="s">
        <v>7</v>
      </c>
      <c r="H1116" s="143">
        <v>21</v>
      </c>
      <c r="I1116" s="144"/>
      <c r="L1116" s="139"/>
      <c r="M1116" s="145"/>
      <c r="T1116" s="146"/>
      <c r="AT1116" s="141" t="s">
        <v>151</v>
      </c>
      <c r="AU1116" s="141" t="s">
        <v>78</v>
      </c>
      <c r="AV1116" s="11" t="s">
        <v>80</v>
      </c>
      <c r="AW1116" s="11" t="s">
        <v>31</v>
      </c>
      <c r="AX1116" s="11" t="s">
        <v>70</v>
      </c>
      <c r="AY1116" s="141" t="s">
        <v>142</v>
      </c>
    </row>
    <row r="1117" spans="2:65" s="12" customFormat="1" ht="11.25">
      <c r="B1117" s="147"/>
      <c r="D1117" s="140" t="s">
        <v>151</v>
      </c>
      <c r="E1117" s="148" t="s">
        <v>19</v>
      </c>
      <c r="F1117" s="149" t="s">
        <v>154</v>
      </c>
      <c r="H1117" s="150">
        <v>78</v>
      </c>
      <c r="I1117" s="151"/>
      <c r="L1117" s="147"/>
      <c r="M1117" s="152"/>
      <c r="T1117" s="153"/>
      <c r="AT1117" s="148" t="s">
        <v>151</v>
      </c>
      <c r="AU1117" s="148" t="s">
        <v>78</v>
      </c>
      <c r="AV1117" s="12" t="s">
        <v>149</v>
      </c>
      <c r="AW1117" s="12" t="s">
        <v>31</v>
      </c>
      <c r="AX1117" s="12" t="s">
        <v>78</v>
      </c>
      <c r="AY1117" s="148" t="s">
        <v>142</v>
      </c>
    </row>
    <row r="1118" spans="2:65" s="1" customFormat="1" ht="128.65" customHeight="1">
      <c r="B1118" s="32"/>
      <c r="C1118" s="160" t="s">
        <v>1160</v>
      </c>
      <c r="D1118" s="160" t="s">
        <v>316</v>
      </c>
      <c r="E1118" s="161" t="s">
        <v>382</v>
      </c>
      <c r="F1118" s="162" t="s">
        <v>383</v>
      </c>
      <c r="G1118" s="163" t="s">
        <v>164</v>
      </c>
      <c r="H1118" s="164">
        <v>1418</v>
      </c>
      <c r="I1118" s="165"/>
      <c r="J1118" s="166">
        <f>ROUND(I1118*H1118,2)</f>
        <v>0</v>
      </c>
      <c r="K1118" s="162" t="s">
        <v>147</v>
      </c>
      <c r="L1118" s="32"/>
      <c r="M1118" s="167" t="s">
        <v>19</v>
      </c>
      <c r="N1118" s="168" t="s">
        <v>41</v>
      </c>
      <c r="P1118" s="135">
        <f>O1118*H1118</f>
        <v>0</v>
      </c>
      <c r="Q1118" s="135">
        <v>0</v>
      </c>
      <c r="R1118" s="135">
        <f>Q1118*H1118</f>
        <v>0</v>
      </c>
      <c r="S1118" s="135">
        <v>0</v>
      </c>
      <c r="T1118" s="136">
        <f>S1118*H1118</f>
        <v>0</v>
      </c>
      <c r="AR1118" s="137" t="s">
        <v>149</v>
      </c>
      <c r="AT1118" s="137" t="s">
        <v>316</v>
      </c>
      <c r="AU1118" s="137" t="s">
        <v>78</v>
      </c>
      <c r="AY1118" s="17" t="s">
        <v>142</v>
      </c>
      <c r="BE1118" s="138">
        <f>IF(N1118="základní",J1118,0)</f>
        <v>0</v>
      </c>
      <c r="BF1118" s="138">
        <f>IF(N1118="snížená",J1118,0)</f>
        <v>0</v>
      </c>
      <c r="BG1118" s="138">
        <f>IF(N1118="zákl. přenesená",J1118,0)</f>
        <v>0</v>
      </c>
      <c r="BH1118" s="138">
        <f>IF(N1118="sníž. přenesená",J1118,0)</f>
        <v>0</v>
      </c>
      <c r="BI1118" s="138">
        <f>IF(N1118="nulová",J1118,0)</f>
        <v>0</v>
      </c>
      <c r="BJ1118" s="17" t="s">
        <v>78</v>
      </c>
      <c r="BK1118" s="138">
        <f>ROUND(I1118*H1118,2)</f>
        <v>0</v>
      </c>
      <c r="BL1118" s="17" t="s">
        <v>149</v>
      </c>
      <c r="BM1118" s="137" t="s">
        <v>1161</v>
      </c>
    </row>
    <row r="1119" spans="2:65" s="1" customFormat="1" ht="19.5">
      <c r="B1119" s="32"/>
      <c r="D1119" s="140" t="s">
        <v>314</v>
      </c>
      <c r="F1119" s="169" t="s">
        <v>379</v>
      </c>
      <c r="I1119" s="170"/>
      <c r="L1119" s="32"/>
      <c r="M1119" s="171"/>
      <c r="T1119" s="53"/>
      <c r="AT1119" s="17" t="s">
        <v>314</v>
      </c>
      <c r="AU1119" s="17" t="s">
        <v>78</v>
      </c>
    </row>
    <row r="1120" spans="2:65" s="13" customFormat="1" ht="11.25">
      <c r="B1120" s="154"/>
      <c r="D1120" s="140" t="s">
        <v>151</v>
      </c>
      <c r="E1120" s="155" t="s">
        <v>19</v>
      </c>
      <c r="F1120" s="156" t="s">
        <v>1162</v>
      </c>
      <c r="H1120" s="155" t="s">
        <v>19</v>
      </c>
      <c r="I1120" s="157"/>
      <c r="L1120" s="154"/>
      <c r="M1120" s="158"/>
      <c r="T1120" s="159"/>
      <c r="AT1120" s="155" t="s">
        <v>151</v>
      </c>
      <c r="AU1120" s="155" t="s">
        <v>78</v>
      </c>
      <c r="AV1120" s="13" t="s">
        <v>78</v>
      </c>
      <c r="AW1120" s="13" t="s">
        <v>31</v>
      </c>
      <c r="AX1120" s="13" t="s">
        <v>70</v>
      </c>
      <c r="AY1120" s="155" t="s">
        <v>142</v>
      </c>
    </row>
    <row r="1121" spans="2:65" s="13" customFormat="1" ht="11.25">
      <c r="B1121" s="154"/>
      <c r="D1121" s="140" t="s">
        <v>151</v>
      </c>
      <c r="E1121" s="155" t="s">
        <v>19</v>
      </c>
      <c r="F1121" s="156" t="s">
        <v>660</v>
      </c>
      <c r="H1121" s="155" t="s">
        <v>19</v>
      </c>
      <c r="I1121" s="157"/>
      <c r="L1121" s="154"/>
      <c r="M1121" s="158"/>
      <c r="T1121" s="159"/>
      <c r="AT1121" s="155" t="s">
        <v>151</v>
      </c>
      <c r="AU1121" s="155" t="s">
        <v>78</v>
      </c>
      <c r="AV1121" s="13" t="s">
        <v>78</v>
      </c>
      <c r="AW1121" s="13" t="s">
        <v>31</v>
      </c>
      <c r="AX1121" s="13" t="s">
        <v>70</v>
      </c>
      <c r="AY1121" s="155" t="s">
        <v>142</v>
      </c>
    </row>
    <row r="1122" spans="2:65" s="11" customFormat="1" ht="11.25">
      <c r="B1122" s="139"/>
      <c r="D1122" s="140" t="s">
        <v>151</v>
      </c>
      <c r="E1122" s="141" t="s">
        <v>19</v>
      </c>
      <c r="F1122" s="142" t="s">
        <v>1163</v>
      </c>
      <c r="H1122" s="143">
        <v>352</v>
      </c>
      <c r="I1122" s="144"/>
      <c r="L1122" s="139"/>
      <c r="M1122" s="145"/>
      <c r="T1122" s="146"/>
      <c r="AT1122" s="141" t="s">
        <v>151</v>
      </c>
      <c r="AU1122" s="141" t="s">
        <v>78</v>
      </c>
      <c r="AV1122" s="11" t="s">
        <v>80</v>
      </c>
      <c r="AW1122" s="11" t="s">
        <v>31</v>
      </c>
      <c r="AX1122" s="11" t="s">
        <v>70</v>
      </c>
      <c r="AY1122" s="141" t="s">
        <v>142</v>
      </c>
    </row>
    <row r="1123" spans="2:65" s="13" customFormat="1" ht="11.25">
      <c r="B1123" s="154"/>
      <c r="D1123" s="140" t="s">
        <v>151</v>
      </c>
      <c r="E1123" s="155" t="s">
        <v>19</v>
      </c>
      <c r="F1123" s="156" t="s">
        <v>663</v>
      </c>
      <c r="H1123" s="155" t="s">
        <v>19</v>
      </c>
      <c r="I1123" s="157"/>
      <c r="L1123" s="154"/>
      <c r="M1123" s="158"/>
      <c r="T1123" s="159"/>
      <c r="AT1123" s="155" t="s">
        <v>151</v>
      </c>
      <c r="AU1123" s="155" t="s">
        <v>78</v>
      </c>
      <c r="AV1123" s="13" t="s">
        <v>78</v>
      </c>
      <c r="AW1123" s="13" t="s">
        <v>31</v>
      </c>
      <c r="AX1123" s="13" t="s">
        <v>70</v>
      </c>
      <c r="AY1123" s="155" t="s">
        <v>142</v>
      </c>
    </row>
    <row r="1124" spans="2:65" s="11" customFormat="1" ht="11.25">
      <c r="B1124" s="139"/>
      <c r="D1124" s="140" t="s">
        <v>151</v>
      </c>
      <c r="E1124" s="141" t="s">
        <v>19</v>
      </c>
      <c r="F1124" s="142" t="s">
        <v>1164</v>
      </c>
      <c r="H1124" s="143">
        <v>1066</v>
      </c>
      <c r="I1124" s="144"/>
      <c r="L1124" s="139"/>
      <c r="M1124" s="145"/>
      <c r="T1124" s="146"/>
      <c r="AT1124" s="141" t="s">
        <v>151</v>
      </c>
      <c r="AU1124" s="141" t="s">
        <v>78</v>
      </c>
      <c r="AV1124" s="11" t="s">
        <v>80</v>
      </c>
      <c r="AW1124" s="11" t="s">
        <v>31</v>
      </c>
      <c r="AX1124" s="11" t="s">
        <v>70</v>
      </c>
      <c r="AY1124" s="141" t="s">
        <v>142</v>
      </c>
    </row>
    <row r="1125" spans="2:65" s="12" customFormat="1" ht="11.25">
      <c r="B1125" s="147"/>
      <c r="D1125" s="140" t="s">
        <v>151</v>
      </c>
      <c r="E1125" s="148" t="s">
        <v>19</v>
      </c>
      <c r="F1125" s="149" t="s">
        <v>154</v>
      </c>
      <c r="H1125" s="150">
        <v>1418</v>
      </c>
      <c r="I1125" s="151"/>
      <c r="L1125" s="147"/>
      <c r="M1125" s="152"/>
      <c r="T1125" s="153"/>
      <c r="AT1125" s="148" t="s">
        <v>151</v>
      </c>
      <c r="AU1125" s="148" t="s">
        <v>78</v>
      </c>
      <c r="AV1125" s="12" t="s">
        <v>149</v>
      </c>
      <c r="AW1125" s="12" t="s">
        <v>31</v>
      </c>
      <c r="AX1125" s="12" t="s">
        <v>78</v>
      </c>
      <c r="AY1125" s="148" t="s">
        <v>142</v>
      </c>
    </row>
    <row r="1126" spans="2:65" s="1" customFormat="1" ht="114.95" customHeight="1">
      <c r="B1126" s="32"/>
      <c r="C1126" s="160" t="s">
        <v>1165</v>
      </c>
      <c r="D1126" s="160" t="s">
        <v>316</v>
      </c>
      <c r="E1126" s="161" t="s">
        <v>1166</v>
      </c>
      <c r="F1126" s="162" t="s">
        <v>1167</v>
      </c>
      <c r="G1126" s="163" t="s">
        <v>164</v>
      </c>
      <c r="H1126" s="164">
        <v>1926</v>
      </c>
      <c r="I1126" s="165"/>
      <c r="J1126" s="166">
        <f>ROUND(I1126*H1126,2)</f>
        <v>0</v>
      </c>
      <c r="K1126" s="162" t="s">
        <v>147</v>
      </c>
      <c r="L1126" s="32"/>
      <c r="M1126" s="167" t="s">
        <v>19</v>
      </c>
      <c r="N1126" s="168" t="s">
        <v>41</v>
      </c>
      <c r="P1126" s="135">
        <f>O1126*H1126</f>
        <v>0</v>
      </c>
      <c r="Q1126" s="135">
        <v>0</v>
      </c>
      <c r="R1126" s="135">
        <f>Q1126*H1126</f>
        <v>0</v>
      </c>
      <c r="S1126" s="135">
        <v>0</v>
      </c>
      <c r="T1126" s="136">
        <f>S1126*H1126</f>
        <v>0</v>
      </c>
      <c r="AR1126" s="137" t="s">
        <v>149</v>
      </c>
      <c r="AT1126" s="137" t="s">
        <v>316</v>
      </c>
      <c r="AU1126" s="137" t="s">
        <v>78</v>
      </c>
      <c r="AY1126" s="17" t="s">
        <v>142</v>
      </c>
      <c r="BE1126" s="138">
        <f>IF(N1126="základní",J1126,0)</f>
        <v>0</v>
      </c>
      <c r="BF1126" s="138">
        <f>IF(N1126="snížená",J1126,0)</f>
        <v>0</v>
      </c>
      <c r="BG1126" s="138">
        <f>IF(N1126="zákl. přenesená",J1126,0)</f>
        <v>0</v>
      </c>
      <c r="BH1126" s="138">
        <f>IF(N1126="sníž. přenesená",J1126,0)</f>
        <v>0</v>
      </c>
      <c r="BI1126" s="138">
        <f>IF(N1126="nulová",J1126,0)</f>
        <v>0</v>
      </c>
      <c r="BJ1126" s="17" t="s">
        <v>78</v>
      </c>
      <c r="BK1126" s="138">
        <f>ROUND(I1126*H1126,2)</f>
        <v>0</v>
      </c>
      <c r="BL1126" s="17" t="s">
        <v>149</v>
      </c>
      <c r="BM1126" s="137" t="s">
        <v>1168</v>
      </c>
    </row>
    <row r="1127" spans="2:65" s="13" customFormat="1" ht="11.25">
      <c r="B1127" s="154"/>
      <c r="D1127" s="140" t="s">
        <v>151</v>
      </c>
      <c r="E1127" s="155" t="s">
        <v>19</v>
      </c>
      <c r="F1127" s="156" t="s">
        <v>1169</v>
      </c>
      <c r="H1127" s="155" t="s">
        <v>19</v>
      </c>
      <c r="I1127" s="157"/>
      <c r="L1127" s="154"/>
      <c r="M1127" s="158"/>
      <c r="T1127" s="159"/>
      <c r="AT1127" s="155" t="s">
        <v>151</v>
      </c>
      <c r="AU1127" s="155" t="s">
        <v>78</v>
      </c>
      <c r="AV1127" s="13" t="s">
        <v>78</v>
      </c>
      <c r="AW1127" s="13" t="s">
        <v>31</v>
      </c>
      <c r="AX1127" s="13" t="s">
        <v>70</v>
      </c>
      <c r="AY1127" s="155" t="s">
        <v>142</v>
      </c>
    </row>
    <row r="1128" spans="2:65" s="11" customFormat="1" ht="11.25">
      <c r="B1128" s="139"/>
      <c r="D1128" s="140" t="s">
        <v>151</v>
      </c>
      <c r="E1128" s="141" t="s">
        <v>19</v>
      </c>
      <c r="F1128" s="142" t="s">
        <v>625</v>
      </c>
      <c r="H1128" s="143">
        <v>1364</v>
      </c>
      <c r="I1128" s="144"/>
      <c r="L1128" s="139"/>
      <c r="M1128" s="145"/>
      <c r="T1128" s="146"/>
      <c r="AT1128" s="141" t="s">
        <v>151</v>
      </c>
      <c r="AU1128" s="141" t="s">
        <v>78</v>
      </c>
      <c r="AV1128" s="11" t="s">
        <v>80</v>
      </c>
      <c r="AW1128" s="11" t="s">
        <v>31</v>
      </c>
      <c r="AX1128" s="11" t="s">
        <v>70</v>
      </c>
      <c r="AY1128" s="141" t="s">
        <v>142</v>
      </c>
    </row>
    <row r="1129" spans="2:65" s="13" customFormat="1" ht="11.25">
      <c r="B1129" s="154"/>
      <c r="D1129" s="140" t="s">
        <v>151</v>
      </c>
      <c r="E1129" s="155" t="s">
        <v>19</v>
      </c>
      <c r="F1129" s="156" t="s">
        <v>1170</v>
      </c>
      <c r="H1129" s="155" t="s">
        <v>19</v>
      </c>
      <c r="I1129" s="157"/>
      <c r="L1129" s="154"/>
      <c r="M1129" s="158"/>
      <c r="T1129" s="159"/>
      <c r="AT1129" s="155" t="s">
        <v>151</v>
      </c>
      <c r="AU1129" s="155" t="s">
        <v>78</v>
      </c>
      <c r="AV1129" s="13" t="s">
        <v>78</v>
      </c>
      <c r="AW1129" s="13" t="s">
        <v>31</v>
      </c>
      <c r="AX1129" s="13" t="s">
        <v>70</v>
      </c>
      <c r="AY1129" s="155" t="s">
        <v>142</v>
      </c>
    </row>
    <row r="1130" spans="2:65" s="11" customFormat="1" ht="11.25">
      <c r="B1130" s="139"/>
      <c r="D1130" s="140" t="s">
        <v>151</v>
      </c>
      <c r="E1130" s="141" t="s">
        <v>19</v>
      </c>
      <c r="F1130" s="142" t="s">
        <v>630</v>
      </c>
      <c r="H1130" s="143">
        <v>254</v>
      </c>
      <c r="I1130" s="144"/>
      <c r="L1130" s="139"/>
      <c r="M1130" s="145"/>
      <c r="T1130" s="146"/>
      <c r="AT1130" s="141" t="s">
        <v>151</v>
      </c>
      <c r="AU1130" s="141" t="s">
        <v>78</v>
      </c>
      <c r="AV1130" s="11" t="s">
        <v>80</v>
      </c>
      <c r="AW1130" s="11" t="s">
        <v>31</v>
      </c>
      <c r="AX1130" s="11" t="s">
        <v>70</v>
      </c>
      <c r="AY1130" s="141" t="s">
        <v>142</v>
      </c>
    </row>
    <row r="1131" spans="2:65" s="13" customFormat="1" ht="11.25">
      <c r="B1131" s="154"/>
      <c r="D1131" s="140" t="s">
        <v>151</v>
      </c>
      <c r="E1131" s="155" t="s">
        <v>19</v>
      </c>
      <c r="F1131" s="156" t="s">
        <v>1171</v>
      </c>
      <c r="H1131" s="155" t="s">
        <v>19</v>
      </c>
      <c r="I1131" s="157"/>
      <c r="L1131" s="154"/>
      <c r="M1131" s="158"/>
      <c r="T1131" s="159"/>
      <c r="AT1131" s="155" t="s">
        <v>151</v>
      </c>
      <c r="AU1131" s="155" t="s">
        <v>78</v>
      </c>
      <c r="AV1131" s="13" t="s">
        <v>78</v>
      </c>
      <c r="AW1131" s="13" t="s">
        <v>31</v>
      </c>
      <c r="AX1131" s="13" t="s">
        <v>70</v>
      </c>
      <c r="AY1131" s="155" t="s">
        <v>142</v>
      </c>
    </row>
    <row r="1132" spans="2:65" s="11" customFormat="1" ht="11.25">
      <c r="B1132" s="139"/>
      <c r="D1132" s="140" t="s">
        <v>151</v>
      </c>
      <c r="E1132" s="141" t="s">
        <v>19</v>
      </c>
      <c r="F1132" s="142" t="s">
        <v>632</v>
      </c>
      <c r="H1132" s="143">
        <v>308</v>
      </c>
      <c r="I1132" s="144"/>
      <c r="L1132" s="139"/>
      <c r="M1132" s="145"/>
      <c r="T1132" s="146"/>
      <c r="AT1132" s="141" t="s">
        <v>151</v>
      </c>
      <c r="AU1132" s="141" t="s">
        <v>78</v>
      </c>
      <c r="AV1132" s="11" t="s">
        <v>80</v>
      </c>
      <c r="AW1132" s="11" t="s">
        <v>31</v>
      </c>
      <c r="AX1132" s="11" t="s">
        <v>70</v>
      </c>
      <c r="AY1132" s="141" t="s">
        <v>142</v>
      </c>
    </row>
    <row r="1133" spans="2:65" s="12" customFormat="1" ht="11.25">
      <c r="B1133" s="147"/>
      <c r="D1133" s="140" t="s">
        <v>151</v>
      </c>
      <c r="E1133" s="148" t="s">
        <v>19</v>
      </c>
      <c r="F1133" s="149" t="s">
        <v>154</v>
      </c>
      <c r="H1133" s="150">
        <v>1926</v>
      </c>
      <c r="I1133" s="151"/>
      <c r="L1133" s="147"/>
      <c r="M1133" s="152"/>
      <c r="T1133" s="153"/>
      <c r="AT1133" s="148" t="s">
        <v>151</v>
      </c>
      <c r="AU1133" s="148" t="s">
        <v>78</v>
      </c>
      <c r="AV1133" s="12" t="s">
        <v>149</v>
      </c>
      <c r="AW1133" s="12" t="s">
        <v>31</v>
      </c>
      <c r="AX1133" s="12" t="s">
        <v>78</v>
      </c>
      <c r="AY1133" s="148" t="s">
        <v>142</v>
      </c>
    </row>
    <row r="1134" spans="2:65" s="1" customFormat="1" ht="114.95" customHeight="1">
      <c r="B1134" s="32"/>
      <c r="C1134" s="160" t="s">
        <v>1172</v>
      </c>
      <c r="D1134" s="160" t="s">
        <v>316</v>
      </c>
      <c r="E1134" s="161" t="s">
        <v>1173</v>
      </c>
      <c r="F1134" s="162" t="s">
        <v>1174</v>
      </c>
      <c r="G1134" s="163" t="s">
        <v>164</v>
      </c>
      <c r="H1134" s="164">
        <v>165</v>
      </c>
      <c r="I1134" s="165"/>
      <c r="J1134" s="166">
        <f>ROUND(I1134*H1134,2)</f>
        <v>0</v>
      </c>
      <c r="K1134" s="162" t="s">
        <v>147</v>
      </c>
      <c r="L1134" s="32"/>
      <c r="M1134" s="167" t="s">
        <v>19</v>
      </c>
      <c r="N1134" s="168" t="s">
        <v>41</v>
      </c>
      <c r="P1134" s="135">
        <f>O1134*H1134</f>
        <v>0</v>
      </c>
      <c r="Q1134" s="135">
        <v>0</v>
      </c>
      <c r="R1134" s="135">
        <f>Q1134*H1134</f>
        <v>0</v>
      </c>
      <c r="S1134" s="135">
        <v>0</v>
      </c>
      <c r="T1134" s="136">
        <f>S1134*H1134</f>
        <v>0</v>
      </c>
      <c r="AR1134" s="137" t="s">
        <v>149</v>
      </c>
      <c r="AT1134" s="137" t="s">
        <v>316</v>
      </c>
      <c r="AU1134" s="137" t="s">
        <v>78</v>
      </c>
      <c r="AY1134" s="17" t="s">
        <v>142</v>
      </c>
      <c r="BE1134" s="138">
        <f>IF(N1134="základní",J1134,0)</f>
        <v>0</v>
      </c>
      <c r="BF1134" s="138">
        <f>IF(N1134="snížená",J1134,0)</f>
        <v>0</v>
      </c>
      <c r="BG1134" s="138">
        <f>IF(N1134="zákl. přenesená",J1134,0)</f>
        <v>0</v>
      </c>
      <c r="BH1134" s="138">
        <f>IF(N1134="sníž. přenesená",J1134,0)</f>
        <v>0</v>
      </c>
      <c r="BI1134" s="138">
        <f>IF(N1134="nulová",J1134,0)</f>
        <v>0</v>
      </c>
      <c r="BJ1134" s="17" t="s">
        <v>78</v>
      </c>
      <c r="BK1134" s="138">
        <f>ROUND(I1134*H1134,2)</f>
        <v>0</v>
      </c>
      <c r="BL1134" s="17" t="s">
        <v>149</v>
      </c>
      <c r="BM1134" s="137" t="s">
        <v>1175</v>
      </c>
    </row>
    <row r="1135" spans="2:65" s="1" customFormat="1" ht="19.5">
      <c r="B1135" s="32"/>
      <c r="D1135" s="140" t="s">
        <v>314</v>
      </c>
      <c r="F1135" s="169" t="s">
        <v>379</v>
      </c>
      <c r="I1135" s="170"/>
      <c r="L1135" s="32"/>
      <c r="M1135" s="171"/>
      <c r="T1135" s="53"/>
      <c r="AT1135" s="17" t="s">
        <v>314</v>
      </c>
      <c r="AU1135" s="17" t="s">
        <v>78</v>
      </c>
    </row>
    <row r="1136" spans="2:65" s="13" customFormat="1" ht="11.25">
      <c r="B1136" s="154"/>
      <c r="D1136" s="140" t="s">
        <v>151</v>
      </c>
      <c r="E1136" s="155" t="s">
        <v>19</v>
      </c>
      <c r="F1136" s="156" t="s">
        <v>1176</v>
      </c>
      <c r="H1136" s="155" t="s">
        <v>19</v>
      </c>
      <c r="I1136" s="157"/>
      <c r="L1136" s="154"/>
      <c r="M1136" s="158"/>
      <c r="T1136" s="159"/>
      <c r="AT1136" s="155" t="s">
        <v>151</v>
      </c>
      <c r="AU1136" s="155" t="s">
        <v>78</v>
      </c>
      <c r="AV1136" s="13" t="s">
        <v>78</v>
      </c>
      <c r="AW1136" s="13" t="s">
        <v>31</v>
      </c>
      <c r="AX1136" s="13" t="s">
        <v>70</v>
      </c>
      <c r="AY1136" s="155" t="s">
        <v>142</v>
      </c>
    </row>
    <row r="1137" spans="2:51" s="11" customFormat="1" ht="11.25">
      <c r="B1137" s="139"/>
      <c r="D1137" s="140" t="s">
        <v>151</v>
      </c>
      <c r="E1137" s="141" t="s">
        <v>19</v>
      </c>
      <c r="F1137" s="142" t="s">
        <v>1177</v>
      </c>
      <c r="H1137" s="143">
        <v>48</v>
      </c>
      <c r="I1137" s="144"/>
      <c r="L1137" s="139"/>
      <c r="M1137" s="145"/>
      <c r="T1137" s="146"/>
      <c r="AT1137" s="141" t="s">
        <v>151</v>
      </c>
      <c r="AU1137" s="141" t="s">
        <v>78</v>
      </c>
      <c r="AV1137" s="11" t="s">
        <v>80</v>
      </c>
      <c r="AW1137" s="11" t="s">
        <v>31</v>
      </c>
      <c r="AX1137" s="11" t="s">
        <v>70</v>
      </c>
      <c r="AY1137" s="141" t="s">
        <v>142</v>
      </c>
    </row>
    <row r="1138" spans="2:51" s="13" customFormat="1" ht="11.25">
      <c r="B1138" s="154"/>
      <c r="D1138" s="140" t="s">
        <v>151</v>
      </c>
      <c r="E1138" s="155" t="s">
        <v>19</v>
      </c>
      <c r="F1138" s="156" t="s">
        <v>647</v>
      </c>
      <c r="H1138" s="155" t="s">
        <v>19</v>
      </c>
      <c r="I1138" s="157"/>
      <c r="L1138" s="154"/>
      <c r="M1138" s="158"/>
      <c r="T1138" s="159"/>
      <c r="AT1138" s="155" t="s">
        <v>151</v>
      </c>
      <c r="AU1138" s="155" t="s">
        <v>78</v>
      </c>
      <c r="AV1138" s="13" t="s">
        <v>78</v>
      </c>
      <c r="AW1138" s="13" t="s">
        <v>31</v>
      </c>
      <c r="AX1138" s="13" t="s">
        <v>70</v>
      </c>
      <c r="AY1138" s="155" t="s">
        <v>142</v>
      </c>
    </row>
    <row r="1139" spans="2:51" s="11" customFormat="1" ht="11.25">
      <c r="B1139" s="139"/>
      <c r="D1139" s="140" t="s">
        <v>151</v>
      </c>
      <c r="E1139" s="141" t="s">
        <v>19</v>
      </c>
      <c r="F1139" s="142" t="s">
        <v>648</v>
      </c>
      <c r="H1139" s="143">
        <v>10</v>
      </c>
      <c r="I1139" s="144"/>
      <c r="L1139" s="139"/>
      <c r="M1139" s="145"/>
      <c r="T1139" s="146"/>
      <c r="AT1139" s="141" t="s">
        <v>151</v>
      </c>
      <c r="AU1139" s="141" t="s">
        <v>78</v>
      </c>
      <c r="AV1139" s="11" t="s">
        <v>80</v>
      </c>
      <c r="AW1139" s="11" t="s">
        <v>31</v>
      </c>
      <c r="AX1139" s="11" t="s">
        <v>70</v>
      </c>
      <c r="AY1139" s="141" t="s">
        <v>142</v>
      </c>
    </row>
    <row r="1140" spans="2:51" s="13" customFormat="1" ht="11.25">
      <c r="B1140" s="154"/>
      <c r="D1140" s="140" t="s">
        <v>151</v>
      </c>
      <c r="E1140" s="155" t="s">
        <v>19</v>
      </c>
      <c r="F1140" s="156" t="s">
        <v>649</v>
      </c>
      <c r="H1140" s="155" t="s">
        <v>19</v>
      </c>
      <c r="I1140" s="157"/>
      <c r="L1140" s="154"/>
      <c r="M1140" s="158"/>
      <c r="T1140" s="159"/>
      <c r="AT1140" s="155" t="s">
        <v>151</v>
      </c>
      <c r="AU1140" s="155" t="s">
        <v>78</v>
      </c>
      <c r="AV1140" s="13" t="s">
        <v>78</v>
      </c>
      <c r="AW1140" s="13" t="s">
        <v>31</v>
      </c>
      <c r="AX1140" s="13" t="s">
        <v>70</v>
      </c>
      <c r="AY1140" s="155" t="s">
        <v>142</v>
      </c>
    </row>
    <row r="1141" spans="2:51" s="11" customFormat="1" ht="11.25">
      <c r="B1141" s="139"/>
      <c r="D1141" s="140" t="s">
        <v>151</v>
      </c>
      <c r="E1141" s="141" t="s">
        <v>19</v>
      </c>
      <c r="F1141" s="142" t="s">
        <v>648</v>
      </c>
      <c r="H1141" s="143">
        <v>10</v>
      </c>
      <c r="I1141" s="144"/>
      <c r="L1141" s="139"/>
      <c r="M1141" s="145"/>
      <c r="T1141" s="146"/>
      <c r="AT1141" s="141" t="s">
        <v>151</v>
      </c>
      <c r="AU1141" s="141" t="s">
        <v>78</v>
      </c>
      <c r="AV1141" s="11" t="s">
        <v>80</v>
      </c>
      <c r="AW1141" s="11" t="s">
        <v>31</v>
      </c>
      <c r="AX1141" s="11" t="s">
        <v>70</v>
      </c>
      <c r="AY1141" s="141" t="s">
        <v>142</v>
      </c>
    </row>
    <row r="1142" spans="2:51" s="13" customFormat="1" ht="11.25">
      <c r="B1142" s="154"/>
      <c r="D1142" s="140" t="s">
        <v>151</v>
      </c>
      <c r="E1142" s="155" t="s">
        <v>19</v>
      </c>
      <c r="F1142" s="156" t="s">
        <v>650</v>
      </c>
      <c r="H1142" s="155" t="s">
        <v>19</v>
      </c>
      <c r="I1142" s="157"/>
      <c r="L1142" s="154"/>
      <c r="M1142" s="158"/>
      <c r="T1142" s="159"/>
      <c r="AT1142" s="155" t="s">
        <v>151</v>
      </c>
      <c r="AU1142" s="155" t="s">
        <v>78</v>
      </c>
      <c r="AV1142" s="13" t="s">
        <v>78</v>
      </c>
      <c r="AW1142" s="13" t="s">
        <v>31</v>
      </c>
      <c r="AX1142" s="13" t="s">
        <v>70</v>
      </c>
      <c r="AY1142" s="155" t="s">
        <v>142</v>
      </c>
    </row>
    <row r="1143" spans="2:51" s="11" customFormat="1" ht="11.25">
      <c r="B1143" s="139"/>
      <c r="D1143" s="140" t="s">
        <v>151</v>
      </c>
      <c r="E1143" s="141" t="s">
        <v>19</v>
      </c>
      <c r="F1143" s="142" t="s">
        <v>648</v>
      </c>
      <c r="H1143" s="143">
        <v>10</v>
      </c>
      <c r="I1143" s="144"/>
      <c r="L1143" s="139"/>
      <c r="M1143" s="145"/>
      <c r="T1143" s="146"/>
      <c r="AT1143" s="141" t="s">
        <v>151</v>
      </c>
      <c r="AU1143" s="141" t="s">
        <v>78</v>
      </c>
      <c r="AV1143" s="11" t="s">
        <v>80</v>
      </c>
      <c r="AW1143" s="11" t="s">
        <v>31</v>
      </c>
      <c r="AX1143" s="11" t="s">
        <v>70</v>
      </c>
      <c r="AY1143" s="141" t="s">
        <v>142</v>
      </c>
    </row>
    <row r="1144" spans="2:51" s="13" customFormat="1" ht="11.25">
      <c r="B1144" s="154"/>
      <c r="D1144" s="140" t="s">
        <v>151</v>
      </c>
      <c r="E1144" s="155" t="s">
        <v>19</v>
      </c>
      <c r="F1144" s="156" t="s">
        <v>651</v>
      </c>
      <c r="H1144" s="155" t="s">
        <v>19</v>
      </c>
      <c r="I1144" s="157"/>
      <c r="L1144" s="154"/>
      <c r="M1144" s="158"/>
      <c r="T1144" s="159"/>
      <c r="AT1144" s="155" t="s">
        <v>151</v>
      </c>
      <c r="AU1144" s="155" t="s">
        <v>78</v>
      </c>
      <c r="AV1144" s="13" t="s">
        <v>78</v>
      </c>
      <c r="AW1144" s="13" t="s">
        <v>31</v>
      </c>
      <c r="AX1144" s="13" t="s">
        <v>70</v>
      </c>
      <c r="AY1144" s="155" t="s">
        <v>142</v>
      </c>
    </row>
    <row r="1145" spans="2:51" s="11" customFormat="1" ht="11.25">
      <c r="B1145" s="139"/>
      <c r="D1145" s="140" t="s">
        <v>151</v>
      </c>
      <c r="E1145" s="141" t="s">
        <v>19</v>
      </c>
      <c r="F1145" s="142" t="s">
        <v>652</v>
      </c>
      <c r="H1145" s="143">
        <v>34</v>
      </c>
      <c r="I1145" s="144"/>
      <c r="L1145" s="139"/>
      <c r="M1145" s="145"/>
      <c r="T1145" s="146"/>
      <c r="AT1145" s="141" t="s">
        <v>151</v>
      </c>
      <c r="AU1145" s="141" t="s">
        <v>78</v>
      </c>
      <c r="AV1145" s="11" t="s">
        <v>80</v>
      </c>
      <c r="AW1145" s="11" t="s">
        <v>31</v>
      </c>
      <c r="AX1145" s="11" t="s">
        <v>70</v>
      </c>
      <c r="AY1145" s="141" t="s">
        <v>142</v>
      </c>
    </row>
    <row r="1146" spans="2:51" s="13" customFormat="1" ht="11.25">
      <c r="B1146" s="154"/>
      <c r="D1146" s="140" t="s">
        <v>151</v>
      </c>
      <c r="E1146" s="155" t="s">
        <v>19</v>
      </c>
      <c r="F1146" s="156" t="s">
        <v>653</v>
      </c>
      <c r="H1146" s="155" t="s">
        <v>19</v>
      </c>
      <c r="I1146" s="157"/>
      <c r="L1146" s="154"/>
      <c r="M1146" s="158"/>
      <c r="T1146" s="159"/>
      <c r="AT1146" s="155" t="s">
        <v>151</v>
      </c>
      <c r="AU1146" s="155" t="s">
        <v>78</v>
      </c>
      <c r="AV1146" s="13" t="s">
        <v>78</v>
      </c>
      <c r="AW1146" s="13" t="s">
        <v>31</v>
      </c>
      <c r="AX1146" s="13" t="s">
        <v>70</v>
      </c>
      <c r="AY1146" s="155" t="s">
        <v>142</v>
      </c>
    </row>
    <row r="1147" spans="2:51" s="11" customFormat="1" ht="11.25">
      <c r="B1147" s="139"/>
      <c r="D1147" s="140" t="s">
        <v>151</v>
      </c>
      <c r="E1147" s="141" t="s">
        <v>19</v>
      </c>
      <c r="F1147" s="142" t="s">
        <v>654</v>
      </c>
      <c r="H1147" s="143">
        <v>26</v>
      </c>
      <c r="I1147" s="144"/>
      <c r="L1147" s="139"/>
      <c r="M1147" s="145"/>
      <c r="T1147" s="146"/>
      <c r="AT1147" s="141" t="s">
        <v>151</v>
      </c>
      <c r="AU1147" s="141" t="s">
        <v>78</v>
      </c>
      <c r="AV1147" s="11" t="s">
        <v>80</v>
      </c>
      <c r="AW1147" s="11" t="s">
        <v>31</v>
      </c>
      <c r="AX1147" s="11" t="s">
        <v>70</v>
      </c>
      <c r="AY1147" s="141" t="s">
        <v>142</v>
      </c>
    </row>
    <row r="1148" spans="2:51" s="13" customFormat="1" ht="11.25">
      <c r="B1148" s="154"/>
      <c r="D1148" s="140" t="s">
        <v>151</v>
      </c>
      <c r="E1148" s="155" t="s">
        <v>19</v>
      </c>
      <c r="F1148" s="156" t="s">
        <v>657</v>
      </c>
      <c r="H1148" s="155" t="s">
        <v>19</v>
      </c>
      <c r="I1148" s="157"/>
      <c r="L1148" s="154"/>
      <c r="M1148" s="158"/>
      <c r="T1148" s="159"/>
      <c r="AT1148" s="155" t="s">
        <v>151</v>
      </c>
      <c r="AU1148" s="155" t="s">
        <v>78</v>
      </c>
      <c r="AV1148" s="13" t="s">
        <v>78</v>
      </c>
      <c r="AW1148" s="13" t="s">
        <v>31</v>
      </c>
      <c r="AX1148" s="13" t="s">
        <v>70</v>
      </c>
      <c r="AY1148" s="155" t="s">
        <v>142</v>
      </c>
    </row>
    <row r="1149" spans="2:51" s="11" customFormat="1" ht="11.25">
      <c r="B1149" s="139"/>
      <c r="D1149" s="140" t="s">
        <v>151</v>
      </c>
      <c r="E1149" s="141" t="s">
        <v>19</v>
      </c>
      <c r="F1149" s="142" t="s">
        <v>658</v>
      </c>
      <c r="H1149" s="143">
        <v>15</v>
      </c>
      <c r="I1149" s="144"/>
      <c r="L1149" s="139"/>
      <c r="M1149" s="145"/>
      <c r="T1149" s="146"/>
      <c r="AT1149" s="141" t="s">
        <v>151</v>
      </c>
      <c r="AU1149" s="141" t="s">
        <v>78</v>
      </c>
      <c r="AV1149" s="11" t="s">
        <v>80</v>
      </c>
      <c r="AW1149" s="11" t="s">
        <v>31</v>
      </c>
      <c r="AX1149" s="11" t="s">
        <v>70</v>
      </c>
      <c r="AY1149" s="141" t="s">
        <v>142</v>
      </c>
    </row>
    <row r="1150" spans="2:51" s="13" customFormat="1" ht="11.25">
      <c r="B1150" s="154"/>
      <c r="D1150" s="140" t="s">
        <v>151</v>
      </c>
      <c r="E1150" s="155" t="s">
        <v>19</v>
      </c>
      <c r="F1150" s="156" t="s">
        <v>626</v>
      </c>
      <c r="H1150" s="155" t="s">
        <v>19</v>
      </c>
      <c r="I1150" s="157"/>
      <c r="L1150" s="154"/>
      <c r="M1150" s="158"/>
      <c r="T1150" s="159"/>
      <c r="AT1150" s="155" t="s">
        <v>151</v>
      </c>
      <c r="AU1150" s="155" t="s">
        <v>78</v>
      </c>
      <c r="AV1150" s="13" t="s">
        <v>78</v>
      </c>
      <c r="AW1150" s="13" t="s">
        <v>31</v>
      </c>
      <c r="AX1150" s="13" t="s">
        <v>70</v>
      </c>
      <c r="AY1150" s="155" t="s">
        <v>142</v>
      </c>
    </row>
    <row r="1151" spans="2:51" s="11" customFormat="1" ht="11.25">
      <c r="B1151" s="139"/>
      <c r="D1151" s="140" t="s">
        <v>151</v>
      </c>
      <c r="E1151" s="141" t="s">
        <v>19</v>
      </c>
      <c r="F1151" s="142" t="s">
        <v>627</v>
      </c>
      <c r="H1151" s="143">
        <v>6</v>
      </c>
      <c r="I1151" s="144"/>
      <c r="L1151" s="139"/>
      <c r="M1151" s="145"/>
      <c r="T1151" s="146"/>
      <c r="AT1151" s="141" t="s">
        <v>151</v>
      </c>
      <c r="AU1151" s="141" t="s">
        <v>78</v>
      </c>
      <c r="AV1151" s="11" t="s">
        <v>80</v>
      </c>
      <c r="AW1151" s="11" t="s">
        <v>31</v>
      </c>
      <c r="AX1151" s="11" t="s">
        <v>70</v>
      </c>
      <c r="AY1151" s="141" t="s">
        <v>142</v>
      </c>
    </row>
    <row r="1152" spans="2:51" s="13" customFormat="1" ht="11.25">
      <c r="B1152" s="154"/>
      <c r="D1152" s="140" t="s">
        <v>151</v>
      </c>
      <c r="E1152" s="155" t="s">
        <v>19</v>
      </c>
      <c r="F1152" s="156" t="s">
        <v>628</v>
      </c>
      <c r="H1152" s="155" t="s">
        <v>19</v>
      </c>
      <c r="I1152" s="157"/>
      <c r="L1152" s="154"/>
      <c r="M1152" s="158"/>
      <c r="T1152" s="159"/>
      <c r="AT1152" s="155" t="s">
        <v>151</v>
      </c>
      <c r="AU1152" s="155" t="s">
        <v>78</v>
      </c>
      <c r="AV1152" s="13" t="s">
        <v>78</v>
      </c>
      <c r="AW1152" s="13" t="s">
        <v>31</v>
      </c>
      <c r="AX1152" s="13" t="s">
        <v>70</v>
      </c>
      <c r="AY1152" s="155" t="s">
        <v>142</v>
      </c>
    </row>
    <row r="1153" spans="2:65" s="11" customFormat="1" ht="11.25">
      <c r="B1153" s="139"/>
      <c r="D1153" s="140" t="s">
        <v>151</v>
      </c>
      <c r="E1153" s="141" t="s">
        <v>19</v>
      </c>
      <c r="F1153" s="142" t="s">
        <v>627</v>
      </c>
      <c r="H1153" s="143">
        <v>6</v>
      </c>
      <c r="I1153" s="144"/>
      <c r="L1153" s="139"/>
      <c r="M1153" s="145"/>
      <c r="T1153" s="146"/>
      <c r="AT1153" s="141" t="s">
        <v>151</v>
      </c>
      <c r="AU1153" s="141" t="s">
        <v>78</v>
      </c>
      <c r="AV1153" s="11" t="s">
        <v>80</v>
      </c>
      <c r="AW1153" s="11" t="s">
        <v>31</v>
      </c>
      <c r="AX1153" s="11" t="s">
        <v>70</v>
      </c>
      <c r="AY1153" s="141" t="s">
        <v>142</v>
      </c>
    </row>
    <row r="1154" spans="2:65" s="12" customFormat="1" ht="11.25">
      <c r="B1154" s="147"/>
      <c r="D1154" s="140" t="s">
        <v>151</v>
      </c>
      <c r="E1154" s="148" t="s">
        <v>19</v>
      </c>
      <c r="F1154" s="149" t="s">
        <v>154</v>
      </c>
      <c r="H1154" s="150">
        <v>165</v>
      </c>
      <c r="I1154" s="151"/>
      <c r="L1154" s="147"/>
      <c r="M1154" s="152"/>
      <c r="T1154" s="153"/>
      <c r="AT1154" s="148" t="s">
        <v>151</v>
      </c>
      <c r="AU1154" s="148" t="s">
        <v>78</v>
      </c>
      <c r="AV1154" s="12" t="s">
        <v>149</v>
      </c>
      <c r="AW1154" s="12" t="s">
        <v>31</v>
      </c>
      <c r="AX1154" s="12" t="s">
        <v>78</v>
      </c>
      <c r="AY1154" s="148" t="s">
        <v>142</v>
      </c>
    </row>
    <row r="1155" spans="2:65" s="1" customFormat="1" ht="114.95" customHeight="1">
      <c r="B1155" s="32"/>
      <c r="C1155" s="160" t="s">
        <v>1178</v>
      </c>
      <c r="D1155" s="160" t="s">
        <v>316</v>
      </c>
      <c r="E1155" s="161" t="s">
        <v>1179</v>
      </c>
      <c r="F1155" s="162" t="s">
        <v>1180</v>
      </c>
      <c r="G1155" s="163" t="s">
        <v>164</v>
      </c>
      <c r="H1155" s="164">
        <v>88</v>
      </c>
      <c r="I1155" s="165"/>
      <c r="J1155" s="166">
        <f>ROUND(I1155*H1155,2)</f>
        <v>0</v>
      </c>
      <c r="K1155" s="162" t="s">
        <v>147</v>
      </c>
      <c r="L1155" s="32"/>
      <c r="M1155" s="167" t="s">
        <v>19</v>
      </c>
      <c r="N1155" s="168" t="s">
        <v>41</v>
      </c>
      <c r="P1155" s="135">
        <f>O1155*H1155</f>
        <v>0</v>
      </c>
      <c r="Q1155" s="135">
        <v>0</v>
      </c>
      <c r="R1155" s="135">
        <f>Q1155*H1155</f>
        <v>0</v>
      </c>
      <c r="S1155" s="135">
        <v>0</v>
      </c>
      <c r="T1155" s="136">
        <f>S1155*H1155</f>
        <v>0</v>
      </c>
      <c r="AR1155" s="137" t="s">
        <v>149</v>
      </c>
      <c r="AT1155" s="137" t="s">
        <v>316</v>
      </c>
      <c r="AU1155" s="137" t="s">
        <v>78</v>
      </c>
      <c r="AY1155" s="17" t="s">
        <v>142</v>
      </c>
      <c r="BE1155" s="138">
        <f>IF(N1155="základní",J1155,0)</f>
        <v>0</v>
      </c>
      <c r="BF1155" s="138">
        <f>IF(N1155="snížená",J1155,0)</f>
        <v>0</v>
      </c>
      <c r="BG1155" s="138">
        <f>IF(N1155="zákl. přenesená",J1155,0)</f>
        <v>0</v>
      </c>
      <c r="BH1155" s="138">
        <f>IF(N1155="sníž. přenesená",J1155,0)</f>
        <v>0</v>
      </c>
      <c r="BI1155" s="138">
        <f>IF(N1155="nulová",J1155,0)</f>
        <v>0</v>
      </c>
      <c r="BJ1155" s="17" t="s">
        <v>78</v>
      </c>
      <c r="BK1155" s="138">
        <f>ROUND(I1155*H1155,2)</f>
        <v>0</v>
      </c>
      <c r="BL1155" s="17" t="s">
        <v>149</v>
      </c>
      <c r="BM1155" s="137" t="s">
        <v>1181</v>
      </c>
    </row>
    <row r="1156" spans="2:65" s="1" customFormat="1" ht="19.5">
      <c r="B1156" s="32"/>
      <c r="D1156" s="140" t="s">
        <v>314</v>
      </c>
      <c r="F1156" s="169" t="s">
        <v>379</v>
      </c>
      <c r="I1156" s="170"/>
      <c r="L1156" s="32"/>
      <c r="M1156" s="171"/>
      <c r="T1156" s="53"/>
      <c r="AT1156" s="17" t="s">
        <v>314</v>
      </c>
      <c r="AU1156" s="17" t="s">
        <v>78</v>
      </c>
    </row>
    <row r="1157" spans="2:65" s="13" customFormat="1" ht="11.25">
      <c r="B1157" s="154"/>
      <c r="D1157" s="140" t="s">
        <v>151</v>
      </c>
      <c r="E1157" s="155" t="s">
        <v>19</v>
      </c>
      <c r="F1157" s="156" t="s">
        <v>644</v>
      </c>
      <c r="H1157" s="155" t="s">
        <v>19</v>
      </c>
      <c r="I1157" s="157"/>
      <c r="L1157" s="154"/>
      <c r="M1157" s="158"/>
      <c r="T1157" s="159"/>
      <c r="AT1157" s="155" t="s">
        <v>151</v>
      </c>
      <c r="AU1157" s="155" t="s">
        <v>78</v>
      </c>
      <c r="AV1157" s="13" t="s">
        <v>78</v>
      </c>
      <c r="AW1157" s="13" t="s">
        <v>31</v>
      </c>
      <c r="AX1157" s="13" t="s">
        <v>70</v>
      </c>
      <c r="AY1157" s="155" t="s">
        <v>142</v>
      </c>
    </row>
    <row r="1158" spans="2:65" s="11" customFormat="1" ht="11.25">
      <c r="B1158" s="139"/>
      <c r="D1158" s="140" t="s">
        <v>151</v>
      </c>
      <c r="E1158" s="141" t="s">
        <v>19</v>
      </c>
      <c r="F1158" s="142" t="s">
        <v>639</v>
      </c>
      <c r="H1158" s="143">
        <v>40</v>
      </c>
      <c r="I1158" s="144"/>
      <c r="L1158" s="139"/>
      <c r="M1158" s="145"/>
      <c r="T1158" s="146"/>
      <c r="AT1158" s="141" t="s">
        <v>151</v>
      </c>
      <c r="AU1158" s="141" t="s">
        <v>78</v>
      </c>
      <c r="AV1158" s="11" t="s">
        <v>80</v>
      </c>
      <c r="AW1158" s="11" t="s">
        <v>31</v>
      </c>
      <c r="AX1158" s="11" t="s">
        <v>70</v>
      </c>
      <c r="AY1158" s="141" t="s">
        <v>142</v>
      </c>
    </row>
    <row r="1159" spans="2:65" s="13" customFormat="1" ht="11.25">
      <c r="B1159" s="154"/>
      <c r="D1159" s="140" t="s">
        <v>151</v>
      </c>
      <c r="E1159" s="155" t="s">
        <v>19</v>
      </c>
      <c r="F1159" s="156" t="s">
        <v>1182</v>
      </c>
      <c r="H1159" s="155" t="s">
        <v>19</v>
      </c>
      <c r="I1159" s="157"/>
      <c r="L1159" s="154"/>
      <c r="M1159" s="158"/>
      <c r="T1159" s="159"/>
      <c r="AT1159" s="155" t="s">
        <v>151</v>
      </c>
      <c r="AU1159" s="155" t="s">
        <v>78</v>
      </c>
      <c r="AV1159" s="13" t="s">
        <v>78</v>
      </c>
      <c r="AW1159" s="13" t="s">
        <v>31</v>
      </c>
      <c r="AX1159" s="13" t="s">
        <v>70</v>
      </c>
      <c r="AY1159" s="155" t="s">
        <v>142</v>
      </c>
    </row>
    <row r="1160" spans="2:65" s="11" customFormat="1" ht="11.25">
      <c r="B1160" s="139"/>
      <c r="D1160" s="140" t="s">
        <v>151</v>
      </c>
      <c r="E1160" s="141" t="s">
        <v>19</v>
      </c>
      <c r="F1160" s="142" t="s">
        <v>1177</v>
      </c>
      <c r="H1160" s="143">
        <v>48</v>
      </c>
      <c r="I1160" s="144"/>
      <c r="L1160" s="139"/>
      <c r="M1160" s="145"/>
      <c r="T1160" s="146"/>
      <c r="AT1160" s="141" t="s">
        <v>151</v>
      </c>
      <c r="AU1160" s="141" t="s">
        <v>78</v>
      </c>
      <c r="AV1160" s="11" t="s">
        <v>80</v>
      </c>
      <c r="AW1160" s="11" t="s">
        <v>31</v>
      </c>
      <c r="AX1160" s="11" t="s">
        <v>70</v>
      </c>
      <c r="AY1160" s="141" t="s">
        <v>142</v>
      </c>
    </row>
    <row r="1161" spans="2:65" s="12" customFormat="1" ht="11.25">
      <c r="B1161" s="147"/>
      <c r="D1161" s="140" t="s">
        <v>151</v>
      </c>
      <c r="E1161" s="148" t="s">
        <v>19</v>
      </c>
      <c r="F1161" s="149" t="s">
        <v>154</v>
      </c>
      <c r="H1161" s="150">
        <v>88</v>
      </c>
      <c r="I1161" s="151"/>
      <c r="L1161" s="147"/>
      <c r="M1161" s="152"/>
      <c r="T1161" s="153"/>
      <c r="AT1161" s="148" t="s">
        <v>151</v>
      </c>
      <c r="AU1161" s="148" t="s">
        <v>78</v>
      </c>
      <c r="AV1161" s="12" t="s">
        <v>149</v>
      </c>
      <c r="AW1161" s="12" t="s">
        <v>31</v>
      </c>
      <c r="AX1161" s="12" t="s">
        <v>78</v>
      </c>
      <c r="AY1161" s="148" t="s">
        <v>142</v>
      </c>
    </row>
    <row r="1162" spans="2:65" s="1" customFormat="1" ht="111.75" customHeight="1">
      <c r="B1162" s="32"/>
      <c r="C1162" s="160" t="s">
        <v>948</v>
      </c>
      <c r="D1162" s="160" t="s">
        <v>316</v>
      </c>
      <c r="E1162" s="161" t="s">
        <v>1183</v>
      </c>
      <c r="F1162" s="162" t="s">
        <v>1184</v>
      </c>
      <c r="G1162" s="163" t="s">
        <v>164</v>
      </c>
      <c r="H1162" s="164">
        <v>70</v>
      </c>
      <c r="I1162" s="165"/>
      <c r="J1162" s="166">
        <f>ROUND(I1162*H1162,2)</f>
        <v>0</v>
      </c>
      <c r="K1162" s="162" t="s">
        <v>147</v>
      </c>
      <c r="L1162" s="32"/>
      <c r="M1162" s="167" t="s">
        <v>19</v>
      </c>
      <c r="N1162" s="168" t="s">
        <v>41</v>
      </c>
      <c r="P1162" s="135">
        <f>O1162*H1162</f>
        <v>0</v>
      </c>
      <c r="Q1162" s="135">
        <v>0</v>
      </c>
      <c r="R1162" s="135">
        <f>Q1162*H1162</f>
        <v>0</v>
      </c>
      <c r="S1162" s="135">
        <v>0</v>
      </c>
      <c r="T1162" s="136">
        <f>S1162*H1162</f>
        <v>0</v>
      </c>
      <c r="AR1162" s="137" t="s">
        <v>149</v>
      </c>
      <c r="AT1162" s="137" t="s">
        <v>316</v>
      </c>
      <c r="AU1162" s="137" t="s">
        <v>78</v>
      </c>
      <c r="AY1162" s="17" t="s">
        <v>142</v>
      </c>
      <c r="BE1162" s="138">
        <f>IF(N1162="základní",J1162,0)</f>
        <v>0</v>
      </c>
      <c r="BF1162" s="138">
        <f>IF(N1162="snížená",J1162,0)</f>
        <v>0</v>
      </c>
      <c r="BG1162" s="138">
        <f>IF(N1162="zákl. přenesená",J1162,0)</f>
        <v>0</v>
      </c>
      <c r="BH1162" s="138">
        <f>IF(N1162="sníž. přenesená",J1162,0)</f>
        <v>0</v>
      </c>
      <c r="BI1162" s="138">
        <f>IF(N1162="nulová",J1162,0)</f>
        <v>0</v>
      </c>
      <c r="BJ1162" s="17" t="s">
        <v>78</v>
      </c>
      <c r="BK1162" s="138">
        <f>ROUND(I1162*H1162,2)</f>
        <v>0</v>
      </c>
      <c r="BL1162" s="17" t="s">
        <v>149</v>
      </c>
      <c r="BM1162" s="137" t="s">
        <v>1185</v>
      </c>
    </row>
    <row r="1163" spans="2:65" s="1" customFormat="1" ht="19.5">
      <c r="B1163" s="32"/>
      <c r="D1163" s="140" t="s">
        <v>314</v>
      </c>
      <c r="F1163" s="169" t="s">
        <v>379</v>
      </c>
      <c r="I1163" s="170"/>
      <c r="L1163" s="32"/>
      <c r="M1163" s="171"/>
      <c r="T1163" s="53"/>
      <c r="AT1163" s="17" t="s">
        <v>314</v>
      </c>
      <c r="AU1163" s="17" t="s">
        <v>78</v>
      </c>
    </row>
    <row r="1164" spans="2:65" s="13" customFormat="1" ht="11.25">
      <c r="B1164" s="154"/>
      <c r="D1164" s="140" t="s">
        <v>151</v>
      </c>
      <c r="E1164" s="155" t="s">
        <v>19</v>
      </c>
      <c r="F1164" s="156" t="s">
        <v>869</v>
      </c>
      <c r="H1164" s="155" t="s">
        <v>19</v>
      </c>
      <c r="I1164" s="157"/>
      <c r="L1164" s="154"/>
      <c r="M1164" s="158"/>
      <c r="T1164" s="159"/>
      <c r="AT1164" s="155" t="s">
        <v>151</v>
      </c>
      <c r="AU1164" s="155" t="s">
        <v>78</v>
      </c>
      <c r="AV1164" s="13" t="s">
        <v>78</v>
      </c>
      <c r="AW1164" s="13" t="s">
        <v>31</v>
      </c>
      <c r="AX1164" s="13" t="s">
        <v>70</v>
      </c>
      <c r="AY1164" s="155" t="s">
        <v>142</v>
      </c>
    </row>
    <row r="1165" spans="2:65" s="11" customFormat="1" ht="11.25">
      <c r="B1165" s="139"/>
      <c r="D1165" s="140" t="s">
        <v>151</v>
      </c>
      <c r="E1165" s="141" t="s">
        <v>19</v>
      </c>
      <c r="F1165" s="142" t="s">
        <v>634</v>
      </c>
      <c r="H1165" s="143">
        <v>20</v>
      </c>
      <c r="I1165" s="144"/>
      <c r="L1165" s="139"/>
      <c r="M1165" s="145"/>
      <c r="T1165" s="146"/>
      <c r="AT1165" s="141" t="s">
        <v>151</v>
      </c>
      <c r="AU1165" s="141" t="s">
        <v>78</v>
      </c>
      <c r="AV1165" s="11" t="s">
        <v>80</v>
      </c>
      <c r="AW1165" s="11" t="s">
        <v>31</v>
      </c>
      <c r="AX1165" s="11" t="s">
        <v>70</v>
      </c>
      <c r="AY1165" s="141" t="s">
        <v>142</v>
      </c>
    </row>
    <row r="1166" spans="2:65" s="13" customFormat="1" ht="11.25">
      <c r="B1166" s="154"/>
      <c r="D1166" s="140" t="s">
        <v>151</v>
      </c>
      <c r="E1166" s="155" t="s">
        <v>19</v>
      </c>
      <c r="F1166" s="156" t="s">
        <v>635</v>
      </c>
      <c r="H1166" s="155" t="s">
        <v>19</v>
      </c>
      <c r="I1166" s="157"/>
      <c r="L1166" s="154"/>
      <c r="M1166" s="158"/>
      <c r="T1166" s="159"/>
      <c r="AT1166" s="155" t="s">
        <v>151</v>
      </c>
      <c r="AU1166" s="155" t="s">
        <v>78</v>
      </c>
      <c r="AV1166" s="13" t="s">
        <v>78</v>
      </c>
      <c r="AW1166" s="13" t="s">
        <v>31</v>
      </c>
      <c r="AX1166" s="13" t="s">
        <v>70</v>
      </c>
      <c r="AY1166" s="155" t="s">
        <v>142</v>
      </c>
    </row>
    <row r="1167" spans="2:65" s="11" customFormat="1" ht="11.25">
      <c r="B1167" s="139"/>
      <c r="D1167" s="140" t="s">
        <v>151</v>
      </c>
      <c r="E1167" s="141" t="s">
        <v>19</v>
      </c>
      <c r="F1167" s="142" t="s">
        <v>634</v>
      </c>
      <c r="H1167" s="143">
        <v>20</v>
      </c>
      <c r="I1167" s="144"/>
      <c r="L1167" s="139"/>
      <c r="M1167" s="145"/>
      <c r="T1167" s="146"/>
      <c r="AT1167" s="141" t="s">
        <v>151</v>
      </c>
      <c r="AU1167" s="141" t="s">
        <v>78</v>
      </c>
      <c r="AV1167" s="11" t="s">
        <v>80</v>
      </c>
      <c r="AW1167" s="11" t="s">
        <v>31</v>
      </c>
      <c r="AX1167" s="11" t="s">
        <v>70</v>
      </c>
      <c r="AY1167" s="141" t="s">
        <v>142</v>
      </c>
    </row>
    <row r="1168" spans="2:65" s="13" customFormat="1" ht="11.25">
      <c r="B1168" s="154"/>
      <c r="D1168" s="140" t="s">
        <v>151</v>
      </c>
      <c r="E1168" s="155" t="s">
        <v>19</v>
      </c>
      <c r="F1168" s="156" t="s">
        <v>636</v>
      </c>
      <c r="H1168" s="155" t="s">
        <v>19</v>
      </c>
      <c r="I1168" s="157"/>
      <c r="L1168" s="154"/>
      <c r="M1168" s="158"/>
      <c r="T1168" s="159"/>
      <c r="AT1168" s="155" t="s">
        <v>151</v>
      </c>
      <c r="AU1168" s="155" t="s">
        <v>78</v>
      </c>
      <c r="AV1168" s="13" t="s">
        <v>78</v>
      </c>
      <c r="AW1168" s="13" t="s">
        <v>31</v>
      </c>
      <c r="AX1168" s="13" t="s">
        <v>70</v>
      </c>
      <c r="AY1168" s="155" t="s">
        <v>142</v>
      </c>
    </row>
    <row r="1169" spans="2:65" s="11" customFormat="1" ht="11.25">
      <c r="B1169" s="139"/>
      <c r="D1169" s="140" t="s">
        <v>151</v>
      </c>
      <c r="E1169" s="141" t="s">
        <v>19</v>
      </c>
      <c r="F1169" s="142" t="s">
        <v>637</v>
      </c>
      <c r="H1169" s="143">
        <v>30</v>
      </c>
      <c r="I1169" s="144"/>
      <c r="L1169" s="139"/>
      <c r="M1169" s="145"/>
      <c r="T1169" s="146"/>
      <c r="AT1169" s="141" t="s">
        <v>151</v>
      </c>
      <c r="AU1169" s="141" t="s">
        <v>78</v>
      </c>
      <c r="AV1169" s="11" t="s">
        <v>80</v>
      </c>
      <c r="AW1169" s="11" t="s">
        <v>31</v>
      </c>
      <c r="AX1169" s="11" t="s">
        <v>70</v>
      </c>
      <c r="AY1169" s="141" t="s">
        <v>142</v>
      </c>
    </row>
    <row r="1170" spans="2:65" s="12" customFormat="1" ht="11.25">
      <c r="B1170" s="147"/>
      <c r="D1170" s="140" t="s">
        <v>151</v>
      </c>
      <c r="E1170" s="148" t="s">
        <v>19</v>
      </c>
      <c r="F1170" s="149" t="s">
        <v>154</v>
      </c>
      <c r="H1170" s="150">
        <v>70</v>
      </c>
      <c r="I1170" s="151"/>
      <c r="L1170" s="147"/>
      <c r="M1170" s="152"/>
      <c r="T1170" s="153"/>
      <c r="AT1170" s="148" t="s">
        <v>151</v>
      </c>
      <c r="AU1170" s="148" t="s">
        <v>78</v>
      </c>
      <c r="AV1170" s="12" t="s">
        <v>149</v>
      </c>
      <c r="AW1170" s="12" t="s">
        <v>31</v>
      </c>
      <c r="AX1170" s="12" t="s">
        <v>78</v>
      </c>
      <c r="AY1170" s="148" t="s">
        <v>142</v>
      </c>
    </row>
    <row r="1171" spans="2:65" s="1" customFormat="1" ht="101.25" customHeight="1">
      <c r="B1171" s="32"/>
      <c r="C1171" s="160" t="s">
        <v>1186</v>
      </c>
      <c r="D1171" s="160" t="s">
        <v>316</v>
      </c>
      <c r="E1171" s="161" t="s">
        <v>1187</v>
      </c>
      <c r="F1171" s="162" t="s">
        <v>1188</v>
      </c>
      <c r="G1171" s="163" t="s">
        <v>164</v>
      </c>
      <c r="H1171" s="164">
        <v>388</v>
      </c>
      <c r="I1171" s="165"/>
      <c r="J1171" s="166">
        <f>ROUND(I1171*H1171,2)</f>
        <v>0</v>
      </c>
      <c r="K1171" s="162" t="s">
        <v>147</v>
      </c>
      <c r="L1171" s="32"/>
      <c r="M1171" s="167" t="s">
        <v>19</v>
      </c>
      <c r="N1171" s="168" t="s">
        <v>41</v>
      </c>
      <c r="P1171" s="135">
        <f>O1171*H1171</f>
        <v>0</v>
      </c>
      <c r="Q1171" s="135">
        <v>0</v>
      </c>
      <c r="R1171" s="135">
        <f>Q1171*H1171</f>
        <v>0</v>
      </c>
      <c r="S1171" s="135">
        <v>0</v>
      </c>
      <c r="T1171" s="136">
        <f>S1171*H1171</f>
        <v>0</v>
      </c>
      <c r="AR1171" s="137" t="s">
        <v>149</v>
      </c>
      <c r="AT1171" s="137" t="s">
        <v>316</v>
      </c>
      <c r="AU1171" s="137" t="s">
        <v>78</v>
      </c>
      <c r="AY1171" s="17" t="s">
        <v>142</v>
      </c>
      <c r="BE1171" s="138">
        <f>IF(N1171="základní",J1171,0)</f>
        <v>0</v>
      </c>
      <c r="BF1171" s="138">
        <f>IF(N1171="snížená",J1171,0)</f>
        <v>0</v>
      </c>
      <c r="BG1171" s="138">
        <f>IF(N1171="zákl. přenesená",J1171,0)</f>
        <v>0</v>
      </c>
      <c r="BH1171" s="138">
        <f>IF(N1171="sníž. přenesená",J1171,0)</f>
        <v>0</v>
      </c>
      <c r="BI1171" s="138">
        <f>IF(N1171="nulová",J1171,0)</f>
        <v>0</v>
      </c>
      <c r="BJ1171" s="17" t="s">
        <v>78</v>
      </c>
      <c r="BK1171" s="138">
        <f>ROUND(I1171*H1171,2)</f>
        <v>0</v>
      </c>
      <c r="BL1171" s="17" t="s">
        <v>149</v>
      </c>
      <c r="BM1171" s="137" t="s">
        <v>1189</v>
      </c>
    </row>
    <row r="1172" spans="2:65" s="13" customFormat="1" ht="11.25">
      <c r="B1172" s="154"/>
      <c r="D1172" s="140" t="s">
        <v>151</v>
      </c>
      <c r="E1172" s="155" t="s">
        <v>19</v>
      </c>
      <c r="F1172" s="156" t="s">
        <v>869</v>
      </c>
      <c r="H1172" s="155" t="s">
        <v>19</v>
      </c>
      <c r="I1172" s="157"/>
      <c r="L1172" s="154"/>
      <c r="M1172" s="158"/>
      <c r="T1172" s="159"/>
      <c r="AT1172" s="155" t="s">
        <v>151</v>
      </c>
      <c r="AU1172" s="155" t="s">
        <v>78</v>
      </c>
      <c r="AV1172" s="13" t="s">
        <v>78</v>
      </c>
      <c r="AW1172" s="13" t="s">
        <v>31</v>
      </c>
      <c r="AX1172" s="13" t="s">
        <v>70</v>
      </c>
      <c r="AY1172" s="155" t="s">
        <v>142</v>
      </c>
    </row>
    <row r="1173" spans="2:65" s="11" customFormat="1" ht="11.25">
      <c r="B1173" s="139"/>
      <c r="D1173" s="140" t="s">
        <v>151</v>
      </c>
      <c r="E1173" s="141" t="s">
        <v>19</v>
      </c>
      <c r="F1173" s="142" t="s">
        <v>1190</v>
      </c>
      <c r="H1173" s="143">
        <v>102</v>
      </c>
      <c r="I1173" s="144"/>
      <c r="L1173" s="139"/>
      <c r="M1173" s="145"/>
      <c r="T1173" s="146"/>
      <c r="AT1173" s="141" t="s">
        <v>151</v>
      </c>
      <c r="AU1173" s="141" t="s">
        <v>78</v>
      </c>
      <c r="AV1173" s="11" t="s">
        <v>80</v>
      </c>
      <c r="AW1173" s="11" t="s">
        <v>31</v>
      </c>
      <c r="AX1173" s="11" t="s">
        <v>70</v>
      </c>
      <c r="AY1173" s="141" t="s">
        <v>142</v>
      </c>
    </row>
    <row r="1174" spans="2:65" s="13" customFormat="1" ht="11.25">
      <c r="B1174" s="154"/>
      <c r="D1174" s="140" t="s">
        <v>151</v>
      </c>
      <c r="E1174" s="155" t="s">
        <v>19</v>
      </c>
      <c r="F1174" s="156" t="s">
        <v>858</v>
      </c>
      <c r="H1174" s="155" t="s">
        <v>19</v>
      </c>
      <c r="I1174" s="157"/>
      <c r="L1174" s="154"/>
      <c r="M1174" s="158"/>
      <c r="T1174" s="159"/>
      <c r="AT1174" s="155" t="s">
        <v>151</v>
      </c>
      <c r="AU1174" s="155" t="s">
        <v>78</v>
      </c>
      <c r="AV1174" s="13" t="s">
        <v>78</v>
      </c>
      <c r="AW1174" s="13" t="s">
        <v>31</v>
      </c>
      <c r="AX1174" s="13" t="s">
        <v>70</v>
      </c>
      <c r="AY1174" s="155" t="s">
        <v>142</v>
      </c>
    </row>
    <row r="1175" spans="2:65" s="11" customFormat="1" ht="11.25">
      <c r="B1175" s="139"/>
      <c r="D1175" s="140" t="s">
        <v>151</v>
      </c>
      <c r="E1175" s="141" t="s">
        <v>19</v>
      </c>
      <c r="F1175" s="142" t="s">
        <v>1191</v>
      </c>
      <c r="H1175" s="143">
        <v>120</v>
      </c>
      <c r="I1175" s="144"/>
      <c r="L1175" s="139"/>
      <c r="M1175" s="145"/>
      <c r="T1175" s="146"/>
      <c r="AT1175" s="141" t="s">
        <v>151</v>
      </c>
      <c r="AU1175" s="141" t="s">
        <v>78</v>
      </c>
      <c r="AV1175" s="11" t="s">
        <v>80</v>
      </c>
      <c r="AW1175" s="11" t="s">
        <v>31</v>
      </c>
      <c r="AX1175" s="11" t="s">
        <v>70</v>
      </c>
      <c r="AY1175" s="141" t="s">
        <v>142</v>
      </c>
    </row>
    <row r="1176" spans="2:65" s="13" customFormat="1" ht="11.25">
      <c r="B1176" s="154"/>
      <c r="D1176" s="140" t="s">
        <v>151</v>
      </c>
      <c r="E1176" s="155" t="s">
        <v>19</v>
      </c>
      <c r="F1176" s="156" t="s">
        <v>858</v>
      </c>
      <c r="H1176" s="155" t="s">
        <v>19</v>
      </c>
      <c r="I1176" s="157"/>
      <c r="L1176" s="154"/>
      <c r="M1176" s="158"/>
      <c r="T1176" s="159"/>
      <c r="AT1176" s="155" t="s">
        <v>151</v>
      </c>
      <c r="AU1176" s="155" t="s">
        <v>78</v>
      </c>
      <c r="AV1176" s="13" t="s">
        <v>78</v>
      </c>
      <c r="AW1176" s="13" t="s">
        <v>31</v>
      </c>
      <c r="AX1176" s="13" t="s">
        <v>70</v>
      </c>
      <c r="AY1176" s="155" t="s">
        <v>142</v>
      </c>
    </row>
    <row r="1177" spans="2:65" s="11" customFormat="1" ht="11.25">
      <c r="B1177" s="139"/>
      <c r="D1177" s="140" t="s">
        <v>151</v>
      </c>
      <c r="E1177" s="141" t="s">
        <v>19</v>
      </c>
      <c r="F1177" s="142" t="s">
        <v>1192</v>
      </c>
      <c r="H1177" s="143">
        <v>166</v>
      </c>
      <c r="I1177" s="144"/>
      <c r="L1177" s="139"/>
      <c r="M1177" s="145"/>
      <c r="T1177" s="146"/>
      <c r="AT1177" s="141" t="s">
        <v>151</v>
      </c>
      <c r="AU1177" s="141" t="s">
        <v>78</v>
      </c>
      <c r="AV1177" s="11" t="s">
        <v>80</v>
      </c>
      <c r="AW1177" s="11" t="s">
        <v>31</v>
      </c>
      <c r="AX1177" s="11" t="s">
        <v>70</v>
      </c>
      <c r="AY1177" s="141" t="s">
        <v>142</v>
      </c>
    </row>
    <row r="1178" spans="2:65" s="12" customFormat="1" ht="11.25">
      <c r="B1178" s="147"/>
      <c r="D1178" s="140" t="s">
        <v>151</v>
      </c>
      <c r="E1178" s="148" t="s">
        <v>19</v>
      </c>
      <c r="F1178" s="149" t="s">
        <v>154</v>
      </c>
      <c r="H1178" s="150">
        <v>388</v>
      </c>
      <c r="I1178" s="151"/>
      <c r="L1178" s="147"/>
      <c r="M1178" s="152"/>
      <c r="T1178" s="153"/>
      <c r="AT1178" s="148" t="s">
        <v>151</v>
      </c>
      <c r="AU1178" s="148" t="s">
        <v>78</v>
      </c>
      <c r="AV1178" s="12" t="s">
        <v>149</v>
      </c>
      <c r="AW1178" s="12" t="s">
        <v>31</v>
      </c>
      <c r="AX1178" s="12" t="s">
        <v>78</v>
      </c>
      <c r="AY1178" s="148" t="s">
        <v>142</v>
      </c>
    </row>
    <row r="1179" spans="2:65" s="1" customFormat="1" ht="78" customHeight="1">
      <c r="B1179" s="32"/>
      <c r="C1179" s="160" t="s">
        <v>1193</v>
      </c>
      <c r="D1179" s="160" t="s">
        <v>316</v>
      </c>
      <c r="E1179" s="161" t="s">
        <v>1194</v>
      </c>
      <c r="F1179" s="162" t="s">
        <v>1195</v>
      </c>
      <c r="G1179" s="163" t="s">
        <v>1196</v>
      </c>
      <c r="H1179" s="164">
        <v>640</v>
      </c>
      <c r="I1179" s="165"/>
      <c r="J1179" s="166">
        <f>ROUND(I1179*H1179,2)</f>
        <v>0</v>
      </c>
      <c r="K1179" s="162" t="s">
        <v>147</v>
      </c>
      <c r="L1179" s="32"/>
      <c r="M1179" s="167" t="s">
        <v>19</v>
      </c>
      <c r="N1179" s="168" t="s">
        <v>41</v>
      </c>
      <c r="P1179" s="135">
        <f>O1179*H1179</f>
        <v>0</v>
      </c>
      <c r="Q1179" s="135">
        <v>0</v>
      </c>
      <c r="R1179" s="135">
        <f>Q1179*H1179</f>
        <v>0</v>
      </c>
      <c r="S1179" s="135">
        <v>0</v>
      </c>
      <c r="T1179" s="136">
        <f>S1179*H1179</f>
        <v>0</v>
      </c>
      <c r="AR1179" s="137" t="s">
        <v>149</v>
      </c>
      <c r="AT1179" s="137" t="s">
        <v>316</v>
      </c>
      <c r="AU1179" s="137" t="s">
        <v>78</v>
      </c>
      <c r="AY1179" s="17" t="s">
        <v>142</v>
      </c>
      <c r="BE1179" s="138">
        <f>IF(N1179="základní",J1179,0)</f>
        <v>0</v>
      </c>
      <c r="BF1179" s="138">
        <f>IF(N1179="snížená",J1179,0)</f>
        <v>0</v>
      </c>
      <c r="BG1179" s="138">
        <f>IF(N1179="zákl. přenesená",J1179,0)</f>
        <v>0</v>
      </c>
      <c r="BH1179" s="138">
        <f>IF(N1179="sníž. přenesená",J1179,0)</f>
        <v>0</v>
      </c>
      <c r="BI1179" s="138">
        <f>IF(N1179="nulová",J1179,0)</f>
        <v>0</v>
      </c>
      <c r="BJ1179" s="17" t="s">
        <v>78</v>
      </c>
      <c r="BK1179" s="138">
        <f>ROUND(I1179*H1179,2)</f>
        <v>0</v>
      </c>
      <c r="BL1179" s="17" t="s">
        <v>149</v>
      </c>
      <c r="BM1179" s="137" t="s">
        <v>1197</v>
      </c>
    </row>
    <row r="1180" spans="2:65" s="13" customFormat="1" ht="11.25">
      <c r="B1180" s="154"/>
      <c r="D1180" s="140" t="s">
        <v>151</v>
      </c>
      <c r="E1180" s="155" t="s">
        <v>19</v>
      </c>
      <c r="F1180" s="156" t="s">
        <v>869</v>
      </c>
      <c r="H1180" s="155" t="s">
        <v>19</v>
      </c>
      <c r="I1180" s="157"/>
      <c r="L1180" s="154"/>
      <c r="M1180" s="158"/>
      <c r="T1180" s="159"/>
      <c r="AT1180" s="155" t="s">
        <v>151</v>
      </c>
      <c r="AU1180" s="155" t="s">
        <v>78</v>
      </c>
      <c r="AV1180" s="13" t="s">
        <v>78</v>
      </c>
      <c r="AW1180" s="13" t="s">
        <v>31</v>
      </c>
      <c r="AX1180" s="13" t="s">
        <v>70</v>
      </c>
      <c r="AY1180" s="155" t="s">
        <v>142</v>
      </c>
    </row>
    <row r="1181" spans="2:65" s="11" customFormat="1" ht="11.25">
      <c r="B1181" s="139"/>
      <c r="D1181" s="140" t="s">
        <v>151</v>
      </c>
      <c r="E1181" s="141" t="s">
        <v>19</v>
      </c>
      <c r="F1181" s="142" t="s">
        <v>926</v>
      </c>
      <c r="H1181" s="143">
        <v>167.28</v>
      </c>
      <c r="I1181" s="144"/>
      <c r="L1181" s="139"/>
      <c r="M1181" s="145"/>
      <c r="T1181" s="146"/>
      <c r="AT1181" s="141" t="s">
        <v>151</v>
      </c>
      <c r="AU1181" s="141" t="s">
        <v>78</v>
      </c>
      <c r="AV1181" s="11" t="s">
        <v>80</v>
      </c>
      <c r="AW1181" s="11" t="s">
        <v>31</v>
      </c>
      <c r="AX1181" s="11" t="s">
        <v>70</v>
      </c>
      <c r="AY1181" s="141" t="s">
        <v>142</v>
      </c>
    </row>
    <row r="1182" spans="2:65" s="11" customFormat="1" ht="11.25">
      <c r="B1182" s="139"/>
      <c r="D1182" s="140" t="s">
        <v>151</v>
      </c>
      <c r="E1182" s="141" t="s">
        <v>19</v>
      </c>
      <c r="F1182" s="142" t="s">
        <v>927</v>
      </c>
      <c r="H1182" s="143">
        <v>0.72</v>
      </c>
      <c r="I1182" s="144"/>
      <c r="L1182" s="139"/>
      <c r="M1182" s="145"/>
      <c r="T1182" s="146"/>
      <c r="AT1182" s="141" t="s">
        <v>151</v>
      </c>
      <c r="AU1182" s="141" t="s">
        <v>78</v>
      </c>
      <c r="AV1182" s="11" t="s">
        <v>80</v>
      </c>
      <c r="AW1182" s="11" t="s">
        <v>31</v>
      </c>
      <c r="AX1182" s="11" t="s">
        <v>70</v>
      </c>
      <c r="AY1182" s="141" t="s">
        <v>142</v>
      </c>
    </row>
    <row r="1183" spans="2:65" s="13" customFormat="1" ht="11.25">
      <c r="B1183" s="154"/>
      <c r="D1183" s="140" t="s">
        <v>151</v>
      </c>
      <c r="E1183" s="155" t="s">
        <v>19</v>
      </c>
      <c r="F1183" s="156" t="s">
        <v>858</v>
      </c>
      <c r="H1183" s="155" t="s">
        <v>19</v>
      </c>
      <c r="I1183" s="157"/>
      <c r="L1183" s="154"/>
      <c r="M1183" s="158"/>
      <c r="T1183" s="159"/>
      <c r="AT1183" s="155" t="s">
        <v>151</v>
      </c>
      <c r="AU1183" s="155" t="s">
        <v>78</v>
      </c>
      <c r="AV1183" s="13" t="s">
        <v>78</v>
      </c>
      <c r="AW1183" s="13" t="s">
        <v>31</v>
      </c>
      <c r="AX1183" s="13" t="s">
        <v>70</v>
      </c>
      <c r="AY1183" s="155" t="s">
        <v>142</v>
      </c>
    </row>
    <row r="1184" spans="2:65" s="11" customFormat="1" ht="11.25">
      <c r="B1184" s="139"/>
      <c r="D1184" s="140" t="s">
        <v>151</v>
      </c>
      <c r="E1184" s="141" t="s">
        <v>19</v>
      </c>
      <c r="F1184" s="142" t="s">
        <v>1198</v>
      </c>
      <c r="H1184" s="143">
        <v>472</v>
      </c>
      <c r="I1184" s="144"/>
      <c r="L1184" s="139"/>
      <c r="M1184" s="145"/>
      <c r="T1184" s="146"/>
      <c r="AT1184" s="141" t="s">
        <v>151</v>
      </c>
      <c r="AU1184" s="141" t="s">
        <v>78</v>
      </c>
      <c r="AV1184" s="11" t="s">
        <v>80</v>
      </c>
      <c r="AW1184" s="11" t="s">
        <v>31</v>
      </c>
      <c r="AX1184" s="11" t="s">
        <v>70</v>
      </c>
      <c r="AY1184" s="141" t="s">
        <v>142</v>
      </c>
    </row>
    <row r="1185" spans="2:65" s="12" customFormat="1" ht="11.25">
      <c r="B1185" s="147"/>
      <c r="D1185" s="140" t="s">
        <v>151</v>
      </c>
      <c r="E1185" s="148" t="s">
        <v>19</v>
      </c>
      <c r="F1185" s="149" t="s">
        <v>154</v>
      </c>
      <c r="H1185" s="150">
        <v>640</v>
      </c>
      <c r="I1185" s="151"/>
      <c r="L1185" s="147"/>
      <c r="M1185" s="152"/>
      <c r="T1185" s="153"/>
      <c r="AT1185" s="148" t="s">
        <v>151</v>
      </c>
      <c r="AU1185" s="148" t="s">
        <v>78</v>
      </c>
      <c r="AV1185" s="12" t="s">
        <v>149</v>
      </c>
      <c r="AW1185" s="12" t="s">
        <v>31</v>
      </c>
      <c r="AX1185" s="12" t="s">
        <v>78</v>
      </c>
      <c r="AY1185" s="148" t="s">
        <v>142</v>
      </c>
    </row>
    <row r="1186" spans="2:65" s="1" customFormat="1" ht="78" customHeight="1">
      <c r="B1186" s="32"/>
      <c r="C1186" s="160" t="s">
        <v>1199</v>
      </c>
      <c r="D1186" s="160" t="s">
        <v>316</v>
      </c>
      <c r="E1186" s="161" t="s">
        <v>1200</v>
      </c>
      <c r="F1186" s="162" t="s">
        <v>1201</v>
      </c>
      <c r="G1186" s="163" t="s">
        <v>353</v>
      </c>
      <c r="H1186" s="164">
        <v>5.2999999999999999E-2</v>
      </c>
      <c r="I1186" s="165"/>
      <c r="J1186" s="166">
        <f>ROUND(I1186*H1186,2)</f>
        <v>0</v>
      </c>
      <c r="K1186" s="162" t="s">
        <v>147</v>
      </c>
      <c r="L1186" s="32"/>
      <c r="M1186" s="167" t="s">
        <v>19</v>
      </c>
      <c r="N1186" s="168" t="s">
        <v>41</v>
      </c>
      <c r="P1186" s="135">
        <f>O1186*H1186</f>
        <v>0</v>
      </c>
      <c r="Q1186" s="135">
        <v>0</v>
      </c>
      <c r="R1186" s="135">
        <f>Q1186*H1186</f>
        <v>0</v>
      </c>
      <c r="S1186" s="135">
        <v>0</v>
      </c>
      <c r="T1186" s="136">
        <f>S1186*H1186</f>
        <v>0</v>
      </c>
      <c r="AR1186" s="137" t="s">
        <v>149</v>
      </c>
      <c r="AT1186" s="137" t="s">
        <v>316</v>
      </c>
      <c r="AU1186" s="137" t="s">
        <v>78</v>
      </c>
      <c r="AY1186" s="17" t="s">
        <v>142</v>
      </c>
      <c r="BE1186" s="138">
        <f>IF(N1186="základní",J1186,0)</f>
        <v>0</v>
      </c>
      <c r="BF1186" s="138">
        <f>IF(N1186="snížená",J1186,0)</f>
        <v>0</v>
      </c>
      <c r="BG1186" s="138">
        <f>IF(N1186="zákl. přenesená",J1186,0)</f>
        <v>0</v>
      </c>
      <c r="BH1186" s="138">
        <f>IF(N1186="sníž. přenesená",J1186,0)</f>
        <v>0</v>
      </c>
      <c r="BI1186" s="138">
        <f>IF(N1186="nulová",J1186,0)</f>
        <v>0</v>
      </c>
      <c r="BJ1186" s="17" t="s">
        <v>78</v>
      </c>
      <c r="BK1186" s="138">
        <f>ROUND(I1186*H1186,2)</f>
        <v>0</v>
      </c>
      <c r="BL1186" s="17" t="s">
        <v>149</v>
      </c>
      <c r="BM1186" s="137" t="s">
        <v>1202</v>
      </c>
    </row>
    <row r="1187" spans="2:65" s="13" customFormat="1" ht="11.25">
      <c r="B1187" s="154"/>
      <c r="D1187" s="140" t="s">
        <v>151</v>
      </c>
      <c r="E1187" s="155" t="s">
        <v>19</v>
      </c>
      <c r="F1187" s="156" t="s">
        <v>655</v>
      </c>
      <c r="H1187" s="155" t="s">
        <v>19</v>
      </c>
      <c r="I1187" s="157"/>
      <c r="L1187" s="154"/>
      <c r="M1187" s="158"/>
      <c r="T1187" s="159"/>
      <c r="AT1187" s="155" t="s">
        <v>151</v>
      </c>
      <c r="AU1187" s="155" t="s">
        <v>78</v>
      </c>
      <c r="AV1187" s="13" t="s">
        <v>78</v>
      </c>
      <c r="AW1187" s="13" t="s">
        <v>31</v>
      </c>
      <c r="AX1187" s="13" t="s">
        <v>70</v>
      </c>
      <c r="AY1187" s="155" t="s">
        <v>142</v>
      </c>
    </row>
    <row r="1188" spans="2:65" s="11" customFormat="1" ht="11.25">
      <c r="B1188" s="139"/>
      <c r="D1188" s="140" t="s">
        <v>151</v>
      </c>
      <c r="E1188" s="141" t="s">
        <v>19</v>
      </c>
      <c r="F1188" s="142" t="s">
        <v>1203</v>
      </c>
      <c r="H1188" s="143">
        <v>5.2999999999999999E-2</v>
      </c>
      <c r="I1188" s="144"/>
      <c r="L1188" s="139"/>
      <c r="M1188" s="145"/>
      <c r="T1188" s="146"/>
      <c r="AT1188" s="141" t="s">
        <v>151</v>
      </c>
      <c r="AU1188" s="141" t="s">
        <v>78</v>
      </c>
      <c r="AV1188" s="11" t="s">
        <v>80</v>
      </c>
      <c r="AW1188" s="11" t="s">
        <v>31</v>
      </c>
      <c r="AX1188" s="11" t="s">
        <v>70</v>
      </c>
      <c r="AY1188" s="141" t="s">
        <v>142</v>
      </c>
    </row>
    <row r="1189" spans="2:65" s="12" customFormat="1" ht="11.25">
      <c r="B1189" s="147"/>
      <c r="D1189" s="140" t="s">
        <v>151</v>
      </c>
      <c r="E1189" s="148" t="s">
        <v>19</v>
      </c>
      <c r="F1189" s="149" t="s">
        <v>154</v>
      </c>
      <c r="H1189" s="150">
        <v>5.2999999999999999E-2</v>
      </c>
      <c r="I1189" s="151"/>
      <c r="L1189" s="147"/>
      <c r="M1189" s="152"/>
      <c r="T1189" s="153"/>
      <c r="AT1189" s="148" t="s">
        <v>151</v>
      </c>
      <c r="AU1189" s="148" t="s">
        <v>78</v>
      </c>
      <c r="AV1189" s="12" t="s">
        <v>149</v>
      </c>
      <c r="AW1189" s="12" t="s">
        <v>31</v>
      </c>
      <c r="AX1189" s="12" t="s">
        <v>78</v>
      </c>
      <c r="AY1189" s="148" t="s">
        <v>142</v>
      </c>
    </row>
    <row r="1190" spans="2:65" s="1" customFormat="1" ht="90" customHeight="1">
      <c r="B1190" s="32"/>
      <c r="C1190" s="160" t="s">
        <v>880</v>
      </c>
      <c r="D1190" s="160" t="s">
        <v>316</v>
      </c>
      <c r="E1190" s="161" t="s">
        <v>1204</v>
      </c>
      <c r="F1190" s="162" t="s">
        <v>1205</v>
      </c>
      <c r="G1190" s="163" t="s">
        <v>353</v>
      </c>
      <c r="H1190" s="164">
        <v>5.2999999999999999E-2</v>
      </c>
      <c r="I1190" s="165"/>
      <c r="J1190" s="166">
        <f>ROUND(I1190*H1190,2)</f>
        <v>0</v>
      </c>
      <c r="K1190" s="162" t="s">
        <v>147</v>
      </c>
      <c r="L1190" s="32"/>
      <c r="M1190" s="167" t="s">
        <v>19</v>
      </c>
      <c r="N1190" s="168" t="s">
        <v>41</v>
      </c>
      <c r="P1190" s="135">
        <f>O1190*H1190</f>
        <v>0</v>
      </c>
      <c r="Q1190" s="135">
        <v>0</v>
      </c>
      <c r="R1190" s="135">
        <f>Q1190*H1190</f>
        <v>0</v>
      </c>
      <c r="S1190" s="135">
        <v>0</v>
      </c>
      <c r="T1190" s="136">
        <f>S1190*H1190</f>
        <v>0</v>
      </c>
      <c r="AR1190" s="137" t="s">
        <v>149</v>
      </c>
      <c r="AT1190" s="137" t="s">
        <v>316</v>
      </c>
      <c r="AU1190" s="137" t="s">
        <v>78</v>
      </c>
      <c r="AY1190" s="17" t="s">
        <v>142</v>
      </c>
      <c r="BE1190" s="138">
        <f>IF(N1190="základní",J1190,0)</f>
        <v>0</v>
      </c>
      <c r="BF1190" s="138">
        <f>IF(N1190="snížená",J1190,0)</f>
        <v>0</v>
      </c>
      <c r="BG1190" s="138">
        <f>IF(N1190="zákl. přenesená",J1190,0)</f>
        <v>0</v>
      </c>
      <c r="BH1190" s="138">
        <f>IF(N1190="sníž. přenesená",J1190,0)</f>
        <v>0</v>
      </c>
      <c r="BI1190" s="138">
        <f>IF(N1190="nulová",J1190,0)</f>
        <v>0</v>
      </c>
      <c r="BJ1190" s="17" t="s">
        <v>78</v>
      </c>
      <c r="BK1190" s="138">
        <f>ROUND(I1190*H1190,2)</f>
        <v>0</v>
      </c>
      <c r="BL1190" s="17" t="s">
        <v>149</v>
      </c>
      <c r="BM1190" s="137" t="s">
        <v>1206</v>
      </c>
    </row>
    <row r="1191" spans="2:65" s="13" customFormat="1" ht="11.25">
      <c r="B1191" s="154"/>
      <c r="D1191" s="140" t="s">
        <v>151</v>
      </c>
      <c r="E1191" s="155" t="s">
        <v>19</v>
      </c>
      <c r="F1191" s="156" t="s">
        <v>655</v>
      </c>
      <c r="H1191" s="155" t="s">
        <v>19</v>
      </c>
      <c r="I1191" s="157"/>
      <c r="L1191" s="154"/>
      <c r="M1191" s="158"/>
      <c r="T1191" s="159"/>
      <c r="AT1191" s="155" t="s">
        <v>151</v>
      </c>
      <c r="AU1191" s="155" t="s">
        <v>78</v>
      </c>
      <c r="AV1191" s="13" t="s">
        <v>78</v>
      </c>
      <c r="AW1191" s="13" t="s">
        <v>31</v>
      </c>
      <c r="AX1191" s="13" t="s">
        <v>70</v>
      </c>
      <c r="AY1191" s="155" t="s">
        <v>142</v>
      </c>
    </row>
    <row r="1192" spans="2:65" s="11" customFormat="1" ht="11.25">
      <c r="B1192" s="139"/>
      <c r="D1192" s="140" t="s">
        <v>151</v>
      </c>
      <c r="E1192" s="141" t="s">
        <v>19</v>
      </c>
      <c r="F1192" s="142" t="s">
        <v>1203</v>
      </c>
      <c r="H1192" s="143">
        <v>5.2999999999999999E-2</v>
      </c>
      <c r="I1192" s="144"/>
      <c r="L1192" s="139"/>
      <c r="M1192" s="145"/>
      <c r="T1192" s="146"/>
      <c r="AT1192" s="141" t="s">
        <v>151</v>
      </c>
      <c r="AU1192" s="141" t="s">
        <v>78</v>
      </c>
      <c r="AV1192" s="11" t="s">
        <v>80</v>
      </c>
      <c r="AW1192" s="11" t="s">
        <v>31</v>
      </c>
      <c r="AX1192" s="11" t="s">
        <v>70</v>
      </c>
      <c r="AY1192" s="141" t="s">
        <v>142</v>
      </c>
    </row>
    <row r="1193" spans="2:65" s="12" customFormat="1" ht="11.25">
      <c r="B1193" s="147"/>
      <c r="D1193" s="140" t="s">
        <v>151</v>
      </c>
      <c r="E1193" s="148" t="s">
        <v>19</v>
      </c>
      <c r="F1193" s="149" t="s">
        <v>154</v>
      </c>
      <c r="H1193" s="150">
        <v>5.2999999999999999E-2</v>
      </c>
      <c r="I1193" s="151"/>
      <c r="L1193" s="147"/>
      <c r="M1193" s="152"/>
      <c r="T1193" s="153"/>
      <c r="AT1193" s="148" t="s">
        <v>151</v>
      </c>
      <c r="AU1193" s="148" t="s">
        <v>78</v>
      </c>
      <c r="AV1193" s="12" t="s">
        <v>149</v>
      </c>
      <c r="AW1193" s="12" t="s">
        <v>31</v>
      </c>
      <c r="AX1193" s="12" t="s">
        <v>78</v>
      </c>
      <c r="AY1193" s="148" t="s">
        <v>142</v>
      </c>
    </row>
    <row r="1194" spans="2:65" s="1" customFormat="1" ht="180.75" customHeight="1">
      <c r="B1194" s="32"/>
      <c r="C1194" s="160" t="s">
        <v>1207</v>
      </c>
      <c r="D1194" s="160" t="s">
        <v>316</v>
      </c>
      <c r="E1194" s="161" t="s">
        <v>423</v>
      </c>
      <c r="F1194" s="162" t="s">
        <v>424</v>
      </c>
      <c r="G1194" s="163" t="s">
        <v>353</v>
      </c>
      <c r="H1194" s="164">
        <v>2.5270000000000001</v>
      </c>
      <c r="I1194" s="165"/>
      <c r="J1194" s="166">
        <f>ROUND(I1194*H1194,2)</f>
        <v>0</v>
      </c>
      <c r="K1194" s="162" t="s">
        <v>147</v>
      </c>
      <c r="L1194" s="32"/>
      <c r="M1194" s="167" t="s">
        <v>19</v>
      </c>
      <c r="N1194" s="168" t="s">
        <v>41</v>
      </c>
      <c r="P1194" s="135">
        <f>O1194*H1194</f>
        <v>0</v>
      </c>
      <c r="Q1194" s="135">
        <v>0</v>
      </c>
      <c r="R1194" s="135">
        <f>Q1194*H1194</f>
        <v>0</v>
      </c>
      <c r="S1194" s="135">
        <v>0</v>
      </c>
      <c r="T1194" s="136">
        <f>S1194*H1194</f>
        <v>0</v>
      </c>
      <c r="AR1194" s="137" t="s">
        <v>149</v>
      </c>
      <c r="AT1194" s="137" t="s">
        <v>316</v>
      </c>
      <c r="AU1194" s="137" t="s">
        <v>78</v>
      </c>
      <c r="AY1194" s="17" t="s">
        <v>142</v>
      </c>
      <c r="BE1194" s="138">
        <f>IF(N1194="základní",J1194,0)</f>
        <v>0</v>
      </c>
      <c r="BF1194" s="138">
        <f>IF(N1194="snížená",J1194,0)</f>
        <v>0</v>
      </c>
      <c r="BG1194" s="138">
        <f>IF(N1194="zákl. přenesená",J1194,0)</f>
        <v>0</v>
      </c>
      <c r="BH1194" s="138">
        <f>IF(N1194="sníž. přenesená",J1194,0)</f>
        <v>0</v>
      </c>
      <c r="BI1194" s="138">
        <f>IF(N1194="nulová",J1194,0)</f>
        <v>0</v>
      </c>
      <c r="BJ1194" s="17" t="s">
        <v>78</v>
      </c>
      <c r="BK1194" s="138">
        <f>ROUND(I1194*H1194,2)</f>
        <v>0</v>
      </c>
      <c r="BL1194" s="17" t="s">
        <v>149</v>
      </c>
      <c r="BM1194" s="137" t="s">
        <v>1208</v>
      </c>
    </row>
    <row r="1195" spans="2:65" s="1" customFormat="1" ht="19.5">
      <c r="B1195" s="32"/>
      <c r="D1195" s="140" t="s">
        <v>314</v>
      </c>
      <c r="F1195" s="169" t="s">
        <v>426</v>
      </c>
      <c r="I1195" s="170"/>
      <c r="L1195" s="32"/>
      <c r="M1195" s="171"/>
      <c r="T1195" s="53"/>
      <c r="AT1195" s="17" t="s">
        <v>314</v>
      </c>
      <c r="AU1195" s="17" t="s">
        <v>78</v>
      </c>
    </row>
    <row r="1196" spans="2:65" s="13" customFormat="1" ht="11.25">
      <c r="B1196" s="154"/>
      <c r="D1196" s="140" t="s">
        <v>151</v>
      </c>
      <c r="E1196" s="155" t="s">
        <v>19</v>
      </c>
      <c r="F1196" s="156" t="s">
        <v>655</v>
      </c>
      <c r="H1196" s="155" t="s">
        <v>19</v>
      </c>
      <c r="I1196" s="157"/>
      <c r="L1196" s="154"/>
      <c r="M1196" s="158"/>
      <c r="T1196" s="159"/>
      <c r="AT1196" s="155" t="s">
        <v>151</v>
      </c>
      <c r="AU1196" s="155" t="s">
        <v>78</v>
      </c>
      <c r="AV1196" s="13" t="s">
        <v>78</v>
      </c>
      <c r="AW1196" s="13" t="s">
        <v>31</v>
      </c>
      <c r="AX1196" s="13" t="s">
        <v>70</v>
      </c>
      <c r="AY1196" s="155" t="s">
        <v>142</v>
      </c>
    </row>
    <row r="1197" spans="2:65" s="11" customFormat="1" ht="11.25">
      <c r="B1197" s="139"/>
      <c r="D1197" s="140" t="s">
        <v>151</v>
      </c>
      <c r="E1197" s="141" t="s">
        <v>19</v>
      </c>
      <c r="F1197" s="142" t="s">
        <v>1203</v>
      </c>
      <c r="H1197" s="143">
        <v>5.2999999999999999E-2</v>
      </c>
      <c r="I1197" s="144"/>
      <c r="L1197" s="139"/>
      <c r="M1197" s="145"/>
      <c r="T1197" s="146"/>
      <c r="AT1197" s="141" t="s">
        <v>151</v>
      </c>
      <c r="AU1197" s="141" t="s">
        <v>78</v>
      </c>
      <c r="AV1197" s="11" t="s">
        <v>80</v>
      </c>
      <c r="AW1197" s="11" t="s">
        <v>31</v>
      </c>
      <c r="AX1197" s="11" t="s">
        <v>70</v>
      </c>
      <c r="AY1197" s="141" t="s">
        <v>142</v>
      </c>
    </row>
    <row r="1198" spans="2:65" s="13" customFormat="1" ht="11.25">
      <c r="B1198" s="154"/>
      <c r="D1198" s="140" t="s">
        <v>151</v>
      </c>
      <c r="E1198" s="155" t="s">
        <v>19</v>
      </c>
      <c r="F1198" s="156" t="s">
        <v>663</v>
      </c>
      <c r="H1198" s="155" t="s">
        <v>19</v>
      </c>
      <c r="I1198" s="157"/>
      <c r="L1198" s="154"/>
      <c r="M1198" s="158"/>
      <c r="T1198" s="159"/>
      <c r="AT1198" s="155" t="s">
        <v>151</v>
      </c>
      <c r="AU1198" s="155" t="s">
        <v>78</v>
      </c>
      <c r="AV1198" s="13" t="s">
        <v>78</v>
      </c>
      <c r="AW1198" s="13" t="s">
        <v>31</v>
      </c>
      <c r="AX1198" s="13" t="s">
        <v>70</v>
      </c>
      <c r="AY1198" s="155" t="s">
        <v>142</v>
      </c>
    </row>
    <row r="1199" spans="2:65" s="11" customFormat="1" ht="11.25">
      <c r="B1199" s="139"/>
      <c r="D1199" s="140" t="s">
        <v>151</v>
      </c>
      <c r="E1199" s="141" t="s">
        <v>19</v>
      </c>
      <c r="F1199" s="142" t="s">
        <v>1209</v>
      </c>
      <c r="H1199" s="143">
        <v>0.53300000000000003</v>
      </c>
      <c r="I1199" s="144"/>
      <c r="L1199" s="139"/>
      <c r="M1199" s="145"/>
      <c r="T1199" s="146"/>
      <c r="AT1199" s="141" t="s">
        <v>151</v>
      </c>
      <c r="AU1199" s="141" t="s">
        <v>78</v>
      </c>
      <c r="AV1199" s="11" t="s">
        <v>80</v>
      </c>
      <c r="AW1199" s="11" t="s">
        <v>31</v>
      </c>
      <c r="AX1199" s="11" t="s">
        <v>70</v>
      </c>
      <c r="AY1199" s="141" t="s">
        <v>142</v>
      </c>
    </row>
    <row r="1200" spans="2:65" s="13" customFormat="1" ht="11.25">
      <c r="B1200" s="154"/>
      <c r="D1200" s="140" t="s">
        <v>151</v>
      </c>
      <c r="E1200" s="155" t="s">
        <v>19</v>
      </c>
      <c r="F1200" s="156" t="s">
        <v>660</v>
      </c>
      <c r="H1200" s="155" t="s">
        <v>19</v>
      </c>
      <c r="I1200" s="157"/>
      <c r="L1200" s="154"/>
      <c r="M1200" s="158"/>
      <c r="T1200" s="159"/>
      <c r="AT1200" s="155" t="s">
        <v>151</v>
      </c>
      <c r="AU1200" s="155" t="s">
        <v>78</v>
      </c>
      <c r="AV1200" s="13" t="s">
        <v>78</v>
      </c>
      <c r="AW1200" s="13" t="s">
        <v>31</v>
      </c>
      <c r="AX1200" s="13" t="s">
        <v>70</v>
      </c>
      <c r="AY1200" s="155" t="s">
        <v>142</v>
      </c>
    </row>
    <row r="1201" spans="2:65" s="11" customFormat="1" ht="11.25">
      <c r="B1201" s="139"/>
      <c r="D1201" s="140" t="s">
        <v>151</v>
      </c>
      <c r="E1201" s="141" t="s">
        <v>19</v>
      </c>
      <c r="F1201" s="142" t="s">
        <v>1210</v>
      </c>
      <c r="H1201" s="143">
        <v>0.17599999999999999</v>
      </c>
      <c r="I1201" s="144"/>
      <c r="L1201" s="139"/>
      <c r="M1201" s="145"/>
      <c r="T1201" s="146"/>
      <c r="AT1201" s="141" t="s">
        <v>151</v>
      </c>
      <c r="AU1201" s="141" t="s">
        <v>78</v>
      </c>
      <c r="AV1201" s="11" t="s">
        <v>80</v>
      </c>
      <c r="AW1201" s="11" t="s">
        <v>31</v>
      </c>
      <c r="AX1201" s="11" t="s">
        <v>70</v>
      </c>
      <c r="AY1201" s="141" t="s">
        <v>142</v>
      </c>
    </row>
    <row r="1202" spans="2:65" s="13" customFormat="1" ht="11.25">
      <c r="B1202" s="154"/>
      <c r="D1202" s="140" t="s">
        <v>151</v>
      </c>
      <c r="E1202" s="155" t="s">
        <v>19</v>
      </c>
      <c r="F1202" s="156" t="s">
        <v>1082</v>
      </c>
      <c r="H1202" s="155" t="s">
        <v>19</v>
      </c>
      <c r="I1202" s="157"/>
      <c r="L1202" s="154"/>
      <c r="M1202" s="158"/>
      <c r="T1202" s="159"/>
      <c r="AT1202" s="155" t="s">
        <v>151</v>
      </c>
      <c r="AU1202" s="155" t="s">
        <v>78</v>
      </c>
      <c r="AV1202" s="13" t="s">
        <v>78</v>
      </c>
      <c r="AW1202" s="13" t="s">
        <v>31</v>
      </c>
      <c r="AX1202" s="13" t="s">
        <v>70</v>
      </c>
      <c r="AY1202" s="155" t="s">
        <v>142</v>
      </c>
    </row>
    <row r="1203" spans="2:65" s="11" customFormat="1" ht="11.25">
      <c r="B1203" s="139"/>
      <c r="D1203" s="140" t="s">
        <v>151</v>
      </c>
      <c r="E1203" s="141" t="s">
        <v>19</v>
      </c>
      <c r="F1203" s="142" t="s">
        <v>1211</v>
      </c>
      <c r="H1203" s="143">
        <v>0.68200000000000005</v>
      </c>
      <c r="I1203" s="144"/>
      <c r="L1203" s="139"/>
      <c r="M1203" s="145"/>
      <c r="T1203" s="146"/>
      <c r="AT1203" s="141" t="s">
        <v>151</v>
      </c>
      <c r="AU1203" s="141" t="s">
        <v>78</v>
      </c>
      <c r="AV1203" s="11" t="s">
        <v>80</v>
      </c>
      <c r="AW1203" s="11" t="s">
        <v>31</v>
      </c>
      <c r="AX1203" s="11" t="s">
        <v>70</v>
      </c>
      <c r="AY1203" s="141" t="s">
        <v>142</v>
      </c>
    </row>
    <row r="1204" spans="2:65" s="13" customFormat="1" ht="11.25">
      <c r="B1204" s="154"/>
      <c r="D1204" s="140" t="s">
        <v>151</v>
      </c>
      <c r="E1204" s="155" t="s">
        <v>19</v>
      </c>
      <c r="F1204" s="156" t="s">
        <v>1084</v>
      </c>
      <c r="H1204" s="155" t="s">
        <v>19</v>
      </c>
      <c r="I1204" s="157"/>
      <c r="L1204" s="154"/>
      <c r="M1204" s="158"/>
      <c r="T1204" s="159"/>
      <c r="AT1204" s="155" t="s">
        <v>151</v>
      </c>
      <c r="AU1204" s="155" t="s">
        <v>78</v>
      </c>
      <c r="AV1204" s="13" t="s">
        <v>78</v>
      </c>
      <c r="AW1204" s="13" t="s">
        <v>31</v>
      </c>
      <c r="AX1204" s="13" t="s">
        <v>70</v>
      </c>
      <c r="AY1204" s="155" t="s">
        <v>142</v>
      </c>
    </row>
    <row r="1205" spans="2:65" s="11" customFormat="1" ht="11.25">
      <c r="B1205" s="139"/>
      <c r="D1205" s="140" t="s">
        <v>151</v>
      </c>
      <c r="E1205" s="141" t="s">
        <v>19</v>
      </c>
      <c r="F1205" s="142" t="s">
        <v>1211</v>
      </c>
      <c r="H1205" s="143">
        <v>0.68200000000000005</v>
      </c>
      <c r="I1205" s="144"/>
      <c r="L1205" s="139"/>
      <c r="M1205" s="145"/>
      <c r="T1205" s="146"/>
      <c r="AT1205" s="141" t="s">
        <v>151</v>
      </c>
      <c r="AU1205" s="141" t="s">
        <v>78</v>
      </c>
      <c r="AV1205" s="11" t="s">
        <v>80</v>
      </c>
      <c r="AW1205" s="11" t="s">
        <v>31</v>
      </c>
      <c r="AX1205" s="11" t="s">
        <v>70</v>
      </c>
      <c r="AY1205" s="141" t="s">
        <v>142</v>
      </c>
    </row>
    <row r="1206" spans="2:65" s="13" customFormat="1" ht="11.25">
      <c r="B1206" s="154"/>
      <c r="D1206" s="140" t="s">
        <v>151</v>
      </c>
      <c r="E1206" s="155" t="s">
        <v>19</v>
      </c>
      <c r="F1206" s="156" t="s">
        <v>924</v>
      </c>
      <c r="H1206" s="155" t="s">
        <v>19</v>
      </c>
      <c r="I1206" s="157"/>
      <c r="L1206" s="154"/>
      <c r="M1206" s="158"/>
      <c r="T1206" s="159"/>
      <c r="AT1206" s="155" t="s">
        <v>151</v>
      </c>
      <c r="AU1206" s="155" t="s">
        <v>78</v>
      </c>
      <c r="AV1206" s="13" t="s">
        <v>78</v>
      </c>
      <c r="AW1206" s="13" t="s">
        <v>31</v>
      </c>
      <c r="AX1206" s="13" t="s">
        <v>70</v>
      </c>
      <c r="AY1206" s="155" t="s">
        <v>142</v>
      </c>
    </row>
    <row r="1207" spans="2:65" s="11" customFormat="1" ht="11.25">
      <c r="B1207" s="139"/>
      <c r="D1207" s="140" t="s">
        <v>151</v>
      </c>
      <c r="E1207" s="141" t="s">
        <v>19</v>
      </c>
      <c r="F1207" s="142" t="s">
        <v>1212</v>
      </c>
      <c r="H1207" s="143">
        <v>0.154</v>
      </c>
      <c r="I1207" s="144"/>
      <c r="L1207" s="139"/>
      <c r="M1207" s="145"/>
      <c r="T1207" s="146"/>
      <c r="AT1207" s="141" t="s">
        <v>151</v>
      </c>
      <c r="AU1207" s="141" t="s">
        <v>78</v>
      </c>
      <c r="AV1207" s="11" t="s">
        <v>80</v>
      </c>
      <c r="AW1207" s="11" t="s">
        <v>31</v>
      </c>
      <c r="AX1207" s="11" t="s">
        <v>70</v>
      </c>
      <c r="AY1207" s="141" t="s">
        <v>142</v>
      </c>
    </row>
    <row r="1208" spans="2:65" s="13" customFormat="1" ht="11.25">
      <c r="B1208" s="154"/>
      <c r="D1208" s="140" t="s">
        <v>151</v>
      </c>
      <c r="E1208" s="155" t="s">
        <v>19</v>
      </c>
      <c r="F1208" s="156" t="s">
        <v>1087</v>
      </c>
      <c r="H1208" s="155" t="s">
        <v>19</v>
      </c>
      <c r="I1208" s="157"/>
      <c r="L1208" s="154"/>
      <c r="M1208" s="158"/>
      <c r="T1208" s="159"/>
      <c r="AT1208" s="155" t="s">
        <v>151</v>
      </c>
      <c r="AU1208" s="155" t="s">
        <v>78</v>
      </c>
      <c r="AV1208" s="13" t="s">
        <v>78</v>
      </c>
      <c r="AW1208" s="13" t="s">
        <v>31</v>
      </c>
      <c r="AX1208" s="13" t="s">
        <v>70</v>
      </c>
      <c r="AY1208" s="155" t="s">
        <v>142</v>
      </c>
    </row>
    <row r="1209" spans="2:65" s="11" customFormat="1" ht="11.25">
      <c r="B1209" s="139"/>
      <c r="D1209" s="140" t="s">
        <v>151</v>
      </c>
      <c r="E1209" s="141" t="s">
        <v>19</v>
      </c>
      <c r="F1209" s="142" t="s">
        <v>1213</v>
      </c>
      <c r="H1209" s="143">
        <v>5.0999999999999997E-2</v>
      </c>
      <c r="I1209" s="144"/>
      <c r="L1209" s="139"/>
      <c r="M1209" s="145"/>
      <c r="T1209" s="146"/>
      <c r="AT1209" s="141" t="s">
        <v>151</v>
      </c>
      <c r="AU1209" s="141" t="s">
        <v>78</v>
      </c>
      <c r="AV1209" s="11" t="s">
        <v>80</v>
      </c>
      <c r="AW1209" s="11" t="s">
        <v>31</v>
      </c>
      <c r="AX1209" s="11" t="s">
        <v>70</v>
      </c>
      <c r="AY1209" s="141" t="s">
        <v>142</v>
      </c>
    </row>
    <row r="1210" spans="2:65" s="13" customFormat="1" ht="11.25">
      <c r="B1210" s="154"/>
      <c r="D1210" s="140" t="s">
        <v>151</v>
      </c>
      <c r="E1210" s="155" t="s">
        <v>19</v>
      </c>
      <c r="F1210" s="156" t="s">
        <v>629</v>
      </c>
      <c r="H1210" s="155" t="s">
        <v>19</v>
      </c>
      <c r="I1210" s="157"/>
      <c r="L1210" s="154"/>
      <c r="M1210" s="158"/>
      <c r="T1210" s="159"/>
      <c r="AT1210" s="155" t="s">
        <v>151</v>
      </c>
      <c r="AU1210" s="155" t="s">
        <v>78</v>
      </c>
      <c r="AV1210" s="13" t="s">
        <v>78</v>
      </c>
      <c r="AW1210" s="13" t="s">
        <v>31</v>
      </c>
      <c r="AX1210" s="13" t="s">
        <v>70</v>
      </c>
      <c r="AY1210" s="155" t="s">
        <v>142</v>
      </c>
    </row>
    <row r="1211" spans="2:65" s="11" customFormat="1" ht="11.25">
      <c r="B1211" s="139"/>
      <c r="D1211" s="140" t="s">
        <v>151</v>
      </c>
      <c r="E1211" s="141" t="s">
        <v>19</v>
      </c>
      <c r="F1211" s="142" t="s">
        <v>1214</v>
      </c>
      <c r="H1211" s="143">
        <v>0.127</v>
      </c>
      <c r="I1211" s="144"/>
      <c r="L1211" s="139"/>
      <c r="M1211" s="145"/>
      <c r="T1211" s="146"/>
      <c r="AT1211" s="141" t="s">
        <v>151</v>
      </c>
      <c r="AU1211" s="141" t="s">
        <v>78</v>
      </c>
      <c r="AV1211" s="11" t="s">
        <v>80</v>
      </c>
      <c r="AW1211" s="11" t="s">
        <v>31</v>
      </c>
      <c r="AX1211" s="11" t="s">
        <v>70</v>
      </c>
      <c r="AY1211" s="141" t="s">
        <v>142</v>
      </c>
    </row>
    <row r="1212" spans="2:65" s="13" customFormat="1" ht="11.25">
      <c r="B1212" s="154"/>
      <c r="D1212" s="140" t="s">
        <v>151</v>
      </c>
      <c r="E1212" s="155" t="s">
        <v>19</v>
      </c>
      <c r="F1212" s="156" t="s">
        <v>1090</v>
      </c>
      <c r="H1212" s="155" t="s">
        <v>19</v>
      </c>
      <c r="I1212" s="157"/>
      <c r="L1212" s="154"/>
      <c r="M1212" s="158"/>
      <c r="T1212" s="159"/>
      <c r="AT1212" s="155" t="s">
        <v>151</v>
      </c>
      <c r="AU1212" s="155" t="s">
        <v>78</v>
      </c>
      <c r="AV1212" s="13" t="s">
        <v>78</v>
      </c>
      <c r="AW1212" s="13" t="s">
        <v>31</v>
      </c>
      <c r="AX1212" s="13" t="s">
        <v>70</v>
      </c>
      <c r="AY1212" s="155" t="s">
        <v>142</v>
      </c>
    </row>
    <row r="1213" spans="2:65" s="11" customFormat="1" ht="11.25">
      <c r="B1213" s="139"/>
      <c r="D1213" s="140" t="s">
        <v>151</v>
      </c>
      <c r="E1213" s="141" t="s">
        <v>19</v>
      </c>
      <c r="F1213" s="142" t="s">
        <v>1215</v>
      </c>
      <c r="H1213" s="143">
        <v>6.9000000000000006E-2</v>
      </c>
      <c r="I1213" s="144"/>
      <c r="L1213" s="139"/>
      <c r="M1213" s="145"/>
      <c r="T1213" s="146"/>
      <c r="AT1213" s="141" t="s">
        <v>151</v>
      </c>
      <c r="AU1213" s="141" t="s">
        <v>78</v>
      </c>
      <c r="AV1213" s="11" t="s">
        <v>80</v>
      </c>
      <c r="AW1213" s="11" t="s">
        <v>31</v>
      </c>
      <c r="AX1213" s="11" t="s">
        <v>70</v>
      </c>
      <c r="AY1213" s="141" t="s">
        <v>142</v>
      </c>
    </row>
    <row r="1214" spans="2:65" s="12" customFormat="1" ht="11.25">
      <c r="B1214" s="147"/>
      <c r="D1214" s="140" t="s">
        <v>151</v>
      </c>
      <c r="E1214" s="148" t="s">
        <v>19</v>
      </c>
      <c r="F1214" s="149" t="s">
        <v>154</v>
      </c>
      <c r="H1214" s="150">
        <v>2.5270000000000001</v>
      </c>
      <c r="I1214" s="151"/>
      <c r="L1214" s="147"/>
      <c r="M1214" s="152"/>
      <c r="T1214" s="153"/>
      <c r="AT1214" s="148" t="s">
        <v>151</v>
      </c>
      <c r="AU1214" s="148" t="s">
        <v>78</v>
      </c>
      <c r="AV1214" s="12" t="s">
        <v>149</v>
      </c>
      <c r="AW1214" s="12" t="s">
        <v>31</v>
      </c>
      <c r="AX1214" s="12" t="s">
        <v>78</v>
      </c>
      <c r="AY1214" s="148" t="s">
        <v>142</v>
      </c>
    </row>
    <row r="1215" spans="2:65" s="1" customFormat="1" ht="194.45" customHeight="1">
      <c r="B1215" s="32"/>
      <c r="C1215" s="160" t="s">
        <v>1216</v>
      </c>
      <c r="D1215" s="160" t="s">
        <v>316</v>
      </c>
      <c r="E1215" s="161" t="s">
        <v>1217</v>
      </c>
      <c r="F1215" s="162" t="s">
        <v>1218</v>
      </c>
      <c r="G1215" s="163" t="s">
        <v>164</v>
      </c>
      <c r="H1215" s="164">
        <v>901.61599999999999</v>
      </c>
      <c r="I1215" s="165"/>
      <c r="J1215" s="166">
        <f>ROUND(I1215*H1215,2)</f>
        <v>0</v>
      </c>
      <c r="K1215" s="162" t="s">
        <v>147</v>
      </c>
      <c r="L1215" s="32"/>
      <c r="M1215" s="167" t="s">
        <v>19</v>
      </c>
      <c r="N1215" s="168" t="s">
        <v>41</v>
      </c>
      <c r="P1215" s="135">
        <f>O1215*H1215</f>
        <v>0</v>
      </c>
      <c r="Q1215" s="135">
        <v>0</v>
      </c>
      <c r="R1215" s="135">
        <f>Q1215*H1215</f>
        <v>0</v>
      </c>
      <c r="S1215" s="135">
        <v>0</v>
      </c>
      <c r="T1215" s="136">
        <f>S1215*H1215</f>
        <v>0</v>
      </c>
      <c r="AR1215" s="137" t="s">
        <v>149</v>
      </c>
      <c r="AT1215" s="137" t="s">
        <v>316</v>
      </c>
      <c r="AU1215" s="137" t="s">
        <v>78</v>
      </c>
      <c r="AY1215" s="17" t="s">
        <v>142</v>
      </c>
      <c r="BE1215" s="138">
        <f>IF(N1215="základní",J1215,0)</f>
        <v>0</v>
      </c>
      <c r="BF1215" s="138">
        <f>IF(N1215="snížená",J1215,0)</f>
        <v>0</v>
      </c>
      <c r="BG1215" s="138">
        <f>IF(N1215="zákl. přenesená",J1215,0)</f>
        <v>0</v>
      </c>
      <c r="BH1215" s="138">
        <f>IF(N1215="sníž. přenesená",J1215,0)</f>
        <v>0</v>
      </c>
      <c r="BI1215" s="138">
        <f>IF(N1215="nulová",J1215,0)</f>
        <v>0</v>
      </c>
      <c r="BJ1215" s="17" t="s">
        <v>78</v>
      </c>
      <c r="BK1215" s="138">
        <f>ROUND(I1215*H1215,2)</f>
        <v>0</v>
      </c>
      <c r="BL1215" s="17" t="s">
        <v>149</v>
      </c>
      <c r="BM1215" s="137" t="s">
        <v>1219</v>
      </c>
    </row>
    <row r="1216" spans="2:65" s="1" customFormat="1" ht="19.5">
      <c r="B1216" s="32"/>
      <c r="D1216" s="140" t="s">
        <v>314</v>
      </c>
      <c r="F1216" s="169" t="s">
        <v>1220</v>
      </c>
      <c r="I1216" s="170"/>
      <c r="L1216" s="32"/>
      <c r="M1216" s="171"/>
      <c r="T1216" s="53"/>
      <c r="AT1216" s="17" t="s">
        <v>314</v>
      </c>
      <c r="AU1216" s="17" t="s">
        <v>78</v>
      </c>
    </row>
    <row r="1217" spans="2:51" s="13" customFormat="1" ht="11.25">
      <c r="B1217" s="154"/>
      <c r="D1217" s="140" t="s">
        <v>151</v>
      </c>
      <c r="E1217" s="155" t="s">
        <v>19</v>
      </c>
      <c r="F1217" s="156" t="s">
        <v>730</v>
      </c>
      <c r="H1217" s="155" t="s">
        <v>19</v>
      </c>
      <c r="I1217" s="157"/>
      <c r="L1217" s="154"/>
      <c r="M1217" s="158"/>
      <c r="T1217" s="159"/>
      <c r="AT1217" s="155" t="s">
        <v>151</v>
      </c>
      <c r="AU1217" s="155" t="s">
        <v>78</v>
      </c>
      <c r="AV1217" s="13" t="s">
        <v>78</v>
      </c>
      <c r="AW1217" s="13" t="s">
        <v>31</v>
      </c>
      <c r="AX1217" s="13" t="s">
        <v>70</v>
      </c>
      <c r="AY1217" s="155" t="s">
        <v>142</v>
      </c>
    </row>
    <row r="1218" spans="2:51" s="11" customFormat="1" ht="11.25">
      <c r="B1218" s="139"/>
      <c r="D1218" s="140" t="s">
        <v>151</v>
      </c>
      <c r="E1218" s="141" t="s">
        <v>19</v>
      </c>
      <c r="F1218" s="142" t="s">
        <v>1221</v>
      </c>
      <c r="H1218" s="143">
        <v>43.753</v>
      </c>
      <c r="I1218" s="144"/>
      <c r="L1218" s="139"/>
      <c r="M1218" s="145"/>
      <c r="T1218" s="146"/>
      <c r="AT1218" s="141" t="s">
        <v>151</v>
      </c>
      <c r="AU1218" s="141" t="s">
        <v>78</v>
      </c>
      <c r="AV1218" s="11" t="s">
        <v>80</v>
      </c>
      <c r="AW1218" s="11" t="s">
        <v>31</v>
      </c>
      <c r="AX1218" s="11" t="s">
        <v>70</v>
      </c>
      <c r="AY1218" s="141" t="s">
        <v>142</v>
      </c>
    </row>
    <row r="1219" spans="2:51" s="13" customFormat="1" ht="11.25">
      <c r="B1219" s="154"/>
      <c r="D1219" s="140" t="s">
        <v>151</v>
      </c>
      <c r="E1219" s="155" t="s">
        <v>19</v>
      </c>
      <c r="F1219" s="156" t="s">
        <v>731</v>
      </c>
      <c r="H1219" s="155" t="s">
        <v>19</v>
      </c>
      <c r="I1219" s="157"/>
      <c r="L1219" s="154"/>
      <c r="M1219" s="158"/>
      <c r="T1219" s="159"/>
      <c r="AT1219" s="155" t="s">
        <v>151</v>
      </c>
      <c r="AU1219" s="155" t="s">
        <v>78</v>
      </c>
      <c r="AV1219" s="13" t="s">
        <v>78</v>
      </c>
      <c r="AW1219" s="13" t="s">
        <v>31</v>
      </c>
      <c r="AX1219" s="13" t="s">
        <v>70</v>
      </c>
      <c r="AY1219" s="155" t="s">
        <v>142</v>
      </c>
    </row>
    <row r="1220" spans="2:51" s="11" customFormat="1" ht="11.25">
      <c r="B1220" s="139"/>
      <c r="D1220" s="140" t="s">
        <v>151</v>
      </c>
      <c r="E1220" s="141" t="s">
        <v>19</v>
      </c>
      <c r="F1220" s="142" t="s">
        <v>1222</v>
      </c>
      <c r="H1220" s="143">
        <v>53.607999999999997</v>
      </c>
      <c r="I1220" s="144"/>
      <c r="L1220" s="139"/>
      <c r="M1220" s="145"/>
      <c r="T1220" s="146"/>
      <c r="AT1220" s="141" t="s">
        <v>151</v>
      </c>
      <c r="AU1220" s="141" t="s">
        <v>78</v>
      </c>
      <c r="AV1220" s="11" t="s">
        <v>80</v>
      </c>
      <c r="AW1220" s="11" t="s">
        <v>31</v>
      </c>
      <c r="AX1220" s="11" t="s">
        <v>70</v>
      </c>
      <c r="AY1220" s="141" t="s">
        <v>142</v>
      </c>
    </row>
    <row r="1221" spans="2:51" s="13" customFormat="1" ht="11.25">
      <c r="B1221" s="154"/>
      <c r="D1221" s="140" t="s">
        <v>151</v>
      </c>
      <c r="E1221" s="155" t="s">
        <v>19</v>
      </c>
      <c r="F1221" s="156" t="s">
        <v>947</v>
      </c>
      <c r="H1221" s="155" t="s">
        <v>19</v>
      </c>
      <c r="I1221" s="157"/>
      <c r="L1221" s="154"/>
      <c r="M1221" s="158"/>
      <c r="T1221" s="159"/>
      <c r="AT1221" s="155" t="s">
        <v>151</v>
      </c>
      <c r="AU1221" s="155" t="s">
        <v>78</v>
      </c>
      <c r="AV1221" s="13" t="s">
        <v>78</v>
      </c>
      <c r="AW1221" s="13" t="s">
        <v>31</v>
      </c>
      <c r="AX1221" s="13" t="s">
        <v>70</v>
      </c>
      <c r="AY1221" s="155" t="s">
        <v>142</v>
      </c>
    </row>
    <row r="1222" spans="2:51" s="11" customFormat="1" ht="11.25">
      <c r="B1222" s="139"/>
      <c r="D1222" s="140" t="s">
        <v>151</v>
      </c>
      <c r="E1222" s="141" t="s">
        <v>19</v>
      </c>
      <c r="F1222" s="142" t="s">
        <v>1223</v>
      </c>
      <c r="H1222" s="143">
        <v>37.832999999999998</v>
      </c>
      <c r="I1222" s="144"/>
      <c r="L1222" s="139"/>
      <c r="M1222" s="145"/>
      <c r="T1222" s="146"/>
      <c r="AT1222" s="141" t="s">
        <v>151</v>
      </c>
      <c r="AU1222" s="141" t="s">
        <v>78</v>
      </c>
      <c r="AV1222" s="11" t="s">
        <v>80</v>
      </c>
      <c r="AW1222" s="11" t="s">
        <v>31</v>
      </c>
      <c r="AX1222" s="11" t="s">
        <v>70</v>
      </c>
      <c r="AY1222" s="141" t="s">
        <v>142</v>
      </c>
    </row>
    <row r="1223" spans="2:51" s="13" customFormat="1" ht="11.25">
      <c r="B1223" s="154"/>
      <c r="D1223" s="140" t="s">
        <v>151</v>
      </c>
      <c r="E1223" s="155" t="s">
        <v>19</v>
      </c>
      <c r="F1223" s="156" t="s">
        <v>1224</v>
      </c>
      <c r="H1223" s="155" t="s">
        <v>19</v>
      </c>
      <c r="I1223" s="157"/>
      <c r="L1223" s="154"/>
      <c r="M1223" s="158"/>
      <c r="T1223" s="159"/>
      <c r="AT1223" s="155" t="s">
        <v>151</v>
      </c>
      <c r="AU1223" s="155" t="s">
        <v>78</v>
      </c>
      <c r="AV1223" s="13" t="s">
        <v>78</v>
      </c>
      <c r="AW1223" s="13" t="s">
        <v>31</v>
      </c>
      <c r="AX1223" s="13" t="s">
        <v>70</v>
      </c>
      <c r="AY1223" s="155" t="s">
        <v>142</v>
      </c>
    </row>
    <row r="1224" spans="2:51" s="11" customFormat="1" ht="11.25">
      <c r="B1224" s="139"/>
      <c r="D1224" s="140" t="s">
        <v>151</v>
      </c>
      <c r="E1224" s="141" t="s">
        <v>19</v>
      </c>
      <c r="F1224" s="142" t="s">
        <v>1225</v>
      </c>
      <c r="H1224" s="143">
        <v>199.38399999999999</v>
      </c>
      <c r="I1224" s="144"/>
      <c r="L1224" s="139"/>
      <c r="M1224" s="145"/>
      <c r="T1224" s="146"/>
      <c r="AT1224" s="141" t="s">
        <v>151</v>
      </c>
      <c r="AU1224" s="141" t="s">
        <v>78</v>
      </c>
      <c r="AV1224" s="11" t="s">
        <v>80</v>
      </c>
      <c r="AW1224" s="11" t="s">
        <v>31</v>
      </c>
      <c r="AX1224" s="11" t="s">
        <v>70</v>
      </c>
      <c r="AY1224" s="141" t="s">
        <v>142</v>
      </c>
    </row>
    <row r="1225" spans="2:51" s="13" customFormat="1" ht="11.25">
      <c r="B1225" s="154"/>
      <c r="D1225" s="140" t="s">
        <v>151</v>
      </c>
      <c r="E1225" s="155" t="s">
        <v>19</v>
      </c>
      <c r="F1225" s="156" t="s">
        <v>734</v>
      </c>
      <c r="H1225" s="155" t="s">
        <v>19</v>
      </c>
      <c r="I1225" s="157"/>
      <c r="L1225" s="154"/>
      <c r="M1225" s="158"/>
      <c r="T1225" s="159"/>
      <c r="AT1225" s="155" t="s">
        <v>151</v>
      </c>
      <c r="AU1225" s="155" t="s">
        <v>78</v>
      </c>
      <c r="AV1225" s="13" t="s">
        <v>78</v>
      </c>
      <c r="AW1225" s="13" t="s">
        <v>31</v>
      </c>
      <c r="AX1225" s="13" t="s">
        <v>70</v>
      </c>
      <c r="AY1225" s="155" t="s">
        <v>142</v>
      </c>
    </row>
    <row r="1226" spans="2:51" s="11" customFormat="1" ht="11.25">
      <c r="B1226" s="139"/>
      <c r="D1226" s="140" t="s">
        <v>151</v>
      </c>
      <c r="E1226" s="141" t="s">
        <v>19</v>
      </c>
      <c r="F1226" s="142" t="s">
        <v>1226</v>
      </c>
      <c r="H1226" s="143">
        <v>149.53800000000001</v>
      </c>
      <c r="I1226" s="144"/>
      <c r="L1226" s="139"/>
      <c r="M1226" s="145"/>
      <c r="T1226" s="146"/>
      <c r="AT1226" s="141" t="s">
        <v>151</v>
      </c>
      <c r="AU1226" s="141" t="s">
        <v>78</v>
      </c>
      <c r="AV1226" s="11" t="s">
        <v>80</v>
      </c>
      <c r="AW1226" s="11" t="s">
        <v>31</v>
      </c>
      <c r="AX1226" s="11" t="s">
        <v>70</v>
      </c>
      <c r="AY1226" s="141" t="s">
        <v>142</v>
      </c>
    </row>
    <row r="1227" spans="2:51" s="13" customFormat="1" ht="11.25">
      <c r="B1227" s="154"/>
      <c r="D1227" s="140" t="s">
        <v>151</v>
      </c>
      <c r="E1227" s="155" t="s">
        <v>19</v>
      </c>
      <c r="F1227" s="156" t="s">
        <v>879</v>
      </c>
      <c r="H1227" s="155" t="s">
        <v>19</v>
      </c>
      <c r="I1227" s="157"/>
      <c r="L1227" s="154"/>
      <c r="M1227" s="158"/>
      <c r="T1227" s="159"/>
      <c r="AT1227" s="155" t="s">
        <v>151</v>
      </c>
      <c r="AU1227" s="155" t="s">
        <v>78</v>
      </c>
      <c r="AV1227" s="13" t="s">
        <v>78</v>
      </c>
      <c r="AW1227" s="13" t="s">
        <v>31</v>
      </c>
      <c r="AX1227" s="13" t="s">
        <v>70</v>
      </c>
      <c r="AY1227" s="155" t="s">
        <v>142</v>
      </c>
    </row>
    <row r="1228" spans="2:51" s="11" customFormat="1" ht="11.25">
      <c r="B1228" s="139"/>
      <c r="D1228" s="140" t="s">
        <v>151</v>
      </c>
      <c r="E1228" s="141" t="s">
        <v>19</v>
      </c>
      <c r="F1228" s="142" t="s">
        <v>1227</v>
      </c>
      <c r="H1228" s="143">
        <v>80</v>
      </c>
      <c r="I1228" s="144"/>
      <c r="L1228" s="139"/>
      <c r="M1228" s="145"/>
      <c r="T1228" s="146"/>
      <c r="AT1228" s="141" t="s">
        <v>151</v>
      </c>
      <c r="AU1228" s="141" t="s">
        <v>78</v>
      </c>
      <c r="AV1228" s="11" t="s">
        <v>80</v>
      </c>
      <c r="AW1228" s="11" t="s">
        <v>31</v>
      </c>
      <c r="AX1228" s="11" t="s">
        <v>70</v>
      </c>
      <c r="AY1228" s="141" t="s">
        <v>142</v>
      </c>
    </row>
    <row r="1229" spans="2:51" s="13" customFormat="1" ht="11.25">
      <c r="B1229" s="154"/>
      <c r="D1229" s="140" t="s">
        <v>151</v>
      </c>
      <c r="E1229" s="155" t="s">
        <v>19</v>
      </c>
      <c r="F1229" s="156" t="s">
        <v>1069</v>
      </c>
      <c r="H1229" s="155" t="s">
        <v>19</v>
      </c>
      <c r="I1229" s="157"/>
      <c r="L1229" s="154"/>
      <c r="M1229" s="158"/>
      <c r="T1229" s="159"/>
      <c r="AT1229" s="155" t="s">
        <v>151</v>
      </c>
      <c r="AU1229" s="155" t="s">
        <v>78</v>
      </c>
      <c r="AV1229" s="13" t="s">
        <v>78</v>
      </c>
      <c r="AW1229" s="13" t="s">
        <v>31</v>
      </c>
      <c r="AX1229" s="13" t="s">
        <v>70</v>
      </c>
      <c r="AY1229" s="155" t="s">
        <v>142</v>
      </c>
    </row>
    <row r="1230" spans="2:51" s="11" customFormat="1" ht="11.25">
      <c r="B1230" s="139"/>
      <c r="D1230" s="140" t="s">
        <v>151</v>
      </c>
      <c r="E1230" s="141" t="s">
        <v>19</v>
      </c>
      <c r="F1230" s="142" t="s">
        <v>1104</v>
      </c>
      <c r="H1230" s="143">
        <v>300</v>
      </c>
      <c r="I1230" s="144"/>
      <c r="L1230" s="139"/>
      <c r="M1230" s="145"/>
      <c r="T1230" s="146"/>
      <c r="AT1230" s="141" t="s">
        <v>151</v>
      </c>
      <c r="AU1230" s="141" t="s">
        <v>78</v>
      </c>
      <c r="AV1230" s="11" t="s">
        <v>80</v>
      </c>
      <c r="AW1230" s="11" t="s">
        <v>31</v>
      </c>
      <c r="AX1230" s="11" t="s">
        <v>70</v>
      </c>
      <c r="AY1230" s="141" t="s">
        <v>142</v>
      </c>
    </row>
    <row r="1231" spans="2:51" s="13" customFormat="1" ht="11.25">
      <c r="B1231" s="154"/>
      <c r="D1231" s="140" t="s">
        <v>151</v>
      </c>
      <c r="E1231" s="155" t="s">
        <v>19</v>
      </c>
      <c r="F1231" s="156" t="s">
        <v>1077</v>
      </c>
      <c r="H1231" s="155" t="s">
        <v>19</v>
      </c>
      <c r="I1231" s="157"/>
      <c r="L1231" s="154"/>
      <c r="M1231" s="158"/>
      <c r="T1231" s="159"/>
      <c r="AT1231" s="155" t="s">
        <v>151</v>
      </c>
      <c r="AU1231" s="155" t="s">
        <v>78</v>
      </c>
      <c r="AV1231" s="13" t="s">
        <v>78</v>
      </c>
      <c r="AW1231" s="13" t="s">
        <v>31</v>
      </c>
      <c r="AX1231" s="13" t="s">
        <v>70</v>
      </c>
      <c r="AY1231" s="155" t="s">
        <v>142</v>
      </c>
    </row>
    <row r="1232" spans="2:51" s="11" customFormat="1" ht="11.25">
      <c r="B1232" s="139"/>
      <c r="D1232" s="140" t="s">
        <v>151</v>
      </c>
      <c r="E1232" s="141" t="s">
        <v>19</v>
      </c>
      <c r="F1232" s="142" t="s">
        <v>234</v>
      </c>
      <c r="H1232" s="143">
        <v>17</v>
      </c>
      <c r="I1232" s="144"/>
      <c r="L1232" s="139"/>
      <c r="M1232" s="145"/>
      <c r="T1232" s="146"/>
      <c r="AT1232" s="141" t="s">
        <v>151</v>
      </c>
      <c r="AU1232" s="141" t="s">
        <v>78</v>
      </c>
      <c r="AV1232" s="11" t="s">
        <v>80</v>
      </c>
      <c r="AW1232" s="11" t="s">
        <v>31</v>
      </c>
      <c r="AX1232" s="11" t="s">
        <v>70</v>
      </c>
      <c r="AY1232" s="141" t="s">
        <v>142</v>
      </c>
    </row>
    <row r="1233" spans="2:65" s="13" customFormat="1" ht="11.25">
      <c r="B1233" s="154"/>
      <c r="D1233" s="140" t="s">
        <v>151</v>
      </c>
      <c r="E1233" s="155" t="s">
        <v>19</v>
      </c>
      <c r="F1233" s="156" t="s">
        <v>1079</v>
      </c>
      <c r="H1233" s="155" t="s">
        <v>19</v>
      </c>
      <c r="I1233" s="157"/>
      <c r="L1233" s="154"/>
      <c r="M1233" s="158"/>
      <c r="T1233" s="159"/>
      <c r="AT1233" s="155" t="s">
        <v>151</v>
      </c>
      <c r="AU1233" s="155" t="s">
        <v>78</v>
      </c>
      <c r="AV1233" s="13" t="s">
        <v>78</v>
      </c>
      <c r="AW1233" s="13" t="s">
        <v>31</v>
      </c>
      <c r="AX1233" s="13" t="s">
        <v>70</v>
      </c>
      <c r="AY1233" s="155" t="s">
        <v>142</v>
      </c>
    </row>
    <row r="1234" spans="2:65" s="11" customFormat="1" ht="11.25">
      <c r="B1234" s="139"/>
      <c r="D1234" s="140" t="s">
        <v>151</v>
      </c>
      <c r="E1234" s="141" t="s">
        <v>19</v>
      </c>
      <c r="F1234" s="142" t="s">
        <v>218</v>
      </c>
      <c r="H1234" s="143">
        <v>13</v>
      </c>
      <c r="I1234" s="144"/>
      <c r="L1234" s="139"/>
      <c r="M1234" s="145"/>
      <c r="T1234" s="146"/>
      <c r="AT1234" s="141" t="s">
        <v>151</v>
      </c>
      <c r="AU1234" s="141" t="s">
        <v>78</v>
      </c>
      <c r="AV1234" s="11" t="s">
        <v>80</v>
      </c>
      <c r="AW1234" s="11" t="s">
        <v>31</v>
      </c>
      <c r="AX1234" s="11" t="s">
        <v>70</v>
      </c>
      <c r="AY1234" s="141" t="s">
        <v>142</v>
      </c>
    </row>
    <row r="1235" spans="2:65" s="13" customFormat="1" ht="11.25">
      <c r="B1235" s="154"/>
      <c r="D1235" s="140" t="s">
        <v>151</v>
      </c>
      <c r="E1235" s="155" t="s">
        <v>19</v>
      </c>
      <c r="F1235" s="156" t="s">
        <v>657</v>
      </c>
      <c r="H1235" s="155" t="s">
        <v>19</v>
      </c>
      <c r="I1235" s="157"/>
      <c r="L1235" s="154"/>
      <c r="M1235" s="158"/>
      <c r="T1235" s="159"/>
      <c r="AT1235" s="155" t="s">
        <v>151</v>
      </c>
      <c r="AU1235" s="155" t="s">
        <v>78</v>
      </c>
      <c r="AV1235" s="13" t="s">
        <v>78</v>
      </c>
      <c r="AW1235" s="13" t="s">
        <v>31</v>
      </c>
      <c r="AX1235" s="13" t="s">
        <v>70</v>
      </c>
      <c r="AY1235" s="155" t="s">
        <v>142</v>
      </c>
    </row>
    <row r="1236" spans="2:65" s="11" customFormat="1" ht="11.25">
      <c r="B1236" s="139"/>
      <c r="D1236" s="140" t="s">
        <v>151</v>
      </c>
      <c r="E1236" s="141" t="s">
        <v>19</v>
      </c>
      <c r="F1236" s="142" t="s">
        <v>1228</v>
      </c>
      <c r="H1236" s="143">
        <v>7.5</v>
      </c>
      <c r="I1236" s="144"/>
      <c r="L1236" s="139"/>
      <c r="M1236" s="145"/>
      <c r="T1236" s="146"/>
      <c r="AT1236" s="141" t="s">
        <v>151</v>
      </c>
      <c r="AU1236" s="141" t="s">
        <v>78</v>
      </c>
      <c r="AV1236" s="11" t="s">
        <v>80</v>
      </c>
      <c r="AW1236" s="11" t="s">
        <v>31</v>
      </c>
      <c r="AX1236" s="11" t="s">
        <v>70</v>
      </c>
      <c r="AY1236" s="141" t="s">
        <v>142</v>
      </c>
    </row>
    <row r="1237" spans="2:65" s="12" customFormat="1" ht="11.25">
      <c r="B1237" s="147"/>
      <c r="D1237" s="140" t="s">
        <v>151</v>
      </c>
      <c r="E1237" s="148" t="s">
        <v>19</v>
      </c>
      <c r="F1237" s="149" t="s">
        <v>154</v>
      </c>
      <c r="H1237" s="150">
        <v>901.61599999999999</v>
      </c>
      <c r="I1237" s="151"/>
      <c r="L1237" s="147"/>
      <c r="M1237" s="152"/>
      <c r="T1237" s="153"/>
      <c r="AT1237" s="148" t="s">
        <v>151</v>
      </c>
      <c r="AU1237" s="148" t="s">
        <v>78</v>
      </c>
      <c r="AV1237" s="12" t="s">
        <v>149</v>
      </c>
      <c r="AW1237" s="12" t="s">
        <v>31</v>
      </c>
      <c r="AX1237" s="12" t="s">
        <v>78</v>
      </c>
      <c r="AY1237" s="148" t="s">
        <v>142</v>
      </c>
    </row>
    <row r="1238" spans="2:65" s="1" customFormat="1" ht="55.5" customHeight="1">
      <c r="B1238" s="32"/>
      <c r="C1238" s="160" t="s">
        <v>1229</v>
      </c>
      <c r="D1238" s="160" t="s">
        <v>316</v>
      </c>
      <c r="E1238" s="161" t="s">
        <v>428</v>
      </c>
      <c r="F1238" s="162" t="s">
        <v>429</v>
      </c>
      <c r="G1238" s="163" t="s">
        <v>353</v>
      </c>
      <c r="H1238" s="164">
        <v>2.5270000000000001</v>
      </c>
      <c r="I1238" s="165"/>
      <c r="J1238" s="166">
        <f>ROUND(I1238*H1238,2)</f>
        <v>0</v>
      </c>
      <c r="K1238" s="162" t="s">
        <v>147</v>
      </c>
      <c r="L1238" s="32"/>
      <c r="M1238" s="167" t="s">
        <v>19</v>
      </c>
      <c r="N1238" s="168" t="s">
        <v>41</v>
      </c>
      <c r="P1238" s="135">
        <f>O1238*H1238</f>
        <v>0</v>
      </c>
      <c r="Q1238" s="135">
        <v>0</v>
      </c>
      <c r="R1238" s="135">
        <f>Q1238*H1238</f>
        <v>0</v>
      </c>
      <c r="S1238" s="135">
        <v>0</v>
      </c>
      <c r="T1238" s="136">
        <f>S1238*H1238</f>
        <v>0</v>
      </c>
      <c r="AR1238" s="137" t="s">
        <v>149</v>
      </c>
      <c r="AT1238" s="137" t="s">
        <v>316</v>
      </c>
      <c r="AU1238" s="137" t="s">
        <v>78</v>
      </c>
      <c r="AY1238" s="17" t="s">
        <v>142</v>
      </c>
      <c r="BE1238" s="138">
        <f>IF(N1238="základní",J1238,0)</f>
        <v>0</v>
      </c>
      <c r="BF1238" s="138">
        <f>IF(N1238="snížená",J1238,0)</f>
        <v>0</v>
      </c>
      <c r="BG1238" s="138">
        <f>IF(N1238="zákl. přenesená",J1238,0)</f>
        <v>0</v>
      </c>
      <c r="BH1238" s="138">
        <f>IF(N1238="sníž. přenesená",J1238,0)</f>
        <v>0</v>
      </c>
      <c r="BI1238" s="138">
        <f>IF(N1238="nulová",J1238,0)</f>
        <v>0</v>
      </c>
      <c r="BJ1238" s="17" t="s">
        <v>78</v>
      </c>
      <c r="BK1238" s="138">
        <f>ROUND(I1238*H1238,2)</f>
        <v>0</v>
      </c>
      <c r="BL1238" s="17" t="s">
        <v>149</v>
      </c>
      <c r="BM1238" s="137" t="s">
        <v>1230</v>
      </c>
    </row>
    <row r="1239" spans="2:65" s="1" customFormat="1" ht="19.5">
      <c r="B1239" s="32"/>
      <c r="D1239" s="140" t="s">
        <v>314</v>
      </c>
      <c r="F1239" s="169" t="s">
        <v>431</v>
      </c>
      <c r="I1239" s="170"/>
      <c r="L1239" s="32"/>
      <c r="M1239" s="171"/>
      <c r="T1239" s="53"/>
      <c r="AT1239" s="17" t="s">
        <v>314</v>
      </c>
      <c r="AU1239" s="17" t="s">
        <v>78</v>
      </c>
    </row>
    <row r="1240" spans="2:65" s="13" customFormat="1" ht="11.25">
      <c r="B1240" s="154"/>
      <c r="D1240" s="140" t="s">
        <v>151</v>
      </c>
      <c r="E1240" s="155" t="s">
        <v>19</v>
      </c>
      <c r="F1240" s="156" t="s">
        <v>655</v>
      </c>
      <c r="H1240" s="155" t="s">
        <v>19</v>
      </c>
      <c r="I1240" s="157"/>
      <c r="L1240" s="154"/>
      <c r="M1240" s="158"/>
      <c r="T1240" s="159"/>
      <c r="AT1240" s="155" t="s">
        <v>151</v>
      </c>
      <c r="AU1240" s="155" t="s">
        <v>78</v>
      </c>
      <c r="AV1240" s="13" t="s">
        <v>78</v>
      </c>
      <c r="AW1240" s="13" t="s">
        <v>31</v>
      </c>
      <c r="AX1240" s="13" t="s">
        <v>70</v>
      </c>
      <c r="AY1240" s="155" t="s">
        <v>142</v>
      </c>
    </row>
    <row r="1241" spans="2:65" s="11" customFormat="1" ht="11.25">
      <c r="B1241" s="139"/>
      <c r="D1241" s="140" t="s">
        <v>151</v>
      </c>
      <c r="E1241" s="141" t="s">
        <v>19</v>
      </c>
      <c r="F1241" s="142" t="s">
        <v>1203</v>
      </c>
      <c r="H1241" s="143">
        <v>5.2999999999999999E-2</v>
      </c>
      <c r="I1241" s="144"/>
      <c r="L1241" s="139"/>
      <c r="M1241" s="145"/>
      <c r="T1241" s="146"/>
      <c r="AT1241" s="141" t="s">
        <v>151</v>
      </c>
      <c r="AU1241" s="141" t="s">
        <v>78</v>
      </c>
      <c r="AV1241" s="11" t="s">
        <v>80</v>
      </c>
      <c r="AW1241" s="11" t="s">
        <v>31</v>
      </c>
      <c r="AX1241" s="11" t="s">
        <v>70</v>
      </c>
      <c r="AY1241" s="141" t="s">
        <v>142</v>
      </c>
    </row>
    <row r="1242" spans="2:65" s="13" customFormat="1" ht="11.25">
      <c r="B1242" s="154"/>
      <c r="D1242" s="140" t="s">
        <v>151</v>
      </c>
      <c r="E1242" s="155" t="s">
        <v>19</v>
      </c>
      <c r="F1242" s="156" t="s">
        <v>663</v>
      </c>
      <c r="H1242" s="155" t="s">
        <v>19</v>
      </c>
      <c r="I1242" s="157"/>
      <c r="L1242" s="154"/>
      <c r="M1242" s="158"/>
      <c r="T1242" s="159"/>
      <c r="AT1242" s="155" t="s">
        <v>151</v>
      </c>
      <c r="AU1242" s="155" t="s">
        <v>78</v>
      </c>
      <c r="AV1242" s="13" t="s">
        <v>78</v>
      </c>
      <c r="AW1242" s="13" t="s">
        <v>31</v>
      </c>
      <c r="AX1242" s="13" t="s">
        <v>70</v>
      </c>
      <c r="AY1242" s="155" t="s">
        <v>142</v>
      </c>
    </row>
    <row r="1243" spans="2:65" s="11" customFormat="1" ht="11.25">
      <c r="B1243" s="139"/>
      <c r="D1243" s="140" t="s">
        <v>151</v>
      </c>
      <c r="E1243" s="141" t="s">
        <v>19</v>
      </c>
      <c r="F1243" s="142" t="s">
        <v>1209</v>
      </c>
      <c r="H1243" s="143">
        <v>0.53300000000000003</v>
      </c>
      <c r="I1243" s="144"/>
      <c r="L1243" s="139"/>
      <c r="M1243" s="145"/>
      <c r="T1243" s="146"/>
      <c r="AT1243" s="141" t="s">
        <v>151</v>
      </c>
      <c r="AU1243" s="141" t="s">
        <v>78</v>
      </c>
      <c r="AV1243" s="11" t="s">
        <v>80</v>
      </c>
      <c r="AW1243" s="11" t="s">
        <v>31</v>
      </c>
      <c r="AX1243" s="11" t="s">
        <v>70</v>
      </c>
      <c r="AY1243" s="141" t="s">
        <v>142</v>
      </c>
    </row>
    <row r="1244" spans="2:65" s="13" customFormat="1" ht="11.25">
      <c r="B1244" s="154"/>
      <c r="D1244" s="140" t="s">
        <v>151</v>
      </c>
      <c r="E1244" s="155" t="s">
        <v>19</v>
      </c>
      <c r="F1244" s="156" t="s">
        <v>660</v>
      </c>
      <c r="H1244" s="155" t="s">
        <v>19</v>
      </c>
      <c r="I1244" s="157"/>
      <c r="L1244" s="154"/>
      <c r="M1244" s="158"/>
      <c r="T1244" s="159"/>
      <c r="AT1244" s="155" t="s">
        <v>151</v>
      </c>
      <c r="AU1244" s="155" t="s">
        <v>78</v>
      </c>
      <c r="AV1244" s="13" t="s">
        <v>78</v>
      </c>
      <c r="AW1244" s="13" t="s">
        <v>31</v>
      </c>
      <c r="AX1244" s="13" t="s">
        <v>70</v>
      </c>
      <c r="AY1244" s="155" t="s">
        <v>142</v>
      </c>
    </row>
    <row r="1245" spans="2:65" s="11" customFormat="1" ht="11.25">
      <c r="B1245" s="139"/>
      <c r="D1245" s="140" t="s">
        <v>151</v>
      </c>
      <c r="E1245" s="141" t="s">
        <v>19</v>
      </c>
      <c r="F1245" s="142" t="s">
        <v>1210</v>
      </c>
      <c r="H1245" s="143">
        <v>0.17599999999999999</v>
      </c>
      <c r="I1245" s="144"/>
      <c r="L1245" s="139"/>
      <c r="M1245" s="145"/>
      <c r="T1245" s="146"/>
      <c r="AT1245" s="141" t="s">
        <v>151</v>
      </c>
      <c r="AU1245" s="141" t="s">
        <v>78</v>
      </c>
      <c r="AV1245" s="11" t="s">
        <v>80</v>
      </c>
      <c r="AW1245" s="11" t="s">
        <v>31</v>
      </c>
      <c r="AX1245" s="11" t="s">
        <v>70</v>
      </c>
      <c r="AY1245" s="141" t="s">
        <v>142</v>
      </c>
    </row>
    <row r="1246" spans="2:65" s="13" customFormat="1" ht="11.25">
      <c r="B1246" s="154"/>
      <c r="D1246" s="140" t="s">
        <v>151</v>
      </c>
      <c r="E1246" s="155" t="s">
        <v>19</v>
      </c>
      <c r="F1246" s="156" t="s">
        <v>1082</v>
      </c>
      <c r="H1246" s="155" t="s">
        <v>19</v>
      </c>
      <c r="I1246" s="157"/>
      <c r="L1246" s="154"/>
      <c r="M1246" s="158"/>
      <c r="T1246" s="159"/>
      <c r="AT1246" s="155" t="s">
        <v>151</v>
      </c>
      <c r="AU1246" s="155" t="s">
        <v>78</v>
      </c>
      <c r="AV1246" s="13" t="s">
        <v>78</v>
      </c>
      <c r="AW1246" s="13" t="s">
        <v>31</v>
      </c>
      <c r="AX1246" s="13" t="s">
        <v>70</v>
      </c>
      <c r="AY1246" s="155" t="s">
        <v>142</v>
      </c>
    </row>
    <row r="1247" spans="2:65" s="11" customFormat="1" ht="11.25">
      <c r="B1247" s="139"/>
      <c r="D1247" s="140" t="s">
        <v>151</v>
      </c>
      <c r="E1247" s="141" t="s">
        <v>19</v>
      </c>
      <c r="F1247" s="142" t="s">
        <v>1211</v>
      </c>
      <c r="H1247" s="143">
        <v>0.68200000000000005</v>
      </c>
      <c r="I1247" s="144"/>
      <c r="L1247" s="139"/>
      <c r="M1247" s="145"/>
      <c r="T1247" s="146"/>
      <c r="AT1247" s="141" t="s">
        <v>151</v>
      </c>
      <c r="AU1247" s="141" t="s">
        <v>78</v>
      </c>
      <c r="AV1247" s="11" t="s">
        <v>80</v>
      </c>
      <c r="AW1247" s="11" t="s">
        <v>31</v>
      </c>
      <c r="AX1247" s="11" t="s">
        <v>70</v>
      </c>
      <c r="AY1247" s="141" t="s">
        <v>142</v>
      </c>
    </row>
    <row r="1248" spans="2:65" s="13" customFormat="1" ht="11.25">
      <c r="B1248" s="154"/>
      <c r="D1248" s="140" t="s">
        <v>151</v>
      </c>
      <c r="E1248" s="155" t="s">
        <v>19</v>
      </c>
      <c r="F1248" s="156" t="s">
        <v>1084</v>
      </c>
      <c r="H1248" s="155" t="s">
        <v>19</v>
      </c>
      <c r="I1248" s="157"/>
      <c r="L1248" s="154"/>
      <c r="M1248" s="158"/>
      <c r="T1248" s="159"/>
      <c r="AT1248" s="155" t="s">
        <v>151</v>
      </c>
      <c r="AU1248" s="155" t="s">
        <v>78</v>
      </c>
      <c r="AV1248" s="13" t="s">
        <v>78</v>
      </c>
      <c r="AW1248" s="13" t="s">
        <v>31</v>
      </c>
      <c r="AX1248" s="13" t="s">
        <v>70</v>
      </c>
      <c r="AY1248" s="155" t="s">
        <v>142</v>
      </c>
    </row>
    <row r="1249" spans="2:65" s="11" customFormat="1" ht="11.25">
      <c r="B1249" s="139"/>
      <c r="D1249" s="140" t="s">
        <v>151</v>
      </c>
      <c r="E1249" s="141" t="s">
        <v>19</v>
      </c>
      <c r="F1249" s="142" t="s">
        <v>1211</v>
      </c>
      <c r="H1249" s="143">
        <v>0.68200000000000005</v>
      </c>
      <c r="I1249" s="144"/>
      <c r="L1249" s="139"/>
      <c r="M1249" s="145"/>
      <c r="T1249" s="146"/>
      <c r="AT1249" s="141" t="s">
        <v>151</v>
      </c>
      <c r="AU1249" s="141" t="s">
        <v>78</v>
      </c>
      <c r="AV1249" s="11" t="s">
        <v>80</v>
      </c>
      <c r="AW1249" s="11" t="s">
        <v>31</v>
      </c>
      <c r="AX1249" s="11" t="s">
        <v>70</v>
      </c>
      <c r="AY1249" s="141" t="s">
        <v>142</v>
      </c>
    </row>
    <row r="1250" spans="2:65" s="13" customFormat="1" ht="11.25">
      <c r="B1250" s="154"/>
      <c r="D1250" s="140" t="s">
        <v>151</v>
      </c>
      <c r="E1250" s="155" t="s">
        <v>19</v>
      </c>
      <c r="F1250" s="156" t="s">
        <v>924</v>
      </c>
      <c r="H1250" s="155" t="s">
        <v>19</v>
      </c>
      <c r="I1250" s="157"/>
      <c r="L1250" s="154"/>
      <c r="M1250" s="158"/>
      <c r="T1250" s="159"/>
      <c r="AT1250" s="155" t="s">
        <v>151</v>
      </c>
      <c r="AU1250" s="155" t="s">
        <v>78</v>
      </c>
      <c r="AV1250" s="13" t="s">
        <v>78</v>
      </c>
      <c r="AW1250" s="13" t="s">
        <v>31</v>
      </c>
      <c r="AX1250" s="13" t="s">
        <v>70</v>
      </c>
      <c r="AY1250" s="155" t="s">
        <v>142</v>
      </c>
    </row>
    <row r="1251" spans="2:65" s="11" customFormat="1" ht="11.25">
      <c r="B1251" s="139"/>
      <c r="D1251" s="140" t="s">
        <v>151</v>
      </c>
      <c r="E1251" s="141" t="s">
        <v>19</v>
      </c>
      <c r="F1251" s="142" t="s">
        <v>1212</v>
      </c>
      <c r="H1251" s="143">
        <v>0.154</v>
      </c>
      <c r="I1251" s="144"/>
      <c r="L1251" s="139"/>
      <c r="M1251" s="145"/>
      <c r="T1251" s="146"/>
      <c r="AT1251" s="141" t="s">
        <v>151</v>
      </c>
      <c r="AU1251" s="141" t="s">
        <v>78</v>
      </c>
      <c r="AV1251" s="11" t="s">
        <v>80</v>
      </c>
      <c r="AW1251" s="11" t="s">
        <v>31</v>
      </c>
      <c r="AX1251" s="11" t="s">
        <v>70</v>
      </c>
      <c r="AY1251" s="141" t="s">
        <v>142</v>
      </c>
    </row>
    <row r="1252" spans="2:65" s="13" customFormat="1" ht="11.25">
      <c r="B1252" s="154"/>
      <c r="D1252" s="140" t="s">
        <v>151</v>
      </c>
      <c r="E1252" s="155" t="s">
        <v>19</v>
      </c>
      <c r="F1252" s="156" t="s">
        <v>1087</v>
      </c>
      <c r="H1252" s="155" t="s">
        <v>19</v>
      </c>
      <c r="I1252" s="157"/>
      <c r="L1252" s="154"/>
      <c r="M1252" s="158"/>
      <c r="T1252" s="159"/>
      <c r="AT1252" s="155" t="s">
        <v>151</v>
      </c>
      <c r="AU1252" s="155" t="s">
        <v>78</v>
      </c>
      <c r="AV1252" s="13" t="s">
        <v>78</v>
      </c>
      <c r="AW1252" s="13" t="s">
        <v>31</v>
      </c>
      <c r="AX1252" s="13" t="s">
        <v>70</v>
      </c>
      <c r="AY1252" s="155" t="s">
        <v>142</v>
      </c>
    </row>
    <row r="1253" spans="2:65" s="11" customFormat="1" ht="11.25">
      <c r="B1253" s="139"/>
      <c r="D1253" s="140" t="s">
        <v>151</v>
      </c>
      <c r="E1253" s="141" t="s">
        <v>19</v>
      </c>
      <c r="F1253" s="142" t="s">
        <v>1213</v>
      </c>
      <c r="H1253" s="143">
        <v>5.0999999999999997E-2</v>
      </c>
      <c r="I1253" s="144"/>
      <c r="L1253" s="139"/>
      <c r="M1253" s="145"/>
      <c r="T1253" s="146"/>
      <c r="AT1253" s="141" t="s">
        <v>151</v>
      </c>
      <c r="AU1253" s="141" t="s">
        <v>78</v>
      </c>
      <c r="AV1253" s="11" t="s">
        <v>80</v>
      </c>
      <c r="AW1253" s="11" t="s">
        <v>31</v>
      </c>
      <c r="AX1253" s="11" t="s">
        <v>70</v>
      </c>
      <c r="AY1253" s="141" t="s">
        <v>142</v>
      </c>
    </row>
    <row r="1254" spans="2:65" s="13" customFormat="1" ht="11.25">
      <c r="B1254" s="154"/>
      <c r="D1254" s="140" t="s">
        <v>151</v>
      </c>
      <c r="E1254" s="155" t="s">
        <v>19</v>
      </c>
      <c r="F1254" s="156" t="s">
        <v>629</v>
      </c>
      <c r="H1254" s="155" t="s">
        <v>19</v>
      </c>
      <c r="I1254" s="157"/>
      <c r="L1254" s="154"/>
      <c r="M1254" s="158"/>
      <c r="T1254" s="159"/>
      <c r="AT1254" s="155" t="s">
        <v>151</v>
      </c>
      <c r="AU1254" s="155" t="s">
        <v>78</v>
      </c>
      <c r="AV1254" s="13" t="s">
        <v>78</v>
      </c>
      <c r="AW1254" s="13" t="s">
        <v>31</v>
      </c>
      <c r="AX1254" s="13" t="s">
        <v>70</v>
      </c>
      <c r="AY1254" s="155" t="s">
        <v>142</v>
      </c>
    </row>
    <row r="1255" spans="2:65" s="11" customFormat="1" ht="11.25">
      <c r="B1255" s="139"/>
      <c r="D1255" s="140" t="s">
        <v>151</v>
      </c>
      <c r="E1255" s="141" t="s">
        <v>19</v>
      </c>
      <c r="F1255" s="142" t="s">
        <v>1214</v>
      </c>
      <c r="H1255" s="143">
        <v>0.127</v>
      </c>
      <c r="I1255" s="144"/>
      <c r="L1255" s="139"/>
      <c r="M1255" s="145"/>
      <c r="T1255" s="146"/>
      <c r="AT1255" s="141" t="s">
        <v>151</v>
      </c>
      <c r="AU1255" s="141" t="s">
        <v>78</v>
      </c>
      <c r="AV1255" s="11" t="s">
        <v>80</v>
      </c>
      <c r="AW1255" s="11" t="s">
        <v>31</v>
      </c>
      <c r="AX1255" s="11" t="s">
        <v>70</v>
      </c>
      <c r="AY1255" s="141" t="s">
        <v>142</v>
      </c>
    </row>
    <row r="1256" spans="2:65" s="13" customFormat="1" ht="11.25">
      <c r="B1256" s="154"/>
      <c r="D1256" s="140" t="s">
        <v>151</v>
      </c>
      <c r="E1256" s="155" t="s">
        <v>19</v>
      </c>
      <c r="F1256" s="156" t="s">
        <v>1090</v>
      </c>
      <c r="H1256" s="155" t="s">
        <v>19</v>
      </c>
      <c r="I1256" s="157"/>
      <c r="L1256" s="154"/>
      <c r="M1256" s="158"/>
      <c r="T1256" s="159"/>
      <c r="AT1256" s="155" t="s">
        <v>151</v>
      </c>
      <c r="AU1256" s="155" t="s">
        <v>78</v>
      </c>
      <c r="AV1256" s="13" t="s">
        <v>78</v>
      </c>
      <c r="AW1256" s="13" t="s">
        <v>31</v>
      </c>
      <c r="AX1256" s="13" t="s">
        <v>70</v>
      </c>
      <c r="AY1256" s="155" t="s">
        <v>142</v>
      </c>
    </row>
    <row r="1257" spans="2:65" s="11" customFormat="1" ht="11.25">
      <c r="B1257" s="139"/>
      <c r="D1257" s="140" t="s">
        <v>151</v>
      </c>
      <c r="E1257" s="141" t="s">
        <v>19</v>
      </c>
      <c r="F1257" s="142" t="s">
        <v>1215</v>
      </c>
      <c r="H1257" s="143">
        <v>6.9000000000000006E-2</v>
      </c>
      <c r="I1257" s="144"/>
      <c r="L1257" s="139"/>
      <c r="M1257" s="145"/>
      <c r="T1257" s="146"/>
      <c r="AT1257" s="141" t="s">
        <v>151</v>
      </c>
      <c r="AU1257" s="141" t="s">
        <v>78</v>
      </c>
      <c r="AV1257" s="11" t="s">
        <v>80</v>
      </c>
      <c r="AW1257" s="11" t="s">
        <v>31</v>
      </c>
      <c r="AX1257" s="11" t="s">
        <v>70</v>
      </c>
      <c r="AY1257" s="141" t="s">
        <v>142</v>
      </c>
    </row>
    <row r="1258" spans="2:65" s="12" customFormat="1" ht="11.25">
      <c r="B1258" s="147"/>
      <c r="D1258" s="140" t="s">
        <v>151</v>
      </c>
      <c r="E1258" s="148" t="s">
        <v>19</v>
      </c>
      <c r="F1258" s="149" t="s">
        <v>154</v>
      </c>
      <c r="H1258" s="150">
        <v>2.5270000000000001</v>
      </c>
      <c r="I1258" s="151"/>
      <c r="L1258" s="147"/>
      <c r="M1258" s="152"/>
      <c r="T1258" s="153"/>
      <c r="AT1258" s="148" t="s">
        <v>151</v>
      </c>
      <c r="AU1258" s="148" t="s">
        <v>78</v>
      </c>
      <c r="AV1258" s="12" t="s">
        <v>149</v>
      </c>
      <c r="AW1258" s="12" t="s">
        <v>31</v>
      </c>
      <c r="AX1258" s="12" t="s">
        <v>78</v>
      </c>
      <c r="AY1258" s="148" t="s">
        <v>142</v>
      </c>
    </row>
    <row r="1259" spans="2:65" s="1" customFormat="1" ht="55.5" customHeight="1">
      <c r="B1259" s="32"/>
      <c r="C1259" s="160" t="s">
        <v>404</v>
      </c>
      <c r="D1259" s="160" t="s">
        <v>316</v>
      </c>
      <c r="E1259" s="161" t="s">
        <v>1231</v>
      </c>
      <c r="F1259" s="162" t="s">
        <v>1232</v>
      </c>
      <c r="G1259" s="163" t="s">
        <v>164</v>
      </c>
      <c r="H1259" s="164">
        <v>901.61599999999999</v>
      </c>
      <c r="I1259" s="165"/>
      <c r="J1259" s="166">
        <f>ROUND(I1259*H1259,2)</f>
        <v>0</v>
      </c>
      <c r="K1259" s="162" t="s">
        <v>147</v>
      </c>
      <c r="L1259" s="32"/>
      <c r="M1259" s="167" t="s">
        <v>19</v>
      </c>
      <c r="N1259" s="168" t="s">
        <v>41</v>
      </c>
      <c r="P1259" s="135">
        <f>O1259*H1259</f>
        <v>0</v>
      </c>
      <c r="Q1259" s="135">
        <v>0</v>
      </c>
      <c r="R1259" s="135">
        <f>Q1259*H1259</f>
        <v>0</v>
      </c>
      <c r="S1259" s="135">
        <v>0</v>
      </c>
      <c r="T1259" s="136">
        <f>S1259*H1259</f>
        <v>0</v>
      </c>
      <c r="AR1259" s="137" t="s">
        <v>149</v>
      </c>
      <c r="AT1259" s="137" t="s">
        <v>316</v>
      </c>
      <c r="AU1259" s="137" t="s">
        <v>78</v>
      </c>
      <c r="AY1259" s="17" t="s">
        <v>142</v>
      </c>
      <c r="BE1259" s="138">
        <f>IF(N1259="základní",J1259,0)</f>
        <v>0</v>
      </c>
      <c r="BF1259" s="138">
        <f>IF(N1259="snížená",J1259,0)</f>
        <v>0</v>
      </c>
      <c r="BG1259" s="138">
        <f>IF(N1259="zákl. přenesená",J1259,0)</f>
        <v>0</v>
      </c>
      <c r="BH1259" s="138">
        <f>IF(N1259="sníž. přenesená",J1259,0)</f>
        <v>0</v>
      </c>
      <c r="BI1259" s="138">
        <f>IF(N1259="nulová",J1259,0)</f>
        <v>0</v>
      </c>
      <c r="BJ1259" s="17" t="s">
        <v>78</v>
      </c>
      <c r="BK1259" s="138">
        <f>ROUND(I1259*H1259,2)</f>
        <v>0</v>
      </c>
      <c r="BL1259" s="17" t="s">
        <v>149</v>
      </c>
      <c r="BM1259" s="137" t="s">
        <v>1233</v>
      </c>
    </row>
    <row r="1260" spans="2:65" s="1" customFormat="1" ht="19.5">
      <c r="B1260" s="32"/>
      <c r="D1260" s="140" t="s">
        <v>314</v>
      </c>
      <c r="F1260" s="169" t="s">
        <v>1234</v>
      </c>
      <c r="I1260" s="170"/>
      <c r="L1260" s="32"/>
      <c r="M1260" s="171"/>
      <c r="T1260" s="53"/>
      <c r="AT1260" s="17" t="s">
        <v>314</v>
      </c>
      <c r="AU1260" s="17" t="s">
        <v>78</v>
      </c>
    </row>
    <row r="1261" spans="2:65" s="13" customFormat="1" ht="11.25">
      <c r="B1261" s="154"/>
      <c r="D1261" s="140" t="s">
        <v>151</v>
      </c>
      <c r="E1261" s="155" t="s">
        <v>19</v>
      </c>
      <c r="F1261" s="156" t="s">
        <v>730</v>
      </c>
      <c r="H1261" s="155" t="s">
        <v>19</v>
      </c>
      <c r="I1261" s="157"/>
      <c r="L1261" s="154"/>
      <c r="M1261" s="158"/>
      <c r="T1261" s="159"/>
      <c r="AT1261" s="155" t="s">
        <v>151</v>
      </c>
      <c r="AU1261" s="155" t="s">
        <v>78</v>
      </c>
      <c r="AV1261" s="13" t="s">
        <v>78</v>
      </c>
      <c r="AW1261" s="13" t="s">
        <v>31</v>
      </c>
      <c r="AX1261" s="13" t="s">
        <v>70</v>
      </c>
      <c r="AY1261" s="155" t="s">
        <v>142</v>
      </c>
    </row>
    <row r="1262" spans="2:65" s="11" customFormat="1" ht="11.25">
      <c r="B1262" s="139"/>
      <c r="D1262" s="140" t="s">
        <v>151</v>
      </c>
      <c r="E1262" s="141" t="s">
        <v>19</v>
      </c>
      <c r="F1262" s="142" t="s">
        <v>1221</v>
      </c>
      <c r="H1262" s="143">
        <v>43.753</v>
      </c>
      <c r="I1262" s="144"/>
      <c r="L1262" s="139"/>
      <c r="M1262" s="145"/>
      <c r="T1262" s="146"/>
      <c r="AT1262" s="141" t="s">
        <v>151</v>
      </c>
      <c r="AU1262" s="141" t="s">
        <v>78</v>
      </c>
      <c r="AV1262" s="11" t="s">
        <v>80</v>
      </c>
      <c r="AW1262" s="11" t="s">
        <v>31</v>
      </c>
      <c r="AX1262" s="11" t="s">
        <v>70</v>
      </c>
      <c r="AY1262" s="141" t="s">
        <v>142</v>
      </c>
    </row>
    <row r="1263" spans="2:65" s="13" customFormat="1" ht="11.25">
      <c r="B1263" s="154"/>
      <c r="D1263" s="140" t="s">
        <v>151</v>
      </c>
      <c r="E1263" s="155" t="s">
        <v>19</v>
      </c>
      <c r="F1263" s="156" t="s">
        <v>731</v>
      </c>
      <c r="H1263" s="155" t="s">
        <v>19</v>
      </c>
      <c r="I1263" s="157"/>
      <c r="L1263" s="154"/>
      <c r="M1263" s="158"/>
      <c r="T1263" s="159"/>
      <c r="AT1263" s="155" t="s">
        <v>151</v>
      </c>
      <c r="AU1263" s="155" t="s">
        <v>78</v>
      </c>
      <c r="AV1263" s="13" t="s">
        <v>78</v>
      </c>
      <c r="AW1263" s="13" t="s">
        <v>31</v>
      </c>
      <c r="AX1263" s="13" t="s">
        <v>70</v>
      </c>
      <c r="AY1263" s="155" t="s">
        <v>142</v>
      </c>
    </row>
    <row r="1264" spans="2:65" s="11" customFormat="1" ht="11.25">
      <c r="B1264" s="139"/>
      <c r="D1264" s="140" t="s">
        <v>151</v>
      </c>
      <c r="E1264" s="141" t="s">
        <v>19</v>
      </c>
      <c r="F1264" s="142" t="s">
        <v>1222</v>
      </c>
      <c r="H1264" s="143">
        <v>53.607999999999997</v>
      </c>
      <c r="I1264" s="144"/>
      <c r="L1264" s="139"/>
      <c r="M1264" s="145"/>
      <c r="T1264" s="146"/>
      <c r="AT1264" s="141" t="s">
        <v>151</v>
      </c>
      <c r="AU1264" s="141" t="s">
        <v>78</v>
      </c>
      <c r="AV1264" s="11" t="s">
        <v>80</v>
      </c>
      <c r="AW1264" s="11" t="s">
        <v>31</v>
      </c>
      <c r="AX1264" s="11" t="s">
        <v>70</v>
      </c>
      <c r="AY1264" s="141" t="s">
        <v>142</v>
      </c>
    </row>
    <row r="1265" spans="2:51" s="13" customFormat="1" ht="11.25">
      <c r="B1265" s="154"/>
      <c r="D1265" s="140" t="s">
        <v>151</v>
      </c>
      <c r="E1265" s="155" t="s">
        <v>19</v>
      </c>
      <c r="F1265" s="156" t="s">
        <v>947</v>
      </c>
      <c r="H1265" s="155" t="s">
        <v>19</v>
      </c>
      <c r="I1265" s="157"/>
      <c r="L1265" s="154"/>
      <c r="M1265" s="158"/>
      <c r="T1265" s="159"/>
      <c r="AT1265" s="155" t="s">
        <v>151</v>
      </c>
      <c r="AU1265" s="155" t="s">
        <v>78</v>
      </c>
      <c r="AV1265" s="13" t="s">
        <v>78</v>
      </c>
      <c r="AW1265" s="13" t="s">
        <v>31</v>
      </c>
      <c r="AX1265" s="13" t="s">
        <v>70</v>
      </c>
      <c r="AY1265" s="155" t="s">
        <v>142</v>
      </c>
    </row>
    <row r="1266" spans="2:51" s="11" customFormat="1" ht="11.25">
      <c r="B1266" s="139"/>
      <c r="D1266" s="140" t="s">
        <v>151</v>
      </c>
      <c r="E1266" s="141" t="s">
        <v>19</v>
      </c>
      <c r="F1266" s="142" t="s">
        <v>1223</v>
      </c>
      <c r="H1266" s="143">
        <v>37.832999999999998</v>
      </c>
      <c r="I1266" s="144"/>
      <c r="L1266" s="139"/>
      <c r="M1266" s="145"/>
      <c r="T1266" s="146"/>
      <c r="AT1266" s="141" t="s">
        <v>151</v>
      </c>
      <c r="AU1266" s="141" t="s">
        <v>78</v>
      </c>
      <c r="AV1266" s="11" t="s">
        <v>80</v>
      </c>
      <c r="AW1266" s="11" t="s">
        <v>31</v>
      </c>
      <c r="AX1266" s="11" t="s">
        <v>70</v>
      </c>
      <c r="AY1266" s="141" t="s">
        <v>142</v>
      </c>
    </row>
    <row r="1267" spans="2:51" s="13" customFormat="1" ht="11.25">
      <c r="B1267" s="154"/>
      <c r="D1267" s="140" t="s">
        <v>151</v>
      </c>
      <c r="E1267" s="155" t="s">
        <v>19</v>
      </c>
      <c r="F1267" s="156" t="s">
        <v>1224</v>
      </c>
      <c r="H1267" s="155" t="s">
        <v>19</v>
      </c>
      <c r="I1267" s="157"/>
      <c r="L1267" s="154"/>
      <c r="M1267" s="158"/>
      <c r="T1267" s="159"/>
      <c r="AT1267" s="155" t="s">
        <v>151</v>
      </c>
      <c r="AU1267" s="155" t="s">
        <v>78</v>
      </c>
      <c r="AV1267" s="13" t="s">
        <v>78</v>
      </c>
      <c r="AW1267" s="13" t="s">
        <v>31</v>
      </c>
      <c r="AX1267" s="13" t="s">
        <v>70</v>
      </c>
      <c r="AY1267" s="155" t="s">
        <v>142</v>
      </c>
    </row>
    <row r="1268" spans="2:51" s="11" customFormat="1" ht="11.25">
      <c r="B1268" s="139"/>
      <c r="D1268" s="140" t="s">
        <v>151</v>
      </c>
      <c r="E1268" s="141" t="s">
        <v>19</v>
      </c>
      <c r="F1268" s="142" t="s">
        <v>1225</v>
      </c>
      <c r="H1268" s="143">
        <v>199.38399999999999</v>
      </c>
      <c r="I1268" s="144"/>
      <c r="L1268" s="139"/>
      <c r="M1268" s="145"/>
      <c r="T1268" s="146"/>
      <c r="AT1268" s="141" t="s">
        <v>151</v>
      </c>
      <c r="AU1268" s="141" t="s">
        <v>78</v>
      </c>
      <c r="AV1268" s="11" t="s">
        <v>80</v>
      </c>
      <c r="AW1268" s="11" t="s">
        <v>31</v>
      </c>
      <c r="AX1268" s="11" t="s">
        <v>70</v>
      </c>
      <c r="AY1268" s="141" t="s">
        <v>142</v>
      </c>
    </row>
    <row r="1269" spans="2:51" s="13" customFormat="1" ht="11.25">
      <c r="B1269" s="154"/>
      <c r="D1269" s="140" t="s">
        <v>151</v>
      </c>
      <c r="E1269" s="155" t="s">
        <v>19</v>
      </c>
      <c r="F1269" s="156" t="s">
        <v>734</v>
      </c>
      <c r="H1269" s="155" t="s">
        <v>19</v>
      </c>
      <c r="I1269" s="157"/>
      <c r="L1269" s="154"/>
      <c r="M1269" s="158"/>
      <c r="T1269" s="159"/>
      <c r="AT1269" s="155" t="s">
        <v>151</v>
      </c>
      <c r="AU1269" s="155" t="s">
        <v>78</v>
      </c>
      <c r="AV1269" s="13" t="s">
        <v>78</v>
      </c>
      <c r="AW1269" s="13" t="s">
        <v>31</v>
      </c>
      <c r="AX1269" s="13" t="s">
        <v>70</v>
      </c>
      <c r="AY1269" s="155" t="s">
        <v>142</v>
      </c>
    </row>
    <row r="1270" spans="2:51" s="11" customFormat="1" ht="11.25">
      <c r="B1270" s="139"/>
      <c r="D1270" s="140" t="s">
        <v>151</v>
      </c>
      <c r="E1270" s="141" t="s">
        <v>19</v>
      </c>
      <c r="F1270" s="142" t="s">
        <v>1226</v>
      </c>
      <c r="H1270" s="143">
        <v>149.53800000000001</v>
      </c>
      <c r="I1270" s="144"/>
      <c r="L1270" s="139"/>
      <c r="M1270" s="145"/>
      <c r="T1270" s="146"/>
      <c r="AT1270" s="141" t="s">
        <v>151</v>
      </c>
      <c r="AU1270" s="141" t="s">
        <v>78</v>
      </c>
      <c r="AV1270" s="11" t="s">
        <v>80</v>
      </c>
      <c r="AW1270" s="11" t="s">
        <v>31</v>
      </c>
      <c r="AX1270" s="11" t="s">
        <v>70</v>
      </c>
      <c r="AY1270" s="141" t="s">
        <v>142</v>
      </c>
    </row>
    <row r="1271" spans="2:51" s="13" customFormat="1" ht="11.25">
      <c r="B1271" s="154"/>
      <c r="D1271" s="140" t="s">
        <v>151</v>
      </c>
      <c r="E1271" s="155" t="s">
        <v>19</v>
      </c>
      <c r="F1271" s="156" t="s">
        <v>879</v>
      </c>
      <c r="H1271" s="155" t="s">
        <v>19</v>
      </c>
      <c r="I1271" s="157"/>
      <c r="L1271" s="154"/>
      <c r="M1271" s="158"/>
      <c r="T1271" s="159"/>
      <c r="AT1271" s="155" t="s">
        <v>151</v>
      </c>
      <c r="AU1271" s="155" t="s">
        <v>78</v>
      </c>
      <c r="AV1271" s="13" t="s">
        <v>78</v>
      </c>
      <c r="AW1271" s="13" t="s">
        <v>31</v>
      </c>
      <c r="AX1271" s="13" t="s">
        <v>70</v>
      </c>
      <c r="AY1271" s="155" t="s">
        <v>142</v>
      </c>
    </row>
    <row r="1272" spans="2:51" s="11" customFormat="1" ht="11.25">
      <c r="B1272" s="139"/>
      <c r="D1272" s="140" t="s">
        <v>151</v>
      </c>
      <c r="E1272" s="141" t="s">
        <v>19</v>
      </c>
      <c r="F1272" s="142" t="s">
        <v>1227</v>
      </c>
      <c r="H1272" s="143">
        <v>80</v>
      </c>
      <c r="I1272" s="144"/>
      <c r="L1272" s="139"/>
      <c r="M1272" s="145"/>
      <c r="T1272" s="146"/>
      <c r="AT1272" s="141" t="s">
        <v>151</v>
      </c>
      <c r="AU1272" s="141" t="s">
        <v>78</v>
      </c>
      <c r="AV1272" s="11" t="s">
        <v>80</v>
      </c>
      <c r="AW1272" s="11" t="s">
        <v>31</v>
      </c>
      <c r="AX1272" s="11" t="s">
        <v>70</v>
      </c>
      <c r="AY1272" s="141" t="s">
        <v>142</v>
      </c>
    </row>
    <row r="1273" spans="2:51" s="13" customFormat="1" ht="11.25">
      <c r="B1273" s="154"/>
      <c r="D1273" s="140" t="s">
        <v>151</v>
      </c>
      <c r="E1273" s="155" t="s">
        <v>19</v>
      </c>
      <c r="F1273" s="156" t="s">
        <v>1069</v>
      </c>
      <c r="H1273" s="155" t="s">
        <v>19</v>
      </c>
      <c r="I1273" s="157"/>
      <c r="L1273" s="154"/>
      <c r="M1273" s="158"/>
      <c r="T1273" s="159"/>
      <c r="AT1273" s="155" t="s">
        <v>151</v>
      </c>
      <c r="AU1273" s="155" t="s">
        <v>78</v>
      </c>
      <c r="AV1273" s="13" t="s">
        <v>78</v>
      </c>
      <c r="AW1273" s="13" t="s">
        <v>31</v>
      </c>
      <c r="AX1273" s="13" t="s">
        <v>70</v>
      </c>
      <c r="AY1273" s="155" t="s">
        <v>142</v>
      </c>
    </row>
    <row r="1274" spans="2:51" s="11" customFormat="1" ht="11.25">
      <c r="B1274" s="139"/>
      <c r="D1274" s="140" t="s">
        <v>151</v>
      </c>
      <c r="E1274" s="141" t="s">
        <v>19</v>
      </c>
      <c r="F1274" s="142" t="s">
        <v>1104</v>
      </c>
      <c r="H1274" s="143">
        <v>300</v>
      </c>
      <c r="I1274" s="144"/>
      <c r="L1274" s="139"/>
      <c r="M1274" s="145"/>
      <c r="T1274" s="146"/>
      <c r="AT1274" s="141" t="s">
        <v>151</v>
      </c>
      <c r="AU1274" s="141" t="s">
        <v>78</v>
      </c>
      <c r="AV1274" s="11" t="s">
        <v>80</v>
      </c>
      <c r="AW1274" s="11" t="s">
        <v>31</v>
      </c>
      <c r="AX1274" s="11" t="s">
        <v>70</v>
      </c>
      <c r="AY1274" s="141" t="s">
        <v>142</v>
      </c>
    </row>
    <row r="1275" spans="2:51" s="13" customFormat="1" ht="11.25">
      <c r="B1275" s="154"/>
      <c r="D1275" s="140" t="s">
        <v>151</v>
      </c>
      <c r="E1275" s="155" t="s">
        <v>19</v>
      </c>
      <c r="F1275" s="156" t="s">
        <v>1077</v>
      </c>
      <c r="H1275" s="155" t="s">
        <v>19</v>
      </c>
      <c r="I1275" s="157"/>
      <c r="L1275" s="154"/>
      <c r="M1275" s="158"/>
      <c r="T1275" s="159"/>
      <c r="AT1275" s="155" t="s">
        <v>151</v>
      </c>
      <c r="AU1275" s="155" t="s">
        <v>78</v>
      </c>
      <c r="AV1275" s="13" t="s">
        <v>78</v>
      </c>
      <c r="AW1275" s="13" t="s">
        <v>31</v>
      </c>
      <c r="AX1275" s="13" t="s">
        <v>70</v>
      </c>
      <c r="AY1275" s="155" t="s">
        <v>142</v>
      </c>
    </row>
    <row r="1276" spans="2:51" s="11" customFormat="1" ht="11.25">
      <c r="B1276" s="139"/>
      <c r="D1276" s="140" t="s">
        <v>151</v>
      </c>
      <c r="E1276" s="141" t="s">
        <v>19</v>
      </c>
      <c r="F1276" s="142" t="s">
        <v>234</v>
      </c>
      <c r="H1276" s="143">
        <v>17</v>
      </c>
      <c r="I1276" s="144"/>
      <c r="L1276" s="139"/>
      <c r="M1276" s="145"/>
      <c r="T1276" s="146"/>
      <c r="AT1276" s="141" t="s">
        <v>151</v>
      </c>
      <c r="AU1276" s="141" t="s">
        <v>78</v>
      </c>
      <c r="AV1276" s="11" t="s">
        <v>80</v>
      </c>
      <c r="AW1276" s="11" t="s">
        <v>31</v>
      </c>
      <c r="AX1276" s="11" t="s">
        <v>70</v>
      </c>
      <c r="AY1276" s="141" t="s">
        <v>142</v>
      </c>
    </row>
    <row r="1277" spans="2:51" s="13" customFormat="1" ht="11.25">
      <c r="B1277" s="154"/>
      <c r="D1277" s="140" t="s">
        <v>151</v>
      </c>
      <c r="E1277" s="155" t="s">
        <v>19</v>
      </c>
      <c r="F1277" s="156" t="s">
        <v>1079</v>
      </c>
      <c r="H1277" s="155" t="s">
        <v>19</v>
      </c>
      <c r="I1277" s="157"/>
      <c r="L1277" s="154"/>
      <c r="M1277" s="158"/>
      <c r="T1277" s="159"/>
      <c r="AT1277" s="155" t="s">
        <v>151</v>
      </c>
      <c r="AU1277" s="155" t="s">
        <v>78</v>
      </c>
      <c r="AV1277" s="13" t="s">
        <v>78</v>
      </c>
      <c r="AW1277" s="13" t="s">
        <v>31</v>
      </c>
      <c r="AX1277" s="13" t="s">
        <v>70</v>
      </c>
      <c r="AY1277" s="155" t="s">
        <v>142</v>
      </c>
    </row>
    <row r="1278" spans="2:51" s="11" customFormat="1" ht="11.25">
      <c r="B1278" s="139"/>
      <c r="D1278" s="140" t="s">
        <v>151</v>
      </c>
      <c r="E1278" s="141" t="s">
        <v>19</v>
      </c>
      <c r="F1278" s="142" t="s">
        <v>218</v>
      </c>
      <c r="H1278" s="143">
        <v>13</v>
      </c>
      <c r="I1278" s="144"/>
      <c r="L1278" s="139"/>
      <c r="M1278" s="145"/>
      <c r="T1278" s="146"/>
      <c r="AT1278" s="141" t="s">
        <v>151</v>
      </c>
      <c r="AU1278" s="141" t="s">
        <v>78</v>
      </c>
      <c r="AV1278" s="11" t="s">
        <v>80</v>
      </c>
      <c r="AW1278" s="11" t="s">
        <v>31</v>
      </c>
      <c r="AX1278" s="11" t="s">
        <v>70</v>
      </c>
      <c r="AY1278" s="141" t="s">
        <v>142</v>
      </c>
    </row>
    <row r="1279" spans="2:51" s="13" customFormat="1" ht="11.25">
      <c r="B1279" s="154"/>
      <c r="D1279" s="140" t="s">
        <v>151</v>
      </c>
      <c r="E1279" s="155" t="s">
        <v>19</v>
      </c>
      <c r="F1279" s="156" t="s">
        <v>657</v>
      </c>
      <c r="H1279" s="155" t="s">
        <v>19</v>
      </c>
      <c r="I1279" s="157"/>
      <c r="L1279" s="154"/>
      <c r="M1279" s="158"/>
      <c r="T1279" s="159"/>
      <c r="AT1279" s="155" t="s">
        <v>151</v>
      </c>
      <c r="AU1279" s="155" t="s">
        <v>78</v>
      </c>
      <c r="AV1279" s="13" t="s">
        <v>78</v>
      </c>
      <c r="AW1279" s="13" t="s">
        <v>31</v>
      </c>
      <c r="AX1279" s="13" t="s">
        <v>70</v>
      </c>
      <c r="AY1279" s="155" t="s">
        <v>142</v>
      </c>
    </row>
    <row r="1280" spans="2:51" s="11" customFormat="1" ht="11.25">
      <c r="B1280" s="139"/>
      <c r="D1280" s="140" t="s">
        <v>151</v>
      </c>
      <c r="E1280" s="141" t="s">
        <v>19</v>
      </c>
      <c r="F1280" s="142" t="s">
        <v>1228</v>
      </c>
      <c r="H1280" s="143">
        <v>7.5</v>
      </c>
      <c r="I1280" s="144"/>
      <c r="L1280" s="139"/>
      <c r="M1280" s="145"/>
      <c r="T1280" s="146"/>
      <c r="AT1280" s="141" t="s">
        <v>151</v>
      </c>
      <c r="AU1280" s="141" t="s">
        <v>78</v>
      </c>
      <c r="AV1280" s="11" t="s">
        <v>80</v>
      </c>
      <c r="AW1280" s="11" t="s">
        <v>31</v>
      </c>
      <c r="AX1280" s="11" t="s">
        <v>70</v>
      </c>
      <c r="AY1280" s="141" t="s">
        <v>142</v>
      </c>
    </row>
    <row r="1281" spans="2:65" s="12" customFormat="1" ht="11.25">
      <c r="B1281" s="147"/>
      <c r="D1281" s="140" t="s">
        <v>151</v>
      </c>
      <c r="E1281" s="148" t="s">
        <v>19</v>
      </c>
      <c r="F1281" s="149" t="s">
        <v>154</v>
      </c>
      <c r="H1281" s="150">
        <v>901.61599999999999</v>
      </c>
      <c r="I1281" s="151"/>
      <c r="L1281" s="147"/>
      <c r="M1281" s="152"/>
      <c r="T1281" s="153"/>
      <c r="AT1281" s="148" t="s">
        <v>151</v>
      </c>
      <c r="AU1281" s="148" t="s">
        <v>78</v>
      </c>
      <c r="AV1281" s="12" t="s">
        <v>149</v>
      </c>
      <c r="AW1281" s="12" t="s">
        <v>31</v>
      </c>
      <c r="AX1281" s="12" t="s">
        <v>78</v>
      </c>
      <c r="AY1281" s="148" t="s">
        <v>142</v>
      </c>
    </row>
    <row r="1282" spans="2:65" s="1" customFormat="1" ht="49.15" customHeight="1">
      <c r="B1282" s="32"/>
      <c r="C1282" s="160" t="s">
        <v>1235</v>
      </c>
      <c r="D1282" s="160" t="s">
        <v>316</v>
      </c>
      <c r="E1282" s="161" t="s">
        <v>401</v>
      </c>
      <c r="F1282" s="162" t="s">
        <v>402</v>
      </c>
      <c r="G1282" s="163" t="s">
        <v>146</v>
      </c>
      <c r="H1282" s="164">
        <v>24</v>
      </c>
      <c r="I1282" s="165"/>
      <c r="J1282" s="166">
        <f>ROUND(I1282*H1282,2)</f>
        <v>0</v>
      </c>
      <c r="K1282" s="162" t="s">
        <v>147</v>
      </c>
      <c r="L1282" s="32"/>
      <c r="M1282" s="167" t="s">
        <v>19</v>
      </c>
      <c r="N1282" s="168" t="s">
        <v>41</v>
      </c>
      <c r="P1282" s="135">
        <f>O1282*H1282</f>
        <v>0</v>
      </c>
      <c r="Q1282" s="135">
        <v>0</v>
      </c>
      <c r="R1282" s="135">
        <f>Q1282*H1282</f>
        <v>0</v>
      </c>
      <c r="S1282" s="135">
        <v>0</v>
      </c>
      <c r="T1282" s="136">
        <f>S1282*H1282</f>
        <v>0</v>
      </c>
      <c r="AR1282" s="137" t="s">
        <v>149</v>
      </c>
      <c r="AT1282" s="137" t="s">
        <v>316</v>
      </c>
      <c r="AU1282" s="137" t="s">
        <v>78</v>
      </c>
      <c r="AY1282" s="17" t="s">
        <v>142</v>
      </c>
      <c r="BE1282" s="138">
        <f>IF(N1282="základní",J1282,0)</f>
        <v>0</v>
      </c>
      <c r="BF1282" s="138">
        <f>IF(N1282="snížená",J1282,0)</f>
        <v>0</v>
      </c>
      <c r="BG1282" s="138">
        <f>IF(N1282="zákl. přenesená",J1282,0)</f>
        <v>0</v>
      </c>
      <c r="BH1282" s="138">
        <f>IF(N1282="sníž. přenesená",J1282,0)</f>
        <v>0</v>
      </c>
      <c r="BI1282" s="138">
        <f>IF(N1282="nulová",J1282,0)</f>
        <v>0</v>
      </c>
      <c r="BJ1282" s="17" t="s">
        <v>78</v>
      </c>
      <c r="BK1282" s="138">
        <f>ROUND(I1282*H1282,2)</f>
        <v>0</v>
      </c>
      <c r="BL1282" s="17" t="s">
        <v>149</v>
      </c>
      <c r="BM1282" s="137" t="s">
        <v>1236</v>
      </c>
    </row>
    <row r="1283" spans="2:65" s="1" customFormat="1" ht="19.5">
      <c r="B1283" s="32"/>
      <c r="D1283" s="140" t="s">
        <v>314</v>
      </c>
      <c r="F1283" s="169" t="s">
        <v>399</v>
      </c>
      <c r="I1283" s="170"/>
      <c r="L1283" s="32"/>
      <c r="M1283" s="171"/>
      <c r="T1283" s="53"/>
      <c r="AT1283" s="17" t="s">
        <v>314</v>
      </c>
      <c r="AU1283" s="17" t="s">
        <v>78</v>
      </c>
    </row>
    <row r="1284" spans="2:65" s="11" customFormat="1" ht="11.25">
      <c r="B1284" s="139"/>
      <c r="D1284" s="140" t="s">
        <v>151</v>
      </c>
      <c r="E1284" s="141" t="s">
        <v>19</v>
      </c>
      <c r="F1284" s="142" t="s">
        <v>226</v>
      </c>
      <c r="H1284" s="143">
        <v>24</v>
      </c>
      <c r="I1284" s="144"/>
      <c r="L1284" s="139"/>
      <c r="M1284" s="145"/>
      <c r="T1284" s="146"/>
      <c r="AT1284" s="141" t="s">
        <v>151</v>
      </c>
      <c r="AU1284" s="141" t="s">
        <v>78</v>
      </c>
      <c r="AV1284" s="11" t="s">
        <v>80</v>
      </c>
      <c r="AW1284" s="11" t="s">
        <v>31</v>
      </c>
      <c r="AX1284" s="11" t="s">
        <v>70</v>
      </c>
      <c r="AY1284" s="141" t="s">
        <v>142</v>
      </c>
    </row>
    <row r="1285" spans="2:65" s="12" customFormat="1" ht="11.25">
      <c r="B1285" s="147"/>
      <c r="D1285" s="140" t="s">
        <v>151</v>
      </c>
      <c r="E1285" s="148" t="s">
        <v>19</v>
      </c>
      <c r="F1285" s="149" t="s">
        <v>154</v>
      </c>
      <c r="H1285" s="150">
        <v>24</v>
      </c>
      <c r="I1285" s="151"/>
      <c r="L1285" s="147"/>
      <c r="M1285" s="152"/>
      <c r="T1285" s="153"/>
      <c r="AT1285" s="148" t="s">
        <v>151</v>
      </c>
      <c r="AU1285" s="148" t="s">
        <v>78</v>
      </c>
      <c r="AV1285" s="12" t="s">
        <v>149</v>
      </c>
      <c r="AW1285" s="12" t="s">
        <v>31</v>
      </c>
      <c r="AX1285" s="12" t="s">
        <v>78</v>
      </c>
      <c r="AY1285" s="148" t="s">
        <v>142</v>
      </c>
    </row>
    <row r="1286" spans="2:65" s="1" customFormat="1" ht="49.15" customHeight="1">
      <c r="B1286" s="32"/>
      <c r="C1286" s="160" t="s">
        <v>1237</v>
      </c>
      <c r="D1286" s="160" t="s">
        <v>316</v>
      </c>
      <c r="E1286" s="161" t="s">
        <v>412</v>
      </c>
      <c r="F1286" s="162" t="s">
        <v>413</v>
      </c>
      <c r="G1286" s="163" t="s">
        <v>146</v>
      </c>
      <c r="H1286" s="164">
        <v>300</v>
      </c>
      <c r="I1286" s="165"/>
      <c r="J1286" s="166">
        <f>ROUND(I1286*H1286,2)</f>
        <v>0</v>
      </c>
      <c r="K1286" s="162" t="s">
        <v>147</v>
      </c>
      <c r="L1286" s="32"/>
      <c r="M1286" s="167" t="s">
        <v>19</v>
      </c>
      <c r="N1286" s="168" t="s">
        <v>41</v>
      </c>
      <c r="P1286" s="135">
        <f>O1286*H1286</f>
        <v>0</v>
      </c>
      <c r="Q1286" s="135">
        <v>0</v>
      </c>
      <c r="R1286" s="135">
        <f>Q1286*H1286</f>
        <v>0</v>
      </c>
      <c r="S1286" s="135">
        <v>0</v>
      </c>
      <c r="T1286" s="136">
        <f>S1286*H1286</f>
        <v>0</v>
      </c>
      <c r="AR1286" s="137" t="s">
        <v>149</v>
      </c>
      <c r="AT1286" s="137" t="s">
        <v>316</v>
      </c>
      <c r="AU1286" s="137" t="s">
        <v>78</v>
      </c>
      <c r="AY1286" s="17" t="s">
        <v>142</v>
      </c>
      <c r="BE1286" s="138">
        <f>IF(N1286="základní",J1286,0)</f>
        <v>0</v>
      </c>
      <c r="BF1286" s="138">
        <f>IF(N1286="snížená",J1286,0)</f>
        <v>0</v>
      </c>
      <c r="BG1286" s="138">
        <f>IF(N1286="zákl. přenesená",J1286,0)</f>
        <v>0</v>
      </c>
      <c r="BH1286" s="138">
        <f>IF(N1286="sníž. přenesená",J1286,0)</f>
        <v>0</v>
      </c>
      <c r="BI1286" s="138">
        <f>IF(N1286="nulová",J1286,0)</f>
        <v>0</v>
      </c>
      <c r="BJ1286" s="17" t="s">
        <v>78</v>
      </c>
      <c r="BK1286" s="138">
        <f>ROUND(I1286*H1286,2)</f>
        <v>0</v>
      </c>
      <c r="BL1286" s="17" t="s">
        <v>149</v>
      </c>
      <c r="BM1286" s="137" t="s">
        <v>1238</v>
      </c>
    </row>
    <row r="1287" spans="2:65" s="1" customFormat="1" ht="19.5">
      <c r="B1287" s="32"/>
      <c r="D1287" s="140" t="s">
        <v>314</v>
      </c>
      <c r="F1287" s="169" t="s">
        <v>399</v>
      </c>
      <c r="I1287" s="170"/>
      <c r="L1287" s="32"/>
      <c r="M1287" s="171"/>
      <c r="T1287" s="53"/>
      <c r="AT1287" s="17" t="s">
        <v>314</v>
      </c>
      <c r="AU1287" s="17" t="s">
        <v>78</v>
      </c>
    </row>
    <row r="1288" spans="2:65" s="11" customFormat="1" ht="11.25">
      <c r="B1288" s="139"/>
      <c r="D1288" s="140" t="s">
        <v>151</v>
      </c>
      <c r="E1288" s="141" t="s">
        <v>19</v>
      </c>
      <c r="F1288" s="142" t="s">
        <v>1104</v>
      </c>
      <c r="H1288" s="143">
        <v>300</v>
      </c>
      <c r="I1288" s="144"/>
      <c r="L1288" s="139"/>
      <c r="M1288" s="145"/>
      <c r="T1288" s="146"/>
      <c r="AT1288" s="141" t="s">
        <v>151</v>
      </c>
      <c r="AU1288" s="141" t="s">
        <v>78</v>
      </c>
      <c r="AV1288" s="11" t="s">
        <v>80</v>
      </c>
      <c r="AW1288" s="11" t="s">
        <v>31</v>
      </c>
      <c r="AX1288" s="11" t="s">
        <v>70</v>
      </c>
      <c r="AY1288" s="141" t="s">
        <v>142</v>
      </c>
    </row>
    <row r="1289" spans="2:65" s="12" customFormat="1" ht="11.25">
      <c r="B1289" s="147"/>
      <c r="D1289" s="140" t="s">
        <v>151</v>
      </c>
      <c r="E1289" s="148" t="s">
        <v>19</v>
      </c>
      <c r="F1289" s="149" t="s">
        <v>154</v>
      </c>
      <c r="H1289" s="150">
        <v>300</v>
      </c>
      <c r="I1289" s="151"/>
      <c r="L1289" s="147"/>
      <c r="M1289" s="152"/>
      <c r="T1289" s="153"/>
      <c r="AT1289" s="148" t="s">
        <v>151</v>
      </c>
      <c r="AU1289" s="148" t="s">
        <v>78</v>
      </c>
      <c r="AV1289" s="12" t="s">
        <v>149</v>
      </c>
      <c r="AW1289" s="12" t="s">
        <v>31</v>
      </c>
      <c r="AX1289" s="12" t="s">
        <v>78</v>
      </c>
      <c r="AY1289" s="148" t="s">
        <v>142</v>
      </c>
    </row>
    <row r="1290" spans="2:65" s="1" customFormat="1" ht="142.15" customHeight="1">
      <c r="B1290" s="32"/>
      <c r="C1290" s="160" t="s">
        <v>1239</v>
      </c>
      <c r="D1290" s="160" t="s">
        <v>316</v>
      </c>
      <c r="E1290" s="161" t="s">
        <v>433</v>
      </c>
      <c r="F1290" s="162" t="s">
        <v>434</v>
      </c>
      <c r="G1290" s="163" t="s">
        <v>435</v>
      </c>
      <c r="H1290" s="164">
        <v>10</v>
      </c>
      <c r="I1290" s="165"/>
      <c r="J1290" s="166">
        <f>ROUND(I1290*H1290,2)</f>
        <v>0</v>
      </c>
      <c r="K1290" s="162" t="s">
        <v>147</v>
      </c>
      <c r="L1290" s="32"/>
      <c r="M1290" s="167" t="s">
        <v>19</v>
      </c>
      <c r="N1290" s="168" t="s">
        <v>41</v>
      </c>
      <c r="P1290" s="135">
        <f>O1290*H1290</f>
        <v>0</v>
      </c>
      <c r="Q1290" s="135">
        <v>0</v>
      </c>
      <c r="R1290" s="135">
        <f>Q1290*H1290</f>
        <v>0</v>
      </c>
      <c r="S1290" s="135">
        <v>0</v>
      </c>
      <c r="T1290" s="136">
        <f>S1290*H1290</f>
        <v>0</v>
      </c>
      <c r="AR1290" s="137" t="s">
        <v>149</v>
      </c>
      <c r="AT1290" s="137" t="s">
        <v>316</v>
      </c>
      <c r="AU1290" s="137" t="s">
        <v>78</v>
      </c>
      <c r="AY1290" s="17" t="s">
        <v>142</v>
      </c>
      <c r="BE1290" s="138">
        <f>IF(N1290="základní",J1290,0)</f>
        <v>0</v>
      </c>
      <c r="BF1290" s="138">
        <f>IF(N1290="snížená",J1290,0)</f>
        <v>0</v>
      </c>
      <c r="BG1290" s="138">
        <f>IF(N1290="zákl. přenesená",J1290,0)</f>
        <v>0</v>
      </c>
      <c r="BH1290" s="138">
        <f>IF(N1290="sníž. přenesená",J1290,0)</f>
        <v>0</v>
      </c>
      <c r="BI1290" s="138">
        <f>IF(N1290="nulová",J1290,0)</f>
        <v>0</v>
      </c>
      <c r="BJ1290" s="17" t="s">
        <v>78</v>
      </c>
      <c r="BK1290" s="138">
        <f>ROUND(I1290*H1290,2)</f>
        <v>0</v>
      </c>
      <c r="BL1290" s="17" t="s">
        <v>149</v>
      </c>
      <c r="BM1290" s="137" t="s">
        <v>1240</v>
      </c>
    </row>
    <row r="1291" spans="2:65" s="13" customFormat="1" ht="11.25">
      <c r="B1291" s="154"/>
      <c r="D1291" s="140" t="s">
        <v>151</v>
      </c>
      <c r="E1291" s="155" t="s">
        <v>19</v>
      </c>
      <c r="F1291" s="156" t="s">
        <v>660</v>
      </c>
      <c r="H1291" s="155" t="s">
        <v>19</v>
      </c>
      <c r="I1291" s="157"/>
      <c r="L1291" s="154"/>
      <c r="M1291" s="158"/>
      <c r="T1291" s="159"/>
      <c r="AT1291" s="155" t="s">
        <v>151</v>
      </c>
      <c r="AU1291" s="155" t="s">
        <v>78</v>
      </c>
      <c r="AV1291" s="13" t="s">
        <v>78</v>
      </c>
      <c r="AW1291" s="13" t="s">
        <v>31</v>
      </c>
      <c r="AX1291" s="13" t="s">
        <v>70</v>
      </c>
      <c r="AY1291" s="155" t="s">
        <v>142</v>
      </c>
    </row>
    <row r="1292" spans="2:65" s="11" customFormat="1" ht="11.25">
      <c r="B1292" s="139"/>
      <c r="D1292" s="140" t="s">
        <v>151</v>
      </c>
      <c r="E1292" s="141" t="s">
        <v>19</v>
      </c>
      <c r="F1292" s="142" t="s">
        <v>661</v>
      </c>
      <c r="H1292" s="143">
        <v>2.9329999999999998</v>
      </c>
      <c r="I1292" s="144"/>
      <c r="L1292" s="139"/>
      <c r="M1292" s="145"/>
      <c r="T1292" s="146"/>
      <c r="AT1292" s="141" t="s">
        <v>151</v>
      </c>
      <c r="AU1292" s="141" t="s">
        <v>78</v>
      </c>
      <c r="AV1292" s="11" t="s">
        <v>80</v>
      </c>
      <c r="AW1292" s="11" t="s">
        <v>31</v>
      </c>
      <c r="AX1292" s="11" t="s">
        <v>70</v>
      </c>
      <c r="AY1292" s="141" t="s">
        <v>142</v>
      </c>
    </row>
    <row r="1293" spans="2:65" s="11" customFormat="1" ht="11.25">
      <c r="B1293" s="139"/>
      <c r="D1293" s="140" t="s">
        <v>151</v>
      </c>
      <c r="E1293" s="141" t="s">
        <v>19</v>
      </c>
      <c r="F1293" s="142" t="s">
        <v>1241</v>
      </c>
      <c r="H1293" s="143">
        <v>3.0670000000000002</v>
      </c>
      <c r="I1293" s="144"/>
      <c r="L1293" s="139"/>
      <c r="M1293" s="145"/>
      <c r="T1293" s="146"/>
      <c r="AT1293" s="141" t="s">
        <v>151</v>
      </c>
      <c r="AU1293" s="141" t="s">
        <v>78</v>
      </c>
      <c r="AV1293" s="11" t="s">
        <v>80</v>
      </c>
      <c r="AW1293" s="11" t="s">
        <v>31</v>
      </c>
      <c r="AX1293" s="11" t="s">
        <v>70</v>
      </c>
      <c r="AY1293" s="141" t="s">
        <v>142</v>
      </c>
    </row>
    <row r="1294" spans="2:65" s="13" customFormat="1" ht="11.25">
      <c r="B1294" s="154"/>
      <c r="D1294" s="140" t="s">
        <v>151</v>
      </c>
      <c r="E1294" s="155" t="s">
        <v>19</v>
      </c>
      <c r="F1294" s="156" t="s">
        <v>663</v>
      </c>
      <c r="H1294" s="155" t="s">
        <v>19</v>
      </c>
      <c r="I1294" s="157"/>
      <c r="L1294" s="154"/>
      <c r="M1294" s="158"/>
      <c r="T1294" s="159"/>
      <c r="AT1294" s="155" t="s">
        <v>151</v>
      </c>
      <c r="AU1294" s="155" t="s">
        <v>78</v>
      </c>
      <c r="AV1294" s="13" t="s">
        <v>78</v>
      </c>
      <c r="AW1294" s="13" t="s">
        <v>31</v>
      </c>
      <c r="AX1294" s="13" t="s">
        <v>70</v>
      </c>
      <c r="AY1294" s="155" t="s">
        <v>142</v>
      </c>
    </row>
    <row r="1295" spans="2:65" s="11" customFormat="1" ht="11.25">
      <c r="B1295" s="139"/>
      <c r="D1295" s="140" t="s">
        <v>151</v>
      </c>
      <c r="E1295" s="141" t="s">
        <v>19</v>
      </c>
      <c r="F1295" s="142" t="s">
        <v>664</v>
      </c>
      <c r="H1295" s="143">
        <v>8.8829999999999991</v>
      </c>
      <c r="I1295" s="144"/>
      <c r="L1295" s="139"/>
      <c r="M1295" s="145"/>
      <c r="T1295" s="146"/>
      <c r="AT1295" s="141" t="s">
        <v>151</v>
      </c>
      <c r="AU1295" s="141" t="s">
        <v>78</v>
      </c>
      <c r="AV1295" s="11" t="s">
        <v>80</v>
      </c>
      <c r="AW1295" s="11" t="s">
        <v>31</v>
      </c>
      <c r="AX1295" s="11" t="s">
        <v>70</v>
      </c>
      <c r="AY1295" s="141" t="s">
        <v>142</v>
      </c>
    </row>
    <row r="1296" spans="2:65" s="11" customFormat="1" ht="11.25">
      <c r="B1296" s="139"/>
      <c r="D1296" s="140" t="s">
        <v>151</v>
      </c>
      <c r="E1296" s="141" t="s">
        <v>19</v>
      </c>
      <c r="F1296" s="142" t="s">
        <v>1242</v>
      </c>
      <c r="H1296" s="143">
        <v>3.117</v>
      </c>
      <c r="I1296" s="144"/>
      <c r="L1296" s="139"/>
      <c r="M1296" s="145"/>
      <c r="T1296" s="146"/>
      <c r="AT1296" s="141" t="s">
        <v>151</v>
      </c>
      <c r="AU1296" s="141" t="s">
        <v>78</v>
      </c>
      <c r="AV1296" s="11" t="s">
        <v>80</v>
      </c>
      <c r="AW1296" s="11" t="s">
        <v>31</v>
      </c>
      <c r="AX1296" s="11" t="s">
        <v>70</v>
      </c>
      <c r="AY1296" s="141" t="s">
        <v>142</v>
      </c>
    </row>
    <row r="1297" spans="2:65" s="13" customFormat="1" ht="11.25">
      <c r="B1297" s="154"/>
      <c r="D1297" s="140" t="s">
        <v>151</v>
      </c>
      <c r="E1297" s="155" t="s">
        <v>19</v>
      </c>
      <c r="F1297" s="156" t="s">
        <v>438</v>
      </c>
      <c r="H1297" s="155" t="s">
        <v>19</v>
      </c>
      <c r="I1297" s="157"/>
      <c r="L1297" s="154"/>
      <c r="M1297" s="158"/>
      <c r="T1297" s="159"/>
      <c r="AT1297" s="155" t="s">
        <v>151</v>
      </c>
      <c r="AU1297" s="155" t="s">
        <v>78</v>
      </c>
      <c r="AV1297" s="13" t="s">
        <v>78</v>
      </c>
      <c r="AW1297" s="13" t="s">
        <v>31</v>
      </c>
      <c r="AX1297" s="13" t="s">
        <v>70</v>
      </c>
      <c r="AY1297" s="155" t="s">
        <v>142</v>
      </c>
    </row>
    <row r="1298" spans="2:65" s="11" customFormat="1" ht="11.25">
      <c r="B1298" s="139"/>
      <c r="D1298" s="140" t="s">
        <v>151</v>
      </c>
      <c r="E1298" s="141" t="s">
        <v>19</v>
      </c>
      <c r="F1298" s="142" t="s">
        <v>439</v>
      </c>
      <c r="H1298" s="143">
        <v>-8</v>
      </c>
      <c r="I1298" s="144"/>
      <c r="L1298" s="139"/>
      <c r="M1298" s="145"/>
      <c r="T1298" s="146"/>
      <c r="AT1298" s="141" t="s">
        <v>151</v>
      </c>
      <c r="AU1298" s="141" t="s">
        <v>78</v>
      </c>
      <c r="AV1298" s="11" t="s">
        <v>80</v>
      </c>
      <c r="AW1298" s="11" t="s">
        <v>31</v>
      </c>
      <c r="AX1298" s="11" t="s">
        <v>70</v>
      </c>
      <c r="AY1298" s="141" t="s">
        <v>142</v>
      </c>
    </row>
    <row r="1299" spans="2:65" s="12" customFormat="1" ht="11.25">
      <c r="B1299" s="147"/>
      <c r="D1299" s="140" t="s">
        <v>151</v>
      </c>
      <c r="E1299" s="148" t="s">
        <v>19</v>
      </c>
      <c r="F1299" s="149" t="s">
        <v>154</v>
      </c>
      <c r="H1299" s="150">
        <v>10</v>
      </c>
      <c r="I1299" s="151"/>
      <c r="L1299" s="147"/>
      <c r="M1299" s="152"/>
      <c r="T1299" s="153"/>
      <c r="AT1299" s="148" t="s">
        <v>151</v>
      </c>
      <c r="AU1299" s="148" t="s">
        <v>78</v>
      </c>
      <c r="AV1299" s="12" t="s">
        <v>149</v>
      </c>
      <c r="AW1299" s="12" t="s">
        <v>31</v>
      </c>
      <c r="AX1299" s="12" t="s">
        <v>78</v>
      </c>
      <c r="AY1299" s="148" t="s">
        <v>142</v>
      </c>
    </row>
    <row r="1300" spans="2:65" s="1" customFormat="1" ht="114.95" customHeight="1">
      <c r="B1300" s="32"/>
      <c r="C1300" s="160" t="s">
        <v>1243</v>
      </c>
      <c r="D1300" s="160" t="s">
        <v>316</v>
      </c>
      <c r="E1300" s="161" t="s">
        <v>445</v>
      </c>
      <c r="F1300" s="162" t="s">
        <v>446</v>
      </c>
      <c r="G1300" s="163" t="s">
        <v>435</v>
      </c>
      <c r="H1300" s="164">
        <v>304</v>
      </c>
      <c r="I1300" s="165"/>
      <c r="J1300" s="166">
        <f>ROUND(I1300*H1300,2)</f>
        <v>0</v>
      </c>
      <c r="K1300" s="162" t="s">
        <v>147</v>
      </c>
      <c r="L1300" s="32"/>
      <c r="M1300" s="167" t="s">
        <v>19</v>
      </c>
      <c r="N1300" s="168" t="s">
        <v>41</v>
      </c>
      <c r="P1300" s="135">
        <f>O1300*H1300</f>
        <v>0</v>
      </c>
      <c r="Q1300" s="135">
        <v>0</v>
      </c>
      <c r="R1300" s="135">
        <f>Q1300*H1300</f>
        <v>0</v>
      </c>
      <c r="S1300" s="135">
        <v>0</v>
      </c>
      <c r="T1300" s="136">
        <f>S1300*H1300</f>
        <v>0</v>
      </c>
      <c r="AR1300" s="137" t="s">
        <v>149</v>
      </c>
      <c r="AT1300" s="137" t="s">
        <v>316</v>
      </c>
      <c r="AU1300" s="137" t="s">
        <v>78</v>
      </c>
      <c r="AY1300" s="17" t="s">
        <v>142</v>
      </c>
      <c r="BE1300" s="138">
        <f>IF(N1300="základní",J1300,0)</f>
        <v>0</v>
      </c>
      <c r="BF1300" s="138">
        <f>IF(N1300="snížená",J1300,0)</f>
        <v>0</v>
      </c>
      <c r="BG1300" s="138">
        <f>IF(N1300="zákl. přenesená",J1300,0)</f>
        <v>0</v>
      </c>
      <c r="BH1300" s="138">
        <f>IF(N1300="sníž. přenesená",J1300,0)</f>
        <v>0</v>
      </c>
      <c r="BI1300" s="138">
        <f>IF(N1300="nulová",J1300,0)</f>
        <v>0</v>
      </c>
      <c r="BJ1300" s="17" t="s">
        <v>78</v>
      </c>
      <c r="BK1300" s="138">
        <f>ROUND(I1300*H1300,2)</f>
        <v>0</v>
      </c>
      <c r="BL1300" s="17" t="s">
        <v>149</v>
      </c>
      <c r="BM1300" s="137" t="s">
        <v>1244</v>
      </c>
    </row>
    <row r="1301" spans="2:65" s="13" customFormat="1" ht="11.25">
      <c r="B1301" s="154"/>
      <c r="D1301" s="140" t="s">
        <v>151</v>
      </c>
      <c r="E1301" s="155" t="s">
        <v>19</v>
      </c>
      <c r="F1301" s="156" t="s">
        <v>1245</v>
      </c>
      <c r="H1301" s="155" t="s">
        <v>19</v>
      </c>
      <c r="I1301" s="157"/>
      <c r="L1301" s="154"/>
      <c r="M1301" s="158"/>
      <c r="T1301" s="159"/>
      <c r="AT1301" s="155" t="s">
        <v>151</v>
      </c>
      <c r="AU1301" s="155" t="s">
        <v>78</v>
      </c>
      <c r="AV1301" s="13" t="s">
        <v>78</v>
      </c>
      <c r="AW1301" s="13" t="s">
        <v>31</v>
      </c>
      <c r="AX1301" s="13" t="s">
        <v>70</v>
      </c>
      <c r="AY1301" s="155" t="s">
        <v>142</v>
      </c>
    </row>
    <row r="1302" spans="2:65" s="11" customFormat="1" ht="11.25">
      <c r="B1302" s="139"/>
      <c r="D1302" s="140" t="s">
        <v>151</v>
      </c>
      <c r="E1302" s="141" t="s">
        <v>19</v>
      </c>
      <c r="F1302" s="142" t="s">
        <v>1246</v>
      </c>
      <c r="H1302" s="143">
        <v>112</v>
      </c>
      <c r="I1302" s="144"/>
      <c r="L1302" s="139"/>
      <c r="M1302" s="145"/>
      <c r="T1302" s="146"/>
      <c r="AT1302" s="141" t="s">
        <v>151</v>
      </c>
      <c r="AU1302" s="141" t="s">
        <v>78</v>
      </c>
      <c r="AV1302" s="11" t="s">
        <v>80</v>
      </c>
      <c r="AW1302" s="11" t="s">
        <v>31</v>
      </c>
      <c r="AX1302" s="11" t="s">
        <v>70</v>
      </c>
      <c r="AY1302" s="141" t="s">
        <v>142</v>
      </c>
    </row>
    <row r="1303" spans="2:65" s="13" customFormat="1" ht="11.25">
      <c r="B1303" s="154"/>
      <c r="D1303" s="140" t="s">
        <v>151</v>
      </c>
      <c r="E1303" s="155" t="s">
        <v>19</v>
      </c>
      <c r="F1303" s="156" t="s">
        <v>1247</v>
      </c>
      <c r="H1303" s="155" t="s">
        <v>19</v>
      </c>
      <c r="I1303" s="157"/>
      <c r="L1303" s="154"/>
      <c r="M1303" s="158"/>
      <c r="T1303" s="159"/>
      <c r="AT1303" s="155" t="s">
        <v>151</v>
      </c>
      <c r="AU1303" s="155" t="s">
        <v>78</v>
      </c>
      <c r="AV1303" s="13" t="s">
        <v>78</v>
      </c>
      <c r="AW1303" s="13" t="s">
        <v>31</v>
      </c>
      <c r="AX1303" s="13" t="s">
        <v>70</v>
      </c>
      <c r="AY1303" s="155" t="s">
        <v>142</v>
      </c>
    </row>
    <row r="1304" spans="2:65" s="11" customFormat="1" ht="11.25">
      <c r="B1304" s="139"/>
      <c r="D1304" s="140" t="s">
        <v>151</v>
      </c>
      <c r="E1304" s="141" t="s">
        <v>19</v>
      </c>
      <c r="F1304" s="142" t="s">
        <v>222</v>
      </c>
      <c r="H1304" s="143">
        <v>14</v>
      </c>
      <c r="I1304" s="144"/>
      <c r="L1304" s="139"/>
      <c r="M1304" s="145"/>
      <c r="T1304" s="146"/>
      <c r="AT1304" s="141" t="s">
        <v>151</v>
      </c>
      <c r="AU1304" s="141" t="s">
        <v>78</v>
      </c>
      <c r="AV1304" s="11" t="s">
        <v>80</v>
      </c>
      <c r="AW1304" s="11" t="s">
        <v>31</v>
      </c>
      <c r="AX1304" s="11" t="s">
        <v>70</v>
      </c>
      <c r="AY1304" s="141" t="s">
        <v>142</v>
      </c>
    </row>
    <row r="1305" spans="2:65" s="13" customFormat="1" ht="11.25">
      <c r="B1305" s="154"/>
      <c r="D1305" s="140" t="s">
        <v>151</v>
      </c>
      <c r="E1305" s="155" t="s">
        <v>19</v>
      </c>
      <c r="F1305" s="156" t="s">
        <v>1248</v>
      </c>
      <c r="H1305" s="155" t="s">
        <v>19</v>
      </c>
      <c r="I1305" s="157"/>
      <c r="L1305" s="154"/>
      <c r="M1305" s="158"/>
      <c r="T1305" s="159"/>
      <c r="AT1305" s="155" t="s">
        <v>151</v>
      </c>
      <c r="AU1305" s="155" t="s">
        <v>78</v>
      </c>
      <c r="AV1305" s="13" t="s">
        <v>78</v>
      </c>
      <c r="AW1305" s="13" t="s">
        <v>31</v>
      </c>
      <c r="AX1305" s="13" t="s">
        <v>70</v>
      </c>
      <c r="AY1305" s="155" t="s">
        <v>142</v>
      </c>
    </row>
    <row r="1306" spans="2:65" s="11" customFormat="1" ht="11.25">
      <c r="B1306" s="139"/>
      <c r="D1306" s="140" t="s">
        <v>151</v>
      </c>
      <c r="E1306" s="141" t="s">
        <v>19</v>
      </c>
      <c r="F1306" s="142" t="s">
        <v>1249</v>
      </c>
      <c r="H1306" s="143">
        <v>22</v>
      </c>
      <c r="I1306" s="144"/>
      <c r="L1306" s="139"/>
      <c r="M1306" s="145"/>
      <c r="T1306" s="146"/>
      <c r="AT1306" s="141" t="s">
        <v>151</v>
      </c>
      <c r="AU1306" s="141" t="s">
        <v>78</v>
      </c>
      <c r="AV1306" s="11" t="s">
        <v>80</v>
      </c>
      <c r="AW1306" s="11" t="s">
        <v>31</v>
      </c>
      <c r="AX1306" s="11" t="s">
        <v>70</v>
      </c>
      <c r="AY1306" s="141" t="s">
        <v>142</v>
      </c>
    </row>
    <row r="1307" spans="2:65" s="13" customFormat="1" ht="11.25">
      <c r="B1307" s="154"/>
      <c r="D1307" s="140" t="s">
        <v>151</v>
      </c>
      <c r="E1307" s="155" t="s">
        <v>19</v>
      </c>
      <c r="F1307" s="156" t="s">
        <v>1084</v>
      </c>
      <c r="H1307" s="155" t="s">
        <v>19</v>
      </c>
      <c r="I1307" s="157"/>
      <c r="L1307" s="154"/>
      <c r="M1307" s="158"/>
      <c r="T1307" s="159"/>
      <c r="AT1307" s="155" t="s">
        <v>151</v>
      </c>
      <c r="AU1307" s="155" t="s">
        <v>78</v>
      </c>
      <c r="AV1307" s="13" t="s">
        <v>78</v>
      </c>
      <c r="AW1307" s="13" t="s">
        <v>31</v>
      </c>
      <c r="AX1307" s="13" t="s">
        <v>70</v>
      </c>
      <c r="AY1307" s="155" t="s">
        <v>142</v>
      </c>
    </row>
    <row r="1308" spans="2:65" s="11" customFormat="1" ht="11.25">
      <c r="B1308" s="139"/>
      <c r="D1308" s="140" t="s">
        <v>151</v>
      </c>
      <c r="E1308" s="141" t="s">
        <v>19</v>
      </c>
      <c r="F1308" s="142" t="s">
        <v>1250</v>
      </c>
      <c r="H1308" s="143">
        <v>20</v>
      </c>
      <c r="I1308" s="144"/>
      <c r="L1308" s="139"/>
      <c r="M1308" s="145"/>
      <c r="T1308" s="146"/>
      <c r="AT1308" s="141" t="s">
        <v>151</v>
      </c>
      <c r="AU1308" s="141" t="s">
        <v>78</v>
      </c>
      <c r="AV1308" s="11" t="s">
        <v>80</v>
      </c>
      <c r="AW1308" s="11" t="s">
        <v>31</v>
      </c>
      <c r="AX1308" s="11" t="s">
        <v>70</v>
      </c>
      <c r="AY1308" s="141" t="s">
        <v>142</v>
      </c>
    </row>
    <row r="1309" spans="2:65" s="13" customFormat="1" ht="11.25">
      <c r="B1309" s="154"/>
      <c r="D1309" s="140" t="s">
        <v>151</v>
      </c>
      <c r="E1309" s="155" t="s">
        <v>19</v>
      </c>
      <c r="F1309" s="156" t="s">
        <v>855</v>
      </c>
      <c r="H1309" s="155" t="s">
        <v>19</v>
      </c>
      <c r="I1309" s="157"/>
      <c r="L1309" s="154"/>
      <c r="M1309" s="158"/>
      <c r="T1309" s="159"/>
      <c r="AT1309" s="155" t="s">
        <v>151</v>
      </c>
      <c r="AU1309" s="155" t="s">
        <v>78</v>
      </c>
      <c r="AV1309" s="13" t="s">
        <v>78</v>
      </c>
      <c r="AW1309" s="13" t="s">
        <v>31</v>
      </c>
      <c r="AX1309" s="13" t="s">
        <v>70</v>
      </c>
      <c r="AY1309" s="155" t="s">
        <v>142</v>
      </c>
    </row>
    <row r="1310" spans="2:65" s="11" customFormat="1" ht="11.25">
      <c r="B1310" s="139"/>
      <c r="D1310" s="140" t="s">
        <v>151</v>
      </c>
      <c r="E1310" s="141" t="s">
        <v>19</v>
      </c>
      <c r="F1310" s="142" t="s">
        <v>1251</v>
      </c>
      <c r="H1310" s="143">
        <v>68.2</v>
      </c>
      <c r="I1310" s="144"/>
      <c r="L1310" s="139"/>
      <c r="M1310" s="145"/>
      <c r="T1310" s="146"/>
      <c r="AT1310" s="141" t="s">
        <v>151</v>
      </c>
      <c r="AU1310" s="141" t="s">
        <v>78</v>
      </c>
      <c r="AV1310" s="11" t="s">
        <v>80</v>
      </c>
      <c r="AW1310" s="11" t="s">
        <v>31</v>
      </c>
      <c r="AX1310" s="11" t="s">
        <v>70</v>
      </c>
      <c r="AY1310" s="141" t="s">
        <v>142</v>
      </c>
    </row>
    <row r="1311" spans="2:65" s="11" customFormat="1" ht="11.25">
      <c r="B1311" s="139"/>
      <c r="D1311" s="140" t="s">
        <v>151</v>
      </c>
      <c r="E1311" s="141" t="s">
        <v>19</v>
      </c>
      <c r="F1311" s="142" t="s">
        <v>1252</v>
      </c>
      <c r="H1311" s="143">
        <v>3.8</v>
      </c>
      <c r="I1311" s="144"/>
      <c r="L1311" s="139"/>
      <c r="M1311" s="145"/>
      <c r="T1311" s="146"/>
      <c r="AT1311" s="141" t="s">
        <v>151</v>
      </c>
      <c r="AU1311" s="141" t="s">
        <v>78</v>
      </c>
      <c r="AV1311" s="11" t="s">
        <v>80</v>
      </c>
      <c r="AW1311" s="11" t="s">
        <v>31</v>
      </c>
      <c r="AX1311" s="11" t="s">
        <v>70</v>
      </c>
      <c r="AY1311" s="141" t="s">
        <v>142</v>
      </c>
    </row>
    <row r="1312" spans="2:65" s="13" customFormat="1" ht="11.25">
      <c r="B1312" s="154"/>
      <c r="D1312" s="140" t="s">
        <v>151</v>
      </c>
      <c r="E1312" s="155" t="s">
        <v>19</v>
      </c>
      <c r="F1312" s="156" t="s">
        <v>1253</v>
      </c>
      <c r="H1312" s="155" t="s">
        <v>19</v>
      </c>
      <c r="I1312" s="157"/>
      <c r="L1312" s="154"/>
      <c r="M1312" s="158"/>
      <c r="T1312" s="159"/>
      <c r="AT1312" s="155" t="s">
        <v>151</v>
      </c>
      <c r="AU1312" s="155" t="s">
        <v>78</v>
      </c>
      <c r="AV1312" s="13" t="s">
        <v>78</v>
      </c>
      <c r="AW1312" s="13" t="s">
        <v>31</v>
      </c>
      <c r="AX1312" s="13" t="s">
        <v>70</v>
      </c>
      <c r="AY1312" s="155" t="s">
        <v>142</v>
      </c>
    </row>
    <row r="1313" spans="2:65" s="11" customFormat="1" ht="11.25">
      <c r="B1313" s="139"/>
      <c r="D1313" s="140" t="s">
        <v>151</v>
      </c>
      <c r="E1313" s="141" t="s">
        <v>19</v>
      </c>
      <c r="F1313" s="142" t="s">
        <v>1254</v>
      </c>
      <c r="H1313" s="143">
        <v>16</v>
      </c>
      <c r="I1313" s="144"/>
      <c r="L1313" s="139"/>
      <c r="M1313" s="145"/>
      <c r="T1313" s="146"/>
      <c r="AT1313" s="141" t="s">
        <v>151</v>
      </c>
      <c r="AU1313" s="141" t="s">
        <v>78</v>
      </c>
      <c r="AV1313" s="11" t="s">
        <v>80</v>
      </c>
      <c r="AW1313" s="11" t="s">
        <v>31</v>
      </c>
      <c r="AX1313" s="11" t="s">
        <v>70</v>
      </c>
      <c r="AY1313" s="141" t="s">
        <v>142</v>
      </c>
    </row>
    <row r="1314" spans="2:65" s="13" customFormat="1" ht="11.25">
      <c r="B1314" s="154"/>
      <c r="D1314" s="140" t="s">
        <v>151</v>
      </c>
      <c r="E1314" s="155" t="s">
        <v>19</v>
      </c>
      <c r="F1314" s="156" t="s">
        <v>629</v>
      </c>
      <c r="H1314" s="155" t="s">
        <v>19</v>
      </c>
      <c r="I1314" s="157"/>
      <c r="L1314" s="154"/>
      <c r="M1314" s="158"/>
      <c r="T1314" s="159"/>
      <c r="AT1314" s="155" t="s">
        <v>151</v>
      </c>
      <c r="AU1314" s="155" t="s">
        <v>78</v>
      </c>
      <c r="AV1314" s="13" t="s">
        <v>78</v>
      </c>
      <c r="AW1314" s="13" t="s">
        <v>31</v>
      </c>
      <c r="AX1314" s="13" t="s">
        <v>70</v>
      </c>
      <c r="AY1314" s="155" t="s">
        <v>142</v>
      </c>
    </row>
    <row r="1315" spans="2:65" s="11" customFormat="1" ht="11.25">
      <c r="B1315" s="139"/>
      <c r="D1315" s="140" t="s">
        <v>151</v>
      </c>
      <c r="E1315" s="141" t="s">
        <v>19</v>
      </c>
      <c r="F1315" s="142" t="s">
        <v>1255</v>
      </c>
      <c r="H1315" s="143">
        <v>12.7</v>
      </c>
      <c r="I1315" s="144"/>
      <c r="L1315" s="139"/>
      <c r="M1315" s="145"/>
      <c r="T1315" s="146"/>
      <c r="AT1315" s="141" t="s">
        <v>151</v>
      </c>
      <c r="AU1315" s="141" t="s">
        <v>78</v>
      </c>
      <c r="AV1315" s="11" t="s">
        <v>80</v>
      </c>
      <c r="AW1315" s="11" t="s">
        <v>31</v>
      </c>
      <c r="AX1315" s="11" t="s">
        <v>70</v>
      </c>
      <c r="AY1315" s="141" t="s">
        <v>142</v>
      </c>
    </row>
    <row r="1316" spans="2:65" s="11" customFormat="1" ht="11.25">
      <c r="B1316" s="139"/>
      <c r="D1316" s="140" t="s">
        <v>151</v>
      </c>
      <c r="E1316" s="141" t="s">
        <v>19</v>
      </c>
      <c r="F1316" s="142" t="s">
        <v>1256</v>
      </c>
      <c r="H1316" s="143">
        <v>3.3</v>
      </c>
      <c r="I1316" s="144"/>
      <c r="L1316" s="139"/>
      <c r="M1316" s="145"/>
      <c r="T1316" s="146"/>
      <c r="AT1316" s="141" t="s">
        <v>151</v>
      </c>
      <c r="AU1316" s="141" t="s">
        <v>78</v>
      </c>
      <c r="AV1316" s="11" t="s">
        <v>80</v>
      </c>
      <c r="AW1316" s="11" t="s">
        <v>31</v>
      </c>
      <c r="AX1316" s="11" t="s">
        <v>70</v>
      </c>
      <c r="AY1316" s="141" t="s">
        <v>142</v>
      </c>
    </row>
    <row r="1317" spans="2:65" s="13" customFormat="1" ht="11.25">
      <c r="B1317" s="154"/>
      <c r="D1317" s="140" t="s">
        <v>151</v>
      </c>
      <c r="E1317" s="155" t="s">
        <v>19</v>
      </c>
      <c r="F1317" s="156" t="s">
        <v>924</v>
      </c>
      <c r="H1317" s="155" t="s">
        <v>19</v>
      </c>
      <c r="I1317" s="157"/>
      <c r="L1317" s="154"/>
      <c r="M1317" s="158"/>
      <c r="T1317" s="159"/>
      <c r="AT1317" s="155" t="s">
        <v>151</v>
      </c>
      <c r="AU1317" s="155" t="s">
        <v>78</v>
      </c>
      <c r="AV1317" s="13" t="s">
        <v>78</v>
      </c>
      <c r="AW1317" s="13" t="s">
        <v>31</v>
      </c>
      <c r="AX1317" s="13" t="s">
        <v>70</v>
      </c>
      <c r="AY1317" s="155" t="s">
        <v>142</v>
      </c>
    </row>
    <row r="1318" spans="2:65" s="11" customFormat="1" ht="11.25">
      <c r="B1318" s="139"/>
      <c r="D1318" s="140" t="s">
        <v>151</v>
      </c>
      <c r="E1318" s="141" t="s">
        <v>19</v>
      </c>
      <c r="F1318" s="142" t="s">
        <v>1257</v>
      </c>
      <c r="H1318" s="143">
        <v>12.32</v>
      </c>
      <c r="I1318" s="144"/>
      <c r="L1318" s="139"/>
      <c r="M1318" s="145"/>
      <c r="T1318" s="146"/>
      <c r="AT1318" s="141" t="s">
        <v>151</v>
      </c>
      <c r="AU1318" s="141" t="s">
        <v>78</v>
      </c>
      <c r="AV1318" s="11" t="s">
        <v>80</v>
      </c>
      <c r="AW1318" s="11" t="s">
        <v>31</v>
      </c>
      <c r="AX1318" s="11" t="s">
        <v>70</v>
      </c>
      <c r="AY1318" s="141" t="s">
        <v>142</v>
      </c>
    </row>
    <row r="1319" spans="2:65" s="11" customFormat="1" ht="11.25">
      <c r="B1319" s="139"/>
      <c r="D1319" s="140" t="s">
        <v>151</v>
      </c>
      <c r="E1319" s="141" t="s">
        <v>19</v>
      </c>
      <c r="F1319" s="142" t="s">
        <v>1258</v>
      </c>
      <c r="H1319" s="143">
        <v>3.68</v>
      </c>
      <c r="I1319" s="144"/>
      <c r="L1319" s="139"/>
      <c r="M1319" s="145"/>
      <c r="T1319" s="146"/>
      <c r="AT1319" s="141" t="s">
        <v>151</v>
      </c>
      <c r="AU1319" s="141" t="s">
        <v>78</v>
      </c>
      <c r="AV1319" s="11" t="s">
        <v>80</v>
      </c>
      <c r="AW1319" s="11" t="s">
        <v>31</v>
      </c>
      <c r="AX1319" s="11" t="s">
        <v>70</v>
      </c>
      <c r="AY1319" s="141" t="s">
        <v>142</v>
      </c>
    </row>
    <row r="1320" spans="2:65" s="13" customFormat="1" ht="11.25">
      <c r="B1320" s="154"/>
      <c r="D1320" s="140" t="s">
        <v>151</v>
      </c>
      <c r="E1320" s="155" t="s">
        <v>19</v>
      </c>
      <c r="F1320" s="156" t="s">
        <v>1259</v>
      </c>
      <c r="H1320" s="155" t="s">
        <v>19</v>
      </c>
      <c r="I1320" s="157"/>
      <c r="L1320" s="154"/>
      <c r="M1320" s="158"/>
      <c r="T1320" s="159"/>
      <c r="AT1320" s="155" t="s">
        <v>151</v>
      </c>
      <c r="AU1320" s="155" t="s">
        <v>78</v>
      </c>
      <c r="AV1320" s="13" t="s">
        <v>78</v>
      </c>
      <c r="AW1320" s="13" t="s">
        <v>31</v>
      </c>
      <c r="AX1320" s="13" t="s">
        <v>70</v>
      </c>
      <c r="AY1320" s="155" t="s">
        <v>142</v>
      </c>
    </row>
    <row r="1321" spans="2:65" s="11" customFormat="1" ht="11.25">
      <c r="B1321" s="139"/>
      <c r="D1321" s="140" t="s">
        <v>151</v>
      </c>
      <c r="E1321" s="141" t="s">
        <v>19</v>
      </c>
      <c r="F1321" s="142" t="s">
        <v>148</v>
      </c>
      <c r="H1321" s="143">
        <v>8</v>
      </c>
      <c r="I1321" s="144"/>
      <c r="L1321" s="139"/>
      <c r="M1321" s="145"/>
      <c r="T1321" s="146"/>
      <c r="AT1321" s="141" t="s">
        <v>151</v>
      </c>
      <c r="AU1321" s="141" t="s">
        <v>78</v>
      </c>
      <c r="AV1321" s="11" t="s">
        <v>80</v>
      </c>
      <c r="AW1321" s="11" t="s">
        <v>31</v>
      </c>
      <c r="AX1321" s="11" t="s">
        <v>70</v>
      </c>
      <c r="AY1321" s="141" t="s">
        <v>142</v>
      </c>
    </row>
    <row r="1322" spans="2:65" s="13" customFormat="1" ht="11.25">
      <c r="B1322" s="154"/>
      <c r="D1322" s="140" t="s">
        <v>151</v>
      </c>
      <c r="E1322" s="155" t="s">
        <v>19</v>
      </c>
      <c r="F1322" s="156" t="s">
        <v>438</v>
      </c>
      <c r="H1322" s="155" t="s">
        <v>19</v>
      </c>
      <c r="I1322" s="157"/>
      <c r="L1322" s="154"/>
      <c r="M1322" s="158"/>
      <c r="T1322" s="159"/>
      <c r="AT1322" s="155" t="s">
        <v>151</v>
      </c>
      <c r="AU1322" s="155" t="s">
        <v>78</v>
      </c>
      <c r="AV1322" s="13" t="s">
        <v>78</v>
      </c>
      <c r="AW1322" s="13" t="s">
        <v>31</v>
      </c>
      <c r="AX1322" s="13" t="s">
        <v>70</v>
      </c>
      <c r="AY1322" s="155" t="s">
        <v>142</v>
      </c>
    </row>
    <row r="1323" spans="2:65" s="11" customFormat="1" ht="11.25">
      <c r="B1323" s="139"/>
      <c r="D1323" s="140" t="s">
        <v>151</v>
      </c>
      <c r="E1323" s="141" t="s">
        <v>19</v>
      </c>
      <c r="F1323" s="142" t="s">
        <v>148</v>
      </c>
      <c r="H1323" s="143">
        <v>8</v>
      </c>
      <c r="I1323" s="144"/>
      <c r="L1323" s="139"/>
      <c r="M1323" s="145"/>
      <c r="T1323" s="146"/>
      <c r="AT1323" s="141" t="s">
        <v>151</v>
      </c>
      <c r="AU1323" s="141" t="s">
        <v>78</v>
      </c>
      <c r="AV1323" s="11" t="s">
        <v>80</v>
      </c>
      <c r="AW1323" s="11" t="s">
        <v>31</v>
      </c>
      <c r="AX1323" s="11" t="s">
        <v>70</v>
      </c>
      <c r="AY1323" s="141" t="s">
        <v>142</v>
      </c>
    </row>
    <row r="1324" spans="2:65" s="12" customFormat="1" ht="11.25">
      <c r="B1324" s="147"/>
      <c r="D1324" s="140" t="s">
        <v>151</v>
      </c>
      <c r="E1324" s="148" t="s">
        <v>19</v>
      </c>
      <c r="F1324" s="149" t="s">
        <v>154</v>
      </c>
      <c r="H1324" s="150">
        <v>304</v>
      </c>
      <c r="I1324" s="151"/>
      <c r="L1324" s="147"/>
      <c r="M1324" s="152"/>
      <c r="T1324" s="153"/>
      <c r="AT1324" s="148" t="s">
        <v>151</v>
      </c>
      <c r="AU1324" s="148" t="s">
        <v>78</v>
      </c>
      <c r="AV1324" s="12" t="s">
        <v>149</v>
      </c>
      <c r="AW1324" s="12" t="s">
        <v>31</v>
      </c>
      <c r="AX1324" s="12" t="s">
        <v>78</v>
      </c>
      <c r="AY1324" s="148" t="s">
        <v>142</v>
      </c>
    </row>
    <row r="1325" spans="2:65" s="1" customFormat="1" ht="90" customHeight="1">
      <c r="B1325" s="32"/>
      <c r="C1325" s="160" t="s">
        <v>1260</v>
      </c>
      <c r="D1325" s="160" t="s">
        <v>316</v>
      </c>
      <c r="E1325" s="161" t="s">
        <v>460</v>
      </c>
      <c r="F1325" s="162" t="s">
        <v>461</v>
      </c>
      <c r="G1325" s="163" t="s">
        <v>435</v>
      </c>
      <c r="H1325" s="164">
        <v>14</v>
      </c>
      <c r="I1325" s="165"/>
      <c r="J1325" s="166">
        <f>ROUND(I1325*H1325,2)</f>
        <v>0</v>
      </c>
      <c r="K1325" s="162" t="s">
        <v>147</v>
      </c>
      <c r="L1325" s="32"/>
      <c r="M1325" s="167" t="s">
        <v>19</v>
      </c>
      <c r="N1325" s="168" t="s">
        <v>41</v>
      </c>
      <c r="P1325" s="135">
        <f>O1325*H1325</f>
        <v>0</v>
      </c>
      <c r="Q1325" s="135">
        <v>0</v>
      </c>
      <c r="R1325" s="135">
        <f>Q1325*H1325</f>
        <v>0</v>
      </c>
      <c r="S1325" s="135">
        <v>0</v>
      </c>
      <c r="T1325" s="136">
        <f>S1325*H1325</f>
        <v>0</v>
      </c>
      <c r="AR1325" s="137" t="s">
        <v>149</v>
      </c>
      <c r="AT1325" s="137" t="s">
        <v>316</v>
      </c>
      <c r="AU1325" s="137" t="s">
        <v>78</v>
      </c>
      <c r="AY1325" s="17" t="s">
        <v>142</v>
      </c>
      <c r="BE1325" s="138">
        <f>IF(N1325="základní",J1325,0)</f>
        <v>0</v>
      </c>
      <c r="BF1325" s="138">
        <f>IF(N1325="snížená",J1325,0)</f>
        <v>0</v>
      </c>
      <c r="BG1325" s="138">
        <f>IF(N1325="zákl. přenesená",J1325,0)</f>
        <v>0</v>
      </c>
      <c r="BH1325" s="138">
        <f>IF(N1325="sníž. přenesená",J1325,0)</f>
        <v>0</v>
      </c>
      <c r="BI1325" s="138">
        <f>IF(N1325="nulová",J1325,0)</f>
        <v>0</v>
      </c>
      <c r="BJ1325" s="17" t="s">
        <v>78</v>
      </c>
      <c r="BK1325" s="138">
        <f>ROUND(I1325*H1325,2)</f>
        <v>0</v>
      </c>
      <c r="BL1325" s="17" t="s">
        <v>149</v>
      </c>
      <c r="BM1325" s="137" t="s">
        <v>1261</v>
      </c>
    </row>
    <row r="1326" spans="2:65" s="13" customFormat="1" ht="11.25">
      <c r="B1326" s="154"/>
      <c r="D1326" s="140" t="s">
        <v>151</v>
      </c>
      <c r="E1326" s="155" t="s">
        <v>19</v>
      </c>
      <c r="F1326" s="156" t="s">
        <v>660</v>
      </c>
      <c r="H1326" s="155" t="s">
        <v>19</v>
      </c>
      <c r="I1326" s="157"/>
      <c r="L1326" s="154"/>
      <c r="M1326" s="158"/>
      <c r="T1326" s="159"/>
      <c r="AT1326" s="155" t="s">
        <v>151</v>
      </c>
      <c r="AU1326" s="155" t="s">
        <v>78</v>
      </c>
      <c r="AV1326" s="13" t="s">
        <v>78</v>
      </c>
      <c r="AW1326" s="13" t="s">
        <v>31</v>
      </c>
      <c r="AX1326" s="13" t="s">
        <v>70</v>
      </c>
      <c r="AY1326" s="155" t="s">
        <v>142</v>
      </c>
    </row>
    <row r="1327" spans="2:65" s="11" customFormat="1" ht="11.25">
      <c r="B1327" s="139"/>
      <c r="D1327" s="140" t="s">
        <v>151</v>
      </c>
      <c r="E1327" s="141" t="s">
        <v>19</v>
      </c>
      <c r="F1327" s="142" t="s">
        <v>1262</v>
      </c>
      <c r="H1327" s="143">
        <v>0.70399999999999996</v>
      </c>
      <c r="I1327" s="144"/>
      <c r="L1327" s="139"/>
      <c r="M1327" s="145"/>
      <c r="T1327" s="146"/>
      <c r="AT1327" s="141" t="s">
        <v>151</v>
      </c>
      <c r="AU1327" s="141" t="s">
        <v>78</v>
      </c>
      <c r="AV1327" s="11" t="s">
        <v>80</v>
      </c>
      <c r="AW1327" s="11" t="s">
        <v>31</v>
      </c>
      <c r="AX1327" s="11" t="s">
        <v>70</v>
      </c>
      <c r="AY1327" s="141" t="s">
        <v>142</v>
      </c>
    </row>
    <row r="1328" spans="2:65" s="11" customFormat="1" ht="11.25">
      <c r="B1328" s="139"/>
      <c r="D1328" s="140" t="s">
        <v>151</v>
      </c>
      <c r="E1328" s="141" t="s">
        <v>19</v>
      </c>
      <c r="F1328" s="142" t="s">
        <v>1263</v>
      </c>
      <c r="H1328" s="143">
        <v>3.2959999999999998</v>
      </c>
      <c r="I1328" s="144"/>
      <c r="L1328" s="139"/>
      <c r="M1328" s="145"/>
      <c r="T1328" s="146"/>
      <c r="AT1328" s="141" t="s">
        <v>151</v>
      </c>
      <c r="AU1328" s="141" t="s">
        <v>78</v>
      </c>
      <c r="AV1328" s="11" t="s">
        <v>80</v>
      </c>
      <c r="AW1328" s="11" t="s">
        <v>31</v>
      </c>
      <c r="AX1328" s="11" t="s">
        <v>70</v>
      </c>
      <c r="AY1328" s="141" t="s">
        <v>142</v>
      </c>
    </row>
    <row r="1329" spans="2:65" s="13" customFormat="1" ht="11.25">
      <c r="B1329" s="154"/>
      <c r="D1329" s="140" t="s">
        <v>151</v>
      </c>
      <c r="E1329" s="155" t="s">
        <v>19</v>
      </c>
      <c r="F1329" s="156" t="s">
        <v>663</v>
      </c>
      <c r="H1329" s="155" t="s">
        <v>19</v>
      </c>
      <c r="I1329" s="157"/>
      <c r="L1329" s="154"/>
      <c r="M1329" s="158"/>
      <c r="T1329" s="159"/>
      <c r="AT1329" s="155" t="s">
        <v>151</v>
      </c>
      <c r="AU1329" s="155" t="s">
        <v>78</v>
      </c>
      <c r="AV1329" s="13" t="s">
        <v>78</v>
      </c>
      <c r="AW1329" s="13" t="s">
        <v>31</v>
      </c>
      <c r="AX1329" s="13" t="s">
        <v>70</v>
      </c>
      <c r="AY1329" s="155" t="s">
        <v>142</v>
      </c>
    </row>
    <row r="1330" spans="2:65" s="11" customFormat="1" ht="11.25">
      <c r="B1330" s="139"/>
      <c r="D1330" s="140" t="s">
        <v>151</v>
      </c>
      <c r="E1330" s="141" t="s">
        <v>19</v>
      </c>
      <c r="F1330" s="142" t="s">
        <v>1264</v>
      </c>
      <c r="H1330" s="143">
        <v>2.1320000000000001</v>
      </c>
      <c r="I1330" s="144"/>
      <c r="L1330" s="139"/>
      <c r="M1330" s="145"/>
      <c r="T1330" s="146"/>
      <c r="AT1330" s="141" t="s">
        <v>151</v>
      </c>
      <c r="AU1330" s="141" t="s">
        <v>78</v>
      </c>
      <c r="AV1330" s="11" t="s">
        <v>80</v>
      </c>
      <c r="AW1330" s="11" t="s">
        <v>31</v>
      </c>
      <c r="AX1330" s="11" t="s">
        <v>70</v>
      </c>
      <c r="AY1330" s="141" t="s">
        <v>142</v>
      </c>
    </row>
    <row r="1331" spans="2:65" s="11" customFormat="1" ht="11.25">
      <c r="B1331" s="139"/>
      <c r="D1331" s="140" t="s">
        <v>151</v>
      </c>
      <c r="E1331" s="141" t="s">
        <v>19</v>
      </c>
      <c r="F1331" s="142" t="s">
        <v>1265</v>
      </c>
      <c r="H1331" s="143">
        <v>1.8680000000000001</v>
      </c>
      <c r="I1331" s="144"/>
      <c r="L1331" s="139"/>
      <c r="M1331" s="145"/>
      <c r="T1331" s="146"/>
      <c r="AT1331" s="141" t="s">
        <v>151</v>
      </c>
      <c r="AU1331" s="141" t="s">
        <v>78</v>
      </c>
      <c r="AV1331" s="11" t="s">
        <v>80</v>
      </c>
      <c r="AW1331" s="11" t="s">
        <v>31</v>
      </c>
      <c r="AX1331" s="11" t="s">
        <v>70</v>
      </c>
      <c r="AY1331" s="141" t="s">
        <v>142</v>
      </c>
    </row>
    <row r="1332" spans="2:65" s="13" customFormat="1" ht="11.25">
      <c r="B1332" s="154"/>
      <c r="D1332" s="140" t="s">
        <v>151</v>
      </c>
      <c r="E1332" s="155" t="s">
        <v>19</v>
      </c>
      <c r="F1332" s="156" t="s">
        <v>855</v>
      </c>
      <c r="H1332" s="155" t="s">
        <v>19</v>
      </c>
      <c r="I1332" s="157"/>
      <c r="L1332" s="154"/>
      <c r="M1332" s="158"/>
      <c r="T1332" s="159"/>
      <c r="AT1332" s="155" t="s">
        <v>151</v>
      </c>
      <c r="AU1332" s="155" t="s">
        <v>78</v>
      </c>
      <c r="AV1332" s="13" t="s">
        <v>78</v>
      </c>
      <c r="AW1332" s="13" t="s">
        <v>31</v>
      </c>
      <c r="AX1332" s="13" t="s">
        <v>70</v>
      </c>
      <c r="AY1332" s="155" t="s">
        <v>142</v>
      </c>
    </row>
    <row r="1333" spans="2:65" s="11" customFormat="1" ht="11.25">
      <c r="B1333" s="139"/>
      <c r="D1333" s="140" t="s">
        <v>151</v>
      </c>
      <c r="E1333" s="141" t="s">
        <v>19</v>
      </c>
      <c r="F1333" s="142" t="s">
        <v>1266</v>
      </c>
      <c r="H1333" s="143">
        <v>2.7280000000000002</v>
      </c>
      <c r="I1333" s="144"/>
      <c r="L1333" s="139"/>
      <c r="M1333" s="145"/>
      <c r="T1333" s="146"/>
      <c r="AT1333" s="141" t="s">
        <v>151</v>
      </c>
      <c r="AU1333" s="141" t="s">
        <v>78</v>
      </c>
      <c r="AV1333" s="11" t="s">
        <v>80</v>
      </c>
      <c r="AW1333" s="11" t="s">
        <v>31</v>
      </c>
      <c r="AX1333" s="11" t="s">
        <v>70</v>
      </c>
      <c r="AY1333" s="141" t="s">
        <v>142</v>
      </c>
    </row>
    <row r="1334" spans="2:65" s="11" customFormat="1" ht="11.25">
      <c r="B1334" s="139"/>
      <c r="D1334" s="140" t="s">
        <v>151</v>
      </c>
      <c r="E1334" s="141" t="s">
        <v>19</v>
      </c>
      <c r="F1334" s="142" t="s">
        <v>1267</v>
      </c>
      <c r="H1334" s="143">
        <v>3.2719999999999998</v>
      </c>
      <c r="I1334" s="144"/>
      <c r="L1334" s="139"/>
      <c r="M1334" s="145"/>
      <c r="T1334" s="146"/>
      <c r="AT1334" s="141" t="s">
        <v>151</v>
      </c>
      <c r="AU1334" s="141" t="s">
        <v>78</v>
      </c>
      <c r="AV1334" s="11" t="s">
        <v>80</v>
      </c>
      <c r="AW1334" s="11" t="s">
        <v>31</v>
      </c>
      <c r="AX1334" s="11" t="s">
        <v>70</v>
      </c>
      <c r="AY1334" s="141" t="s">
        <v>142</v>
      </c>
    </row>
    <row r="1335" spans="2:65" s="12" customFormat="1" ht="11.25">
      <c r="B1335" s="147"/>
      <c r="D1335" s="140" t="s">
        <v>151</v>
      </c>
      <c r="E1335" s="148" t="s">
        <v>19</v>
      </c>
      <c r="F1335" s="149" t="s">
        <v>154</v>
      </c>
      <c r="H1335" s="150">
        <v>14</v>
      </c>
      <c r="I1335" s="151"/>
      <c r="L1335" s="147"/>
      <c r="M1335" s="152"/>
      <c r="T1335" s="153"/>
      <c r="AT1335" s="148" t="s">
        <v>151</v>
      </c>
      <c r="AU1335" s="148" t="s">
        <v>78</v>
      </c>
      <c r="AV1335" s="12" t="s">
        <v>149</v>
      </c>
      <c r="AW1335" s="12" t="s">
        <v>31</v>
      </c>
      <c r="AX1335" s="12" t="s">
        <v>78</v>
      </c>
      <c r="AY1335" s="148" t="s">
        <v>142</v>
      </c>
    </row>
    <row r="1336" spans="2:65" s="1" customFormat="1" ht="90" customHeight="1">
      <c r="B1336" s="32"/>
      <c r="C1336" s="160" t="s">
        <v>1268</v>
      </c>
      <c r="D1336" s="160" t="s">
        <v>316</v>
      </c>
      <c r="E1336" s="161" t="s">
        <v>1269</v>
      </c>
      <c r="F1336" s="162" t="s">
        <v>1270</v>
      </c>
      <c r="G1336" s="163" t="s">
        <v>435</v>
      </c>
      <c r="H1336" s="164">
        <v>56</v>
      </c>
      <c r="I1336" s="165"/>
      <c r="J1336" s="166">
        <f>ROUND(I1336*H1336,2)</f>
        <v>0</v>
      </c>
      <c r="K1336" s="162" t="s">
        <v>147</v>
      </c>
      <c r="L1336" s="32"/>
      <c r="M1336" s="167" t="s">
        <v>19</v>
      </c>
      <c r="N1336" s="168" t="s">
        <v>41</v>
      </c>
      <c r="P1336" s="135">
        <f>O1336*H1336</f>
        <v>0</v>
      </c>
      <c r="Q1336" s="135">
        <v>0</v>
      </c>
      <c r="R1336" s="135">
        <f>Q1336*H1336</f>
        <v>0</v>
      </c>
      <c r="S1336" s="135">
        <v>0</v>
      </c>
      <c r="T1336" s="136">
        <f>S1336*H1336</f>
        <v>0</v>
      </c>
      <c r="AR1336" s="137" t="s">
        <v>149</v>
      </c>
      <c r="AT1336" s="137" t="s">
        <v>316</v>
      </c>
      <c r="AU1336" s="137" t="s">
        <v>78</v>
      </c>
      <c r="AY1336" s="17" t="s">
        <v>142</v>
      </c>
      <c r="BE1336" s="138">
        <f>IF(N1336="základní",J1336,0)</f>
        <v>0</v>
      </c>
      <c r="BF1336" s="138">
        <f>IF(N1336="snížená",J1336,0)</f>
        <v>0</v>
      </c>
      <c r="BG1336" s="138">
        <f>IF(N1336="zákl. přenesená",J1336,0)</f>
        <v>0</v>
      </c>
      <c r="BH1336" s="138">
        <f>IF(N1336="sníž. přenesená",J1336,0)</f>
        <v>0</v>
      </c>
      <c r="BI1336" s="138">
        <f>IF(N1336="nulová",J1336,0)</f>
        <v>0</v>
      </c>
      <c r="BJ1336" s="17" t="s">
        <v>78</v>
      </c>
      <c r="BK1336" s="138">
        <f>ROUND(I1336*H1336,2)</f>
        <v>0</v>
      </c>
      <c r="BL1336" s="17" t="s">
        <v>149</v>
      </c>
      <c r="BM1336" s="137" t="s">
        <v>1271</v>
      </c>
    </row>
    <row r="1337" spans="2:65" s="13" customFormat="1" ht="11.25">
      <c r="B1337" s="154"/>
      <c r="D1337" s="140" t="s">
        <v>151</v>
      </c>
      <c r="E1337" s="155" t="s">
        <v>19</v>
      </c>
      <c r="F1337" s="156" t="s">
        <v>1272</v>
      </c>
      <c r="H1337" s="155" t="s">
        <v>19</v>
      </c>
      <c r="I1337" s="157"/>
      <c r="L1337" s="154"/>
      <c r="M1337" s="158"/>
      <c r="T1337" s="159"/>
      <c r="AT1337" s="155" t="s">
        <v>151</v>
      </c>
      <c r="AU1337" s="155" t="s">
        <v>78</v>
      </c>
      <c r="AV1337" s="13" t="s">
        <v>78</v>
      </c>
      <c r="AW1337" s="13" t="s">
        <v>31</v>
      </c>
      <c r="AX1337" s="13" t="s">
        <v>70</v>
      </c>
      <c r="AY1337" s="155" t="s">
        <v>142</v>
      </c>
    </row>
    <row r="1338" spans="2:65" s="11" customFormat="1" ht="11.25">
      <c r="B1338" s="139"/>
      <c r="D1338" s="140" t="s">
        <v>151</v>
      </c>
      <c r="E1338" s="141" t="s">
        <v>19</v>
      </c>
      <c r="F1338" s="142" t="s">
        <v>1273</v>
      </c>
      <c r="H1338" s="143">
        <v>48</v>
      </c>
      <c r="I1338" s="144"/>
      <c r="L1338" s="139"/>
      <c r="M1338" s="145"/>
      <c r="T1338" s="146"/>
      <c r="AT1338" s="141" t="s">
        <v>151</v>
      </c>
      <c r="AU1338" s="141" t="s">
        <v>78</v>
      </c>
      <c r="AV1338" s="11" t="s">
        <v>80</v>
      </c>
      <c r="AW1338" s="11" t="s">
        <v>31</v>
      </c>
      <c r="AX1338" s="11" t="s">
        <v>70</v>
      </c>
      <c r="AY1338" s="141" t="s">
        <v>142</v>
      </c>
    </row>
    <row r="1339" spans="2:65" s="13" customFormat="1" ht="11.25">
      <c r="B1339" s="154"/>
      <c r="D1339" s="140" t="s">
        <v>151</v>
      </c>
      <c r="E1339" s="155" t="s">
        <v>19</v>
      </c>
      <c r="F1339" s="156" t="s">
        <v>879</v>
      </c>
      <c r="H1339" s="155" t="s">
        <v>19</v>
      </c>
      <c r="I1339" s="157"/>
      <c r="L1339" s="154"/>
      <c r="M1339" s="158"/>
      <c r="T1339" s="159"/>
      <c r="AT1339" s="155" t="s">
        <v>151</v>
      </c>
      <c r="AU1339" s="155" t="s">
        <v>78</v>
      </c>
      <c r="AV1339" s="13" t="s">
        <v>78</v>
      </c>
      <c r="AW1339" s="13" t="s">
        <v>31</v>
      </c>
      <c r="AX1339" s="13" t="s">
        <v>70</v>
      </c>
      <c r="AY1339" s="155" t="s">
        <v>142</v>
      </c>
    </row>
    <row r="1340" spans="2:65" s="11" customFormat="1" ht="11.25">
      <c r="B1340" s="139"/>
      <c r="D1340" s="140" t="s">
        <v>151</v>
      </c>
      <c r="E1340" s="141" t="s">
        <v>19</v>
      </c>
      <c r="F1340" s="142" t="s">
        <v>148</v>
      </c>
      <c r="H1340" s="143">
        <v>8</v>
      </c>
      <c r="I1340" s="144"/>
      <c r="L1340" s="139"/>
      <c r="M1340" s="145"/>
      <c r="T1340" s="146"/>
      <c r="AT1340" s="141" t="s">
        <v>151</v>
      </c>
      <c r="AU1340" s="141" t="s">
        <v>78</v>
      </c>
      <c r="AV1340" s="11" t="s">
        <v>80</v>
      </c>
      <c r="AW1340" s="11" t="s">
        <v>31</v>
      </c>
      <c r="AX1340" s="11" t="s">
        <v>70</v>
      </c>
      <c r="AY1340" s="141" t="s">
        <v>142</v>
      </c>
    </row>
    <row r="1341" spans="2:65" s="12" customFormat="1" ht="11.25">
      <c r="B1341" s="147"/>
      <c r="D1341" s="140" t="s">
        <v>151</v>
      </c>
      <c r="E1341" s="148" t="s">
        <v>19</v>
      </c>
      <c r="F1341" s="149" t="s">
        <v>154</v>
      </c>
      <c r="H1341" s="150">
        <v>56</v>
      </c>
      <c r="I1341" s="151"/>
      <c r="L1341" s="147"/>
      <c r="M1341" s="152"/>
      <c r="T1341" s="153"/>
      <c r="AT1341" s="148" t="s">
        <v>151</v>
      </c>
      <c r="AU1341" s="148" t="s">
        <v>78</v>
      </c>
      <c r="AV1341" s="12" t="s">
        <v>149</v>
      </c>
      <c r="AW1341" s="12" t="s">
        <v>31</v>
      </c>
      <c r="AX1341" s="12" t="s">
        <v>78</v>
      </c>
      <c r="AY1341" s="148" t="s">
        <v>142</v>
      </c>
    </row>
    <row r="1342" spans="2:65" s="1" customFormat="1" ht="76.349999999999994" customHeight="1">
      <c r="B1342" s="32"/>
      <c r="C1342" s="160" t="s">
        <v>1274</v>
      </c>
      <c r="D1342" s="160" t="s">
        <v>316</v>
      </c>
      <c r="E1342" s="161" t="s">
        <v>1275</v>
      </c>
      <c r="F1342" s="162" t="s">
        <v>1276</v>
      </c>
      <c r="G1342" s="163" t="s">
        <v>164</v>
      </c>
      <c r="H1342" s="164">
        <v>776.43700000000001</v>
      </c>
      <c r="I1342" s="165"/>
      <c r="J1342" s="166">
        <f>ROUND(I1342*H1342,2)</f>
        <v>0</v>
      </c>
      <c r="K1342" s="162" t="s">
        <v>147</v>
      </c>
      <c r="L1342" s="32"/>
      <c r="M1342" s="167" t="s">
        <v>19</v>
      </c>
      <c r="N1342" s="168" t="s">
        <v>41</v>
      </c>
      <c r="P1342" s="135">
        <f>O1342*H1342</f>
        <v>0</v>
      </c>
      <c r="Q1342" s="135">
        <v>0</v>
      </c>
      <c r="R1342" s="135">
        <f>Q1342*H1342</f>
        <v>0</v>
      </c>
      <c r="S1342" s="135">
        <v>0</v>
      </c>
      <c r="T1342" s="136">
        <f>S1342*H1342</f>
        <v>0</v>
      </c>
      <c r="AR1342" s="137" t="s">
        <v>149</v>
      </c>
      <c r="AT1342" s="137" t="s">
        <v>316</v>
      </c>
      <c r="AU1342" s="137" t="s">
        <v>78</v>
      </c>
      <c r="AY1342" s="17" t="s">
        <v>142</v>
      </c>
      <c r="BE1342" s="138">
        <f>IF(N1342="základní",J1342,0)</f>
        <v>0</v>
      </c>
      <c r="BF1342" s="138">
        <f>IF(N1342="snížená",J1342,0)</f>
        <v>0</v>
      </c>
      <c r="BG1342" s="138">
        <f>IF(N1342="zákl. přenesená",J1342,0)</f>
        <v>0</v>
      </c>
      <c r="BH1342" s="138">
        <f>IF(N1342="sníž. přenesená",J1342,0)</f>
        <v>0</v>
      </c>
      <c r="BI1342" s="138">
        <f>IF(N1342="nulová",J1342,0)</f>
        <v>0</v>
      </c>
      <c r="BJ1342" s="17" t="s">
        <v>78</v>
      </c>
      <c r="BK1342" s="138">
        <f>ROUND(I1342*H1342,2)</f>
        <v>0</v>
      </c>
      <c r="BL1342" s="17" t="s">
        <v>149</v>
      </c>
      <c r="BM1342" s="137" t="s">
        <v>1277</v>
      </c>
    </row>
    <row r="1343" spans="2:65" s="1" customFormat="1" ht="19.5">
      <c r="B1343" s="32"/>
      <c r="D1343" s="140" t="s">
        <v>314</v>
      </c>
      <c r="F1343" s="169" t="s">
        <v>1220</v>
      </c>
      <c r="I1343" s="170"/>
      <c r="L1343" s="32"/>
      <c r="M1343" s="171"/>
      <c r="T1343" s="53"/>
      <c r="AT1343" s="17" t="s">
        <v>314</v>
      </c>
      <c r="AU1343" s="17" t="s">
        <v>78</v>
      </c>
    </row>
    <row r="1344" spans="2:65" s="13" customFormat="1" ht="11.25">
      <c r="B1344" s="154"/>
      <c r="D1344" s="140" t="s">
        <v>151</v>
      </c>
      <c r="E1344" s="155" t="s">
        <v>19</v>
      </c>
      <c r="F1344" s="156" t="s">
        <v>730</v>
      </c>
      <c r="H1344" s="155" t="s">
        <v>19</v>
      </c>
      <c r="I1344" s="157"/>
      <c r="L1344" s="154"/>
      <c r="M1344" s="158"/>
      <c r="T1344" s="159"/>
      <c r="AT1344" s="155" t="s">
        <v>151</v>
      </c>
      <c r="AU1344" s="155" t="s">
        <v>78</v>
      </c>
      <c r="AV1344" s="13" t="s">
        <v>78</v>
      </c>
      <c r="AW1344" s="13" t="s">
        <v>31</v>
      </c>
      <c r="AX1344" s="13" t="s">
        <v>70</v>
      </c>
      <c r="AY1344" s="155" t="s">
        <v>142</v>
      </c>
    </row>
    <row r="1345" spans="2:65" s="11" customFormat="1" ht="11.25">
      <c r="B1345" s="139"/>
      <c r="D1345" s="140" t="s">
        <v>151</v>
      </c>
      <c r="E1345" s="141" t="s">
        <v>19</v>
      </c>
      <c r="F1345" s="142" t="s">
        <v>1221</v>
      </c>
      <c r="H1345" s="143">
        <v>43.753</v>
      </c>
      <c r="I1345" s="144"/>
      <c r="L1345" s="139"/>
      <c r="M1345" s="145"/>
      <c r="T1345" s="146"/>
      <c r="AT1345" s="141" t="s">
        <v>151</v>
      </c>
      <c r="AU1345" s="141" t="s">
        <v>78</v>
      </c>
      <c r="AV1345" s="11" t="s">
        <v>80</v>
      </c>
      <c r="AW1345" s="11" t="s">
        <v>31</v>
      </c>
      <c r="AX1345" s="11" t="s">
        <v>70</v>
      </c>
      <c r="AY1345" s="141" t="s">
        <v>142</v>
      </c>
    </row>
    <row r="1346" spans="2:65" s="13" customFormat="1" ht="11.25">
      <c r="B1346" s="154"/>
      <c r="D1346" s="140" t="s">
        <v>151</v>
      </c>
      <c r="E1346" s="155" t="s">
        <v>19</v>
      </c>
      <c r="F1346" s="156" t="s">
        <v>731</v>
      </c>
      <c r="H1346" s="155" t="s">
        <v>19</v>
      </c>
      <c r="I1346" s="157"/>
      <c r="L1346" s="154"/>
      <c r="M1346" s="158"/>
      <c r="T1346" s="159"/>
      <c r="AT1346" s="155" t="s">
        <v>151</v>
      </c>
      <c r="AU1346" s="155" t="s">
        <v>78</v>
      </c>
      <c r="AV1346" s="13" t="s">
        <v>78</v>
      </c>
      <c r="AW1346" s="13" t="s">
        <v>31</v>
      </c>
      <c r="AX1346" s="13" t="s">
        <v>70</v>
      </c>
      <c r="AY1346" s="155" t="s">
        <v>142</v>
      </c>
    </row>
    <row r="1347" spans="2:65" s="11" customFormat="1" ht="11.25">
      <c r="B1347" s="139"/>
      <c r="D1347" s="140" t="s">
        <v>151</v>
      </c>
      <c r="E1347" s="141" t="s">
        <v>19</v>
      </c>
      <c r="F1347" s="142" t="s">
        <v>1222</v>
      </c>
      <c r="H1347" s="143">
        <v>53.607999999999997</v>
      </c>
      <c r="I1347" s="144"/>
      <c r="L1347" s="139"/>
      <c r="M1347" s="145"/>
      <c r="T1347" s="146"/>
      <c r="AT1347" s="141" t="s">
        <v>151</v>
      </c>
      <c r="AU1347" s="141" t="s">
        <v>78</v>
      </c>
      <c r="AV1347" s="11" t="s">
        <v>80</v>
      </c>
      <c r="AW1347" s="11" t="s">
        <v>31</v>
      </c>
      <c r="AX1347" s="11" t="s">
        <v>70</v>
      </c>
      <c r="AY1347" s="141" t="s">
        <v>142</v>
      </c>
    </row>
    <row r="1348" spans="2:65" s="13" customFormat="1" ht="11.25">
      <c r="B1348" s="154"/>
      <c r="D1348" s="140" t="s">
        <v>151</v>
      </c>
      <c r="E1348" s="155" t="s">
        <v>19</v>
      </c>
      <c r="F1348" s="156" t="s">
        <v>1278</v>
      </c>
      <c r="H1348" s="155" t="s">
        <v>19</v>
      </c>
      <c r="I1348" s="157"/>
      <c r="L1348" s="154"/>
      <c r="M1348" s="158"/>
      <c r="T1348" s="159"/>
      <c r="AT1348" s="155" t="s">
        <v>151</v>
      </c>
      <c r="AU1348" s="155" t="s">
        <v>78</v>
      </c>
      <c r="AV1348" s="13" t="s">
        <v>78</v>
      </c>
      <c r="AW1348" s="13" t="s">
        <v>31</v>
      </c>
      <c r="AX1348" s="13" t="s">
        <v>70</v>
      </c>
      <c r="AY1348" s="155" t="s">
        <v>142</v>
      </c>
    </row>
    <row r="1349" spans="2:65" s="11" customFormat="1" ht="11.25">
      <c r="B1349" s="139"/>
      <c r="D1349" s="140" t="s">
        <v>151</v>
      </c>
      <c r="E1349" s="141" t="s">
        <v>19</v>
      </c>
      <c r="F1349" s="142" t="s">
        <v>1226</v>
      </c>
      <c r="H1349" s="143">
        <v>149.53800000000001</v>
      </c>
      <c r="I1349" s="144"/>
      <c r="L1349" s="139"/>
      <c r="M1349" s="145"/>
      <c r="T1349" s="146"/>
      <c r="AT1349" s="141" t="s">
        <v>151</v>
      </c>
      <c r="AU1349" s="141" t="s">
        <v>78</v>
      </c>
      <c r="AV1349" s="11" t="s">
        <v>80</v>
      </c>
      <c r="AW1349" s="11" t="s">
        <v>31</v>
      </c>
      <c r="AX1349" s="11" t="s">
        <v>70</v>
      </c>
      <c r="AY1349" s="141" t="s">
        <v>142</v>
      </c>
    </row>
    <row r="1350" spans="2:65" s="13" customFormat="1" ht="11.25">
      <c r="B1350" s="154"/>
      <c r="D1350" s="140" t="s">
        <v>151</v>
      </c>
      <c r="E1350" s="155" t="s">
        <v>19</v>
      </c>
      <c r="F1350" s="156" t="s">
        <v>734</v>
      </c>
      <c r="H1350" s="155" t="s">
        <v>19</v>
      </c>
      <c r="I1350" s="157"/>
      <c r="L1350" s="154"/>
      <c r="M1350" s="158"/>
      <c r="T1350" s="159"/>
      <c r="AT1350" s="155" t="s">
        <v>151</v>
      </c>
      <c r="AU1350" s="155" t="s">
        <v>78</v>
      </c>
      <c r="AV1350" s="13" t="s">
        <v>78</v>
      </c>
      <c r="AW1350" s="13" t="s">
        <v>31</v>
      </c>
      <c r="AX1350" s="13" t="s">
        <v>70</v>
      </c>
      <c r="AY1350" s="155" t="s">
        <v>142</v>
      </c>
    </row>
    <row r="1351" spans="2:65" s="11" customFormat="1" ht="11.25">
      <c r="B1351" s="139"/>
      <c r="D1351" s="140" t="s">
        <v>151</v>
      </c>
      <c r="E1351" s="141" t="s">
        <v>19</v>
      </c>
      <c r="F1351" s="142" t="s">
        <v>1226</v>
      </c>
      <c r="H1351" s="143">
        <v>149.53800000000001</v>
      </c>
      <c r="I1351" s="144"/>
      <c r="L1351" s="139"/>
      <c r="M1351" s="145"/>
      <c r="T1351" s="146"/>
      <c r="AT1351" s="141" t="s">
        <v>151</v>
      </c>
      <c r="AU1351" s="141" t="s">
        <v>78</v>
      </c>
      <c r="AV1351" s="11" t="s">
        <v>80</v>
      </c>
      <c r="AW1351" s="11" t="s">
        <v>31</v>
      </c>
      <c r="AX1351" s="11" t="s">
        <v>70</v>
      </c>
      <c r="AY1351" s="141" t="s">
        <v>142</v>
      </c>
    </row>
    <row r="1352" spans="2:65" s="13" customFormat="1" ht="11.25">
      <c r="B1352" s="154"/>
      <c r="D1352" s="140" t="s">
        <v>151</v>
      </c>
      <c r="E1352" s="155" t="s">
        <v>19</v>
      </c>
      <c r="F1352" s="156" t="s">
        <v>879</v>
      </c>
      <c r="H1352" s="155" t="s">
        <v>19</v>
      </c>
      <c r="I1352" s="157"/>
      <c r="L1352" s="154"/>
      <c r="M1352" s="158"/>
      <c r="T1352" s="159"/>
      <c r="AT1352" s="155" t="s">
        <v>151</v>
      </c>
      <c r="AU1352" s="155" t="s">
        <v>78</v>
      </c>
      <c r="AV1352" s="13" t="s">
        <v>78</v>
      </c>
      <c r="AW1352" s="13" t="s">
        <v>31</v>
      </c>
      <c r="AX1352" s="13" t="s">
        <v>70</v>
      </c>
      <c r="AY1352" s="155" t="s">
        <v>142</v>
      </c>
    </row>
    <row r="1353" spans="2:65" s="11" customFormat="1" ht="11.25">
      <c r="B1353" s="139"/>
      <c r="D1353" s="140" t="s">
        <v>151</v>
      </c>
      <c r="E1353" s="141" t="s">
        <v>19</v>
      </c>
      <c r="F1353" s="142" t="s">
        <v>1227</v>
      </c>
      <c r="H1353" s="143">
        <v>80</v>
      </c>
      <c r="I1353" s="144"/>
      <c r="L1353" s="139"/>
      <c r="M1353" s="145"/>
      <c r="T1353" s="146"/>
      <c r="AT1353" s="141" t="s">
        <v>151</v>
      </c>
      <c r="AU1353" s="141" t="s">
        <v>78</v>
      </c>
      <c r="AV1353" s="11" t="s">
        <v>80</v>
      </c>
      <c r="AW1353" s="11" t="s">
        <v>31</v>
      </c>
      <c r="AX1353" s="11" t="s">
        <v>70</v>
      </c>
      <c r="AY1353" s="141" t="s">
        <v>142</v>
      </c>
    </row>
    <row r="1354" spans="2:65" s="13" customFormat="1" ht="11.25">
      <c r="B1354" s="154"/>
      <c r="D1354" s="140" t="s">
        <v>151</v>
      </c>
      <c r="E1354" s="155" t="s">
        <v>19</v>
      </c>
      <c r="F1354" s="156" t="s">
        <v>1279</v>
      </c>
      <c r="H1354" s="155" t="s">
        <v>19</v>
      </c>
      <c r="I1354" s="157"/>
      <c r="L1354" s="154"/>
      <c r="M1354" s="158"/>
      <c r="T1354" s="159"/>
      <c r="AT1354" s="155" t="s">
        <v>151</v>
      </c>
      <c r="AU1354" s="155" t="s">
        <v>78</v>
      </c>
      <c r="AV1354" s="13" t="s">
        <v>78</v>
      </c>
      <c r="AW1354" s="13" t="s">
        <v>31</v>
      </c>
      <c r="AX1354" s="13" t="s">
        <v>70</v>
      </c>
      <c r="AY1354" s="155" t="s">
        <v>142</v>
      </c>
    </row>
    <row r="1355" spans="2:65" s="11" customFormat="1" ht="11.25">
      <c r="B1355" s="139"/>
      <c r="D1355" s="140" t="s">
        <v>151</v>
      </c>
      <c r="E1355" s="141" t="s">
        <v>19</v>
      </c>
      <c r="F1355" s="142" t="s">
        <v>1104</v>
      </c>
      <c r="H1355" s="143">
        <v>300</v>
      </c>
      <c r="I1355" s="144"/>
      <c r="L1355" s="139"/>
      <c r="M1355" s="145"/>
      <c r="T1355" s="146"/>
      <c r="AT1355" s="141" t="s">
        <v>151</v>
      </c>
      <c r="AU1355" s="141" t="s">
        <v>78</v>
      </c>
      <c r="AV1355" s="11" t="s">
        <v>80</v>
      </c>
      <c r="AW1355" s="11" t="s">
        <v>31</v>
      </c>
      <c r="AX1355" s="11" t="s">
        <v>70</v>
      </c>
      <c r="AY1355" s="141" t="s">
        <v>142</v>
      </c>
    </row>
    <row r="1356" spans="2:65" s="12" customFormat="1" ht="11.25">
      <c r="B1356" s="147"/>
      <c r="D1356" s="140" t="s">
        <v>151</v>
      </c>
      <c r="E1356" s="148" t="s">
        <v>19</v>
      </c>
      <c r="F1356" s="149" t="s">
        <v>154</v>
      </c>
      <c r="H1356" s="150">
        <v>776.43700000000001</v>
      </c>
      <c r="I1356" s="151"/>
      <c r="L1356" s="147"/>
      <c r="M1356" s="152"/>
      <c r="T1356" s="153"/>
      <c r="AT1356" s="148" t="s">
        <v>151</v>
      </c>
      <c r="AU1356" s="148" t="s">
        <v>78</v>
      </c>
      <c r="AV1356" s="12" t="s">
        <v>149</v>
      </c>
      <c r="AW1356" s="12" t="s">
        <v>31</v>
      </c>
      <c r="AX1356" s="12" t="s">
        <v>78</v>
      </c>
      <c r="AY1356" s="148" t="s">
        <v>142</v>
      </c>
    </row>
    <row r="1357" spans="2:65" s="1" customFormat="1" ht="76.349999999999994" customHeight="1">
      <c r="B1357" s="32"/>
      <c r="C1357" s="160" t="s">
        <v>1280</v>
      </c>
      <c r="D1357" s="160" t="s">
        <v>316</v>
      </c>
      <c r="E1357" s="161" t="s">
        <v>1281</v>
      </c>
      <c r="F1357" s="162" t="s">
        <v>1282</v>
      </c>
      <c r="G1357" s="163" t="s">
        <v>164</v>
      </c>
      <c r="H1357" s="164">
        <v>776.43700000000001</v>
      </c>
      <c r="I1357" s="165"/>
      <c r="J1357" s="166">
        <f>ROUND(I1357*H1357,2)</f>
        <v>0</v>
      </c>
      <c r="K1357" s="162" t="s">
        <v>147</v>
      </c>
      <c r="L1357" s="32"/>
      <c r="M1357" s="167" t="s">
        <v>19</v>
      </c>
      <c r="N1357" s="168" t="s">
        <v>41</v>
      </c>
      <c r="P1357" s="135">
        <f>O1357*H1357</f>
        <v>0</v>
      </c>
      <c r="Q1357" s="135">
        <v>0</v>
      </c>
      <c r="R1357" s="135">
        <f>Q1357*H1357</f>
        <v>0</v>
      </c>
      <c r="S1357" s="135">
        <v>0</v>
      </c>
      <c r="T1357" s="136">
        <f>S1357*H1357</f>
        <v>0</v>
      </c>
      <c r="AR1357" s="137" t="s">
        <v>149</v>
      </c>
      <c r="AT1357" s="137" t="s">
        <v>316</v>
      </c>
      <c r="AU1357" s="137" t="s">
        <v>78</v>
      </c>
      <c r="AY1357" s="17" t="s">
        <v>142</v>
      </c>
      <c r="BE1357" s="138">
        <f>IF(N1357="základní",J1357,0)</f>
        <v>0</v>
      </c>
      <c r="BF1357" s="138">
        <f>IF(N1357="snížená",J1357,0)</f>
        <v>0</v>
      </c>
      <c r="BG1357" s="138">
        <f>IF(N1357="zákl. přenesená",J1357,0)</f>
        <v>0</v>
      </c>
      <c r="BH1357" s="138">
        <f>IF(N1357="sníž. přenesená",J1357,0)</f>
        <v>0</v>
      </c>
      <c r="BI1357" s="138">
        <f>IF(N1357="nulová",J1357,0)</f>
        <v>0</v>
      </c>
      <c r="BJ1357" s="17" t="s">
        <v>78</v>
      </c>
      <c r="BK1357" s="138">
        <f>ROUND(I1357*H1357,2)</f>
        <v>0</v>
      </c>
      <c r="BL1357" s="17" t="s">
        <v>149</v>
      </c>
      <c r="BM1357" s="137" t="s">
        <v>1283</v>
      </c>
    </row>
    <row r="1358" spans="2:65" s="1" customFormat="1" ht="19.5">
      <c r="B1358" s="32"/>
      <c r="D1358" s="140" t="s">
        <v>314</v>
      </c>
      <c r="F1358" s="169" t="s">
        <v>1220</v>
      </c>
      <c r="I1358" s="170"/>
      <c r="L1358" s="32"/>
      <c r="M1358" s="171"/>
      <c r="T1358" s="53"/>
      <c r="AT1358" s="17" t="s">
        <v>314</v>
      </c>
      <c r="AU1358" s="17" t="s">
        <v>78</v>
      </c>
    </row>
    <row r="1359" spans="2:65" s="13" customFormat="1" ht="11.25">
      <c r="B1359" s="154"/>
      <c r="D1359" s="140" t="s">
        <v>151</v>
      </c>
      <c r="E1359" s="155" t="s">
        <v>19</v>
      </c>
      <c r="F1359" s="156" t="s">
        <v>730</v>
      </c>
      <c r="H1359" s="155" t="s">
        <v>19</v>
      </c>
      <c r="I1359" s="157"/>
      <c r="L1359" s="154"/>
      <c r="M1359" s="158"/>
      <c r="T1359" s="159"/>
      <c r="AT1359" s="155" t="s">
        <v>151</v>
      </c>
      <c r="AU1359" s="155" t="s">
        <v>78</v>
      </c>
      <c r="AV1359" s="13" t="s">
        <v>78</v>
      </c>
      <c r="AW1359" s="13" t="s">
        <v>31</v>
      </c>
      <c r="AX1359" s="13" t="s">
        <v>70</v>
      </c>
      <c r="AY1359" s="155" t="s">
        <v>142</v>
      </c>
    </row>
    <row r="1360" spans="2:65" s="11" customFormat="1" ht="11.25">
      <c r="B1360" s="139"/>
      <c r="D1360" s="140" t="s">
        <v>151</v>
      </c>
      <c r="E1360" s="141" t="s">
        <v>19</v>
      </c>
      <c r="F1360" s="142" t="s">
        <v>1221</v>
      </c>
      <c r="H1360" s="143">
        <v>43.753</v>
      </c>
      <c r="I1360" s="144"/>
      <c r="L1360" s="139"/>
      <c r="M1360" s="145"/>
      <c r="T1360" s="146"/>
      <c r="AT1360" s="141" t="s">
        <v>151</v>
      </c>
      <c r="AU1360" s="141" t="s">
        <v>78</v>
      </c>
      <c r="AV1360" s="11" t="s">
        <v>80</v>
      </c>
      <c r="AW1360" s="11" t="s">
        <v>31</v>
      </c>
      <c r="AX1360" s="11" t="s">
        <v>70</v>
      </c>
      <c r="AY1360" s="141" t="s">
        <v>142</v>
      </c>
    </row>
    <row r="1361" spans="2:65" s="13" customFormat="1" ht="11.25">
      <c r="B1361" s="154"/>
      <c r="D1361" s="140" t="s">
        <v>151</v>
      </c>
      <c r="E1361" s="155" t="s">
        <v>19</v>
      </c>
      <c r="F1361" s="156" t="s">
        <v>731</v>
      </c>
      <c r="H1361" s="155" t="s">
        <v>19</v>
      </c>
      <c r="I1361" s="157"/>
      <c r="L1361" s="154"/>
      <c r="M1361" s="158"/>
      <c r="T1361" s="159"/>
      <c r="AT1361" s="155" t="s">
        <v>151</v>
      </c>
      <c r="AU1361" s="155" t="s">
        <v>78</v>
      </c>
      <c r="AV1361" s="13" t="s">
        <v>78</v>
      </c>
      <c r="AW1361" s="13" t="s">
        <v>31</v>
      </c>
      <c r="AX1361" s="13" t="s">
        <v>70</v>
      </c>
      <c r="AY1361" s="155" t="s">
        <v>142</v>
      </c>
    </row>
    <row r="1362" spans="2:65" s="11" customFormat="1" ht="11.25">
      <c r="B1362" s="139"/>
      <c r="D1362" s="140" t="s">
        <v>151</v>
      </c>
      <c r="E1362" s="141" t="s">
        <v>19</v>
      </c>
      <c r="F1362" s="142" t="s">
        <v>1222</v>
      </c>
      <c r="H1362" s="143">
        <v>53.607999999999997</v>
      </c>
      <c r="I1362" s="144"/>
      <c r="L1362" s="139"/>
      <c r="M1362" s="145"/>
      <c r="T1362" s="146"/>
      <c r="AT1362" s="141" t="s">
        <v>151</v>
      </c>
      <c r="AU1362" s="141" t="s">
        <v>78</v>
      </c>
      <c r="AV1362" s="11" t="s">
        <v>80</v>
      </c>
      <c r="AW1362" s="11" t="s">
        <v>31</v>
      </c>
      <c r="AX1362" s="11" t="s">
        <v>70</v>
      </c>
      <c r="AY1362" s="141" t="s">
        <v>142</v>
      </c>
    </row>
    <row r="1363" spans="2:65" s="13" customFormat="1" ht="11.25">
      <c r="B1363" s="154"/>
      <c r="D1363" s="140" t="s">
        <v>151</v>
      </c>
      <c r="E1363" s="155" t="s">
        <v>19</v>
      </c>
      <c r="F1363" s="156" t="s">
        <v>1278</v>
      </c>
      <c r="H1363" s="155" t="s">
        <v>19</v>
      </c>
      <c r="I1363" s="157"/>
      <c r="L1363" s="154"/>
      <c r="M1363" s="158"/>
      <c r="T1363" s="159"/>
      <c r="AT1363" s="155" t="s">
        <v>151</v>
      </c>
      <c r="AU1363" s="155" t="s">
        <v>78</v>
      </c>
      <c r="AV1363" s="13" t="s">
        <v>78</v>
      </c>
      <c r="AW1363" s="13" t="s">
        <v>31</v>
      </c>
      <c r="AX1363" s="13" t="s">
        <v>70</v>
      </c>
      <c r="AY1363" s="155" t="s">
        <v>142</v>
      </c>
    </row>
    <row r="1364" spans="2:65" s="11" customFormat="1" ht="11.25">
      <c r="B1364" s="139"/>
      <c r="D1364" s="140" t="s">
        <v>151</v>
      </c>
      <c r="E1364" s="141" t="s">
        <v>19</v>
      </c>
      <c r="F1364" s="142" t="s">
        <v>1226</v>
      </c>
      <c r="H1364" s="143">
        <v>149.53800000000001</v>
      </c>
      <c r="I1364" s="144"/>
      <c r="L1364" s="139"/>
      <c r="M1364" s="145"/>
      <c r="T1364" s="146"/>
      <c r="AT1364" s="141" t="s">
        <v>151</v>
      </c>
      <c r="AU1364" s="141" t="s">
        <v>78</v>
      </c>
      <c r="AV1364" s="11" t="s">
        <v>80</v>
      </c>
      <c r="AW1364" s="11" t="s">
        <v>31</v>
      </c>
      <c r="AX1364" s="11" t="s">
        <v>70</v>
      </c>
      <c r="AY1364" s="141" t="s">
        <v>142</v>
      </c>
    </row>
    <row r="1365" spans="2:65" s="13" customFormat="1" ht="11.25">
      <c r="B1365" s="154"/>
      <c r="D1365" s="140" t="s">
        <v>151</v>
      </c>
      <c r="E1365" s="155" t="s">
        <v>19</v>
      </c>
      <c r="F1365" s="156" t="s">
        <v>734</v>
      </c>
      <c r="H1365" s="155" t="s">
        <v>19</v>
      </c>
      <c r="I1365" s="157"/>
      <c r="L1365" s="154"/>
      <c r="M1365" s="158"/>
      <c r="T1365" s="159"/>
      <c r="AT1365" s="155" t="s">
        <v>151</v>
      </c>
      <c r="AU1365" s="155" t="s">
        <v>78</v>
      </c>
      <c r="AV1365" s="13" t="s">
        <v>78</v>
      </c>
      <c r="AW1365" s="13" t="s">
        <v>31</v>
      </c>
      <c r="AX1365" s="13" t="s">
        <v>70</v>
      </c>
      <c r="AY1365" s="155" t="s">
        <v>142</v>
      </c>
    </row>
    <row r="1366" spans="2:65" s="11" customFormat="1" ht="11.25">
      <c r="B1366" s="139"/>
      <c r="D1366" s="140" t="s">
        <v>151</v>
      </c>
      <c r="E1366" s="141" t="s">
        <v>19</v>
      </c>
      <c r="F1366" s="142" t="s">
        <v>1226</v>
      </c>
      <c r="H1366" s="143">
        <v>149.53800000000001</v>
      </c>
      <c r="I1366" s="144"/>
      <c r="L1366" s="139"/>
      <c r="M1366" s="145"/>
      <c r="T1366" s="146"/>
      <c r="AT1366" s="141" t="s">
        <v>151</v>
      </c>
      <c r="AU1366" s="141" t="s">
        <v>78</v>
      </c>
      <c r="AV1366" s="11" t="s">
        <v>80</v>
      </c>
      <c r="AW1366" s="11" t="s">
        <v>31</v>
      </c>
      <c r="AX1366" s="11" t="s">
        <v>70</v>
      </c>
      <c r="AY1366" s="141" t="s">
        <v>142</v>
      </c>
    </row>
    <row r="1367" spans="2:65" s="13" customFormat="1" ht="11.25">
      <c r="B1367" s="154"/>
      <c r="D1367" s="140" t="s">
        <v>151</v>
      </c>
      <c r="E1367" s="155" t="s">
        <v>19</v>
      </c>
      <c r="F1367" s="156" t="s">
        <v>879</v>
      </c>
      <c r="H1367" s="155" t="s">
        <v>19</v>
      </c>
      <c r="I1367" s="157"/>
      <c r="L1367" s="154"/>
      <c r="M1367" s="158"/>
      <c r="T1367" s="159"/>
      <c r="AT1367" s="155" t="s">
        <v>151</v>
      </c>
      <c r="AU1367" s="155" t="s">
        <v>78</v>
      </c>
      <c r="AV1367" s="13" t="s">
        <v>78</v>
      </c>
      <c r="AW1367" s="13" t="s">
        <v>31</v>
      </c>
      <c r="AX1367" s="13" t="s">
        <v>70</v>
      </c>
      <c r="AY1367" s="155" t="s">
        <v>142</v>
      </c>
    </row>
    <row r="1368" spans="2:65" s="11" customFormat="1" ht="11.25">
      <c r="B1368" s="139"/>
      <c r="D1368" s="140" t="s">
        <v>151</v>
      </c>
      <c r="E1368" s="141" t="s">
        <v>19</v>
      </c>
      <c r="F1368" s="142" t="s">
        <v>1227</v>
      </c>
      <c r="H1368" s="143">
        <v>80</v>
      </c>
      <c r="I1368" s="144"/>
      <c r="L1368" s="139"/>
      <c r="M1368" s="145"/>
      <c r="T1368" s="146"/>
      <c r="AT1368" s="141" t="s">
        <v>151</v>
      </c>
      <c r="AU1368" s="141" t="s">
        <v>78</v>
      </c>
      <c r="AV1368" s="11" t="s">
        <v>80</v>
      </c>
      <c r="AW1368" s="11" t="s">
        <v>31</v>
      </c>
      <c r="AX1368" s="11" t="s">
        <v>70</v>
      </c>
      <c r="AY1368" s="141" t="s">
        <v>142</v>
      </c>
    </row>
    <row r="1369" spans="2:65" s="13" customFormat="1" ht="11.25">
      <c r="B1369" s="154"/>
      <c r="D1369" s="140" t="s">
        <v>151</v>
      </c>
      <c r="E1369" s="155" t="s">
        <v>19</v>
      </c>
      <c r="F1369" s="156" t="s">
        <v>1279</v>
      </c>
      <c r="H1369" s="155" t="s">
        <v>19</v>
      </c>
      <c r="I1369" s="157"/>
      <c r="L1369" s="154"/>
      <c r="M1369" s="158"/>
      <c r="T1369" s="159"/>
      <c r="AT1369" s="155" t="s">
        <v>151</v>
      </c>
      <c r="AU1369" s="155" t="s">
        <v>78</v>
      </c>
      <c r="AV1369" s="13" t="s">
        <v>78</v>
      </c>
      <c r="AW1369" s="13" t="s">
        <v>31</v>
      </c>
      <c r="AX1369" s="13" t="s">
        <v>70</v>
      </c>
      <c r="AY1369" s="155" t="s">
        <v>142</v>
      </c>
    </row>
    <row r="1370" spans="2:65" s="11" customFormat="1" ht="11.25">
      <c r="B1370" s="139"/>
      <c r="D1370" s="140" t="s">
        <v>151</v>
      </c>
      <c r="E1370" s="141" t="s">
        <v>19</v>
      </c>
      <c r="F1370" s="142" t="s">
        <v>1104</v>
      </c>
      <c r="H1370" s="143">
        <v>300</v>
      </c>
      <c r="I1370" s="144"/>
      <c r="L1370" s="139"/>
      <c r="M1370" s="145"/>
      <c r="T1370" s="146"/>
      <c r="AT1370" s="141" t="s">
        <v>151</v>
      </c>
      <c r="AU1370" s="141" t="s">
        <v>78</v>
      </c>
      <c r="AV1370" s="11" t="s">
        <v>80</v>
      </c>
      <c r="AW1370" s="11" t="s">
        <v>31</v>
      </c>
      <c r="AX1370" s="11" t="s">
        <v>70</v>
      </c>
      <c r="AY1370" s="141" t="s">
        <v>142</v>
      </c>
    </row>
    <row r="1371" spans="2:65" s="12" customFormat="1" ht="11.25">
      <c r="B1371" s="147"/>
      <c r="D1371" s="140" t="s">
        <v>151</v>
      </c>
      <c r="E1371" s="148" t="s">
        <v>19</v>
      </c>
      <c r="F1371" s="149" t="s">
        <v>154</v>
      </c>
      <c r="H1371" s="150">
        <v>776.43700000000001</v>
      </c>
      <c r="I1371" s="151"/>
      <c r="L1371" s="147"/>
      <c r="M1371" s="152"/>
      <c r="T1371" s="153"/>
      <c r="AT1371" s="148" t="s">
        <v>151</v>
      </c>
      <c r="AU1371" s="148" t="s">
        <v>78</v>
      </c>
      <c r="AV1371" s="12" t="s">
        <v>149</v>
      </c>
      <c r="AW1371" s="12" t="s">
        <v>31</v>
      </c>
      <c r="AX1371" s="12" t="s">
        <v>78</v>
      </c>
      <c r="AY1371" s="148" t="s">
        <v>142</v>
      </c>
    </row>
    <row r="1372" spans="2:65" s="1" customFormat="1" ht="90" customHeight="1">
      <c r="B1372" s="32"/>
      <c r="C1372" s="160" t="s">
        <v>1284</v>
      </c>
      <c r="D1372" s="160" t="s">
        <v>316</v>
      </c>
      <c r="E1372" s="161" t="s">
        <v>451</v>
      </c>
      <c r="F1372" s="162" t="s">
        <v>452</v>
      </c>
      <c r="G1372" s="163" t="s">
        <v>164</v>
      </c>
      <c r="H1372" s="164">
        <v>3913</v>
      </c>
      <c r="I1372" s="165"/>
      <c r="J1372" s="166">
        <f>ROUND(I1372*H1372,2)</f>
        <v>0</v>
      </c>
      <c r="K1372" s="162" t="s">
        <v>147</v>
      </c>
      <c r="L1372" s="32"/>
      <c r="M1372" s="167" t="s">
        <v>19</v>
      </c>
      <c r="N1372" s="168" t="s">
        <v>41</v>
      </c>
      <c r="P1372" s="135">
        <f>O1372*H1372</f>
        <v>0</v>
      </c>
      <c r="Q1372" s="135">
        <v>0</v>
      </c>
      <c r="R1372" s="135">
        <f>Q1372*H1372</f>
        <v>0</v>
      </c>
      <c r="S1372" s="135">
        <v>0</v>
      </c>
      <c r="T1372" s="136">
        <f>S1372*H1372</f>
        <v>0</v>
      </c>
      <c r="AR1372" s="137" t="s">
        <v>149</v>
      </c>
      <c r="AT1372" s="137" t="s">
        <v>316</v>
      </c>
      <c r="AU1372" s="137" t="s">
        <v>78</v>
      </c>
      <c r="AY1372" s="17" t="s">
        <v>142</v>
      </c>
      <c r="BE1372" s="138">
        <f>IF(N1372="základní",J1372,0)</f>
        <v>0</v>
      </c>
      <c r="BF1372" s="138">
        <f>IF(N1372="snížená",J1372,0)</f>
        <v>0</v>
      </c>
      <c r="BG1372" s="138">
        <f>IF(N1372="zákl. přenesená",J1372,0)</f>
        <v>0</v>
      </c>
      <c r="BH1372" s="138">
        <f>IF(N1372="sníž. přenesená",J1372,0)</f>
        <v>0</v>
      </c>
      <c r="BI1372" s="138">
        <f>IF(N1372="nulová",J1372,0)</f>
        <v>0</v>
      </c>
      <c r="BJ1372" s="17" t="s">
        <v>78</v>
      </c>
      <c r="BK1372" s="138">
        <f>ROUND(I1372*H1372,2)</f>
        <v>0</v>
      </c>
      <c r="BL1372" s="17" t="s">
        <v>149</v>
      </c>
      <c r="BM1372" s="137" t="s">
        <v>1285</v>
      </c>
    </row>
    <row r="1373" spans="2:65" s="1" customFormat="1" ht="19.5">
      <c r="B1373" s="32"/>
      <c r="D1373" s="140" t="s">
        <v>314</v>
      </c>
      <c r="F1373" s="169" t="s">
        <v>379</v>
      </c>
      <c r="I1373" s="170"/>
      <c r="L1373" s="32"/>
      <c r="M1373" s="171"/>
      <c r="T1373" s="53"/>
      <c r="AT1373" s="17" t="s">
        <v>314</v>
      </c>
      <c r="AU1373" s="17" t="s">
        <v>78</v>
      </c>
    </row>
    <row r="1374" spans="2:65" s="13" customFormat="1" ht="11.25">
      <c r="B1374" s="154"/>
      <c r="D1374" s="140" t="s">
        <v>151</v>
      </c>
      <c r="E1374" s="155" t="s">
        <v>19</v>
      </c>
      <c r="F1374" s="156" t="s">
        <v>655</v>
      </c>
      <c r="H1374" s="155" t="s">
        <v>19</v>
      </c>
      <c r="I1374" s="157"/>
      <c r="L1374" s="154"/>
      <c r="M1374" s="158"/>
      <c r="T1374" s="159"/>
      <c r="AT1374" s="155" t="s">
        <v>151</v>
      </c>
      <c r="AU1374" s="155" t="s">
        <v>78</v>
      </c>
      <c r="AV1374" s="13" t="s">
        <v>78</v>
      </c>
      <c r="AW1374" s="13" t="s">
        <v>31</v>
      </c>
      <c r="AX1374" s="13" t="s">
        <v>70</v>
      </c>
      <c r="AY1374" s="155" t="s">
        <v>142</v>
      </c>
    </row>
    <row r="1375" spans="2:65" s="11" customFormat="1" ht="11.25">
      <c r="B1375" s="139"/>
      <c r="D1375" s="140" t="s">
        <v>151</v>
      </c>
      <c r="E1375" s="141" t="s">
        <v>19</v>
      </c>
      <c r="F1375" s="142" t="s">
        <v>656</v>
      </c>
      <c r="H1375" s="143">
        <v>106</v>
      </c>
      <c r="I1375" s="144"/>
      <c r="L1375" s="139"/>
      <c r="M1375" s="145"/>
      <c r="T1375" s="146"/>
      <c r="AT1375" s="141" t="s">
        <v>151</v>
      </c>
      <c r="AU1375" s="141" t="s">
        <v>78</v>
      </c>
      <c r="AV1375" s="11" t="s">
        <v>80</v>
      </c>
      <c r="AW1375" s="11" t="s">
        <v>31</v>
      </c>
      <c r="AX1375" s="11" t="s">
        <v>70</v>
      </c>
      <c r="AY1375" s="141" t="s">
        <v>142</v>
      </c>
    </row>
    <row r="1376" spans="2:65" s="13" customFormat="1" ht="11.25">
      <c r="B1376" s="154"/>
      <c r="D1376" s="140" t="s">
        <v>151</v>
      </c>
      <c r="E1376" s="155" t="s">
        <v>19</v>
      </c>
      <c r="F1376" s="156" t="s">
        <v>663</v>
      </c>
      <c r="H1376" s="155" t="s">
        <v>19</v>
      </c>
      <c r="I1376" s="157"/>
      <c r="L1376" s="154"/>
      <c r="M1376" s="158"/>
      <c r="T1376" s="159"/>
      <c r="AT1376" s="155" t="s">
        <v>151</v>
      </c>
      <c r="AU1376" s="155" t="s">
        <v>78</v>
      </c>
      <c r="AV1376" s="13" t="s">
        <v>78</v>
      </c>
      <c r="AW1376" s="13" t="s">
        <v>31</v>
      </c>
      <c r="AX1376" s="13" t="s">
        <v>70</v>
      </c>
      <c r="AY1376" s="155" t="s">
        <v>142</v>
      </c>
    </row>
    <row r="1377" spans="2:51" s="11" customFormat="1" ht="11.25">
      <c r="B1377" s="139"/>
      <c r="D1377" s="140" t="s">
        <v>151</v>
      </c>
      <c r="E1377" s="141" t="s">
        <v>19</v>
      </c>
      <c r="F1377" s="142" t="s">
        <v>1164</v>
      </c>
      <c r="H1377" s="143">
        <v>1066</v>
      </c>
      <c r="I1377" s="144"/>
      <c r="L1377" s="139"/>
      <c r="M1377" s="145"/>
      <c r="T1377" s="146"/>
      <c r="AT1377" s="141" t="s">
        <v>151</v>
      </c>
      <c r="AU1377" s="141" t="s">
        <v>78</v>
      </c>
      <c r="AV1377" s="11" t="s">
        <v>80</v>
      </c>
      <c r="AW1377" s="11" t="s">
        <v>31</v>
      </c>
      <c r="AX1377" s="11" t="s">
        <v>70</v>
      </c>
      <c r="AY1377" s="141" t="s">
        <v>142</v>
      </c>
    </row>
    <row r="1378" spans="2:51" s="13" customFormat="1" ht="11.25">
      <c r="B1378" s="154"/>
      <c r="D1378" s="140" t="s">
        <v>151</v>
      </c>
      <c r="E1378" s="155" t="s">
        <v>19</v>
      </c>
      <c r="F1378" s="156" t="s">
        <v>660</v>
      </c>
      <c r="H1378" s="155" t="s">
        <v>19</v>
      </c>
      <c r="I1378" s="157"/>
      <c r="L1378" s="154"/>
      <c r="M1378" s="158"/>
      <c r="T1378" s="159"/>
      <c r="AT1378" s="155" t="s">
        <v>151</v>
      </c>
      <c r="AU1378" s="155" t="s">
        <v>78</v>
      </c>
      <c r="AV1378" s="13" t="s">
        <v>78</v>
      </c>
      <c r="AW1378" s="13" t="s">
        <v>31</v>
      </c>
      <c r="AX1378" s="13" t="s">
        <v>70</v>
      </c>
      <c r="AY1378" s="155" t="s">
        <v>142</v>
      </c>
    </row>
    <row r="1379" spans="2:51" s="11" customFormat="1" ht="11.25">
      <c r="B1379" s="139"/>
      <c r="D1379" s="140" t="s">
        <v>151</v>
      </c>
      <c r="E1379" s="141" t="s">
        <v>19</v>
      </c>
      <c r="F1379" s="142" t="s">
        <v>1163</v>
      </c>
      <c r="H1379" s="143">
        <v>352</v>
      </c>
      <c r="I1379" s="144"/>
      <c r="L1379" s="139"/>
      <c r="M1379" s="145"/>
      <c r="T1379" s="146"/>
      <c r="AT1379" s="141" t="s">
        <v>151</v>
      </c>
      <c r="AU1379" s="141" t="s">
        <v>78</v>
      </c>
      <c r="AV1379" s="11" t="s">
        <v>80</v>
      </c>
      <c r="AW1379" s="11" t="s">
        <v>31</v>
      </c>
      <c r="AX1379" s="11" t="s">
        <v>70</v>
      </c>
      <c r="AY1379" s="141" t="s">
        <v>142</v>
      </c>
    </row>
    <row r="1380" spans="2:51" s="13" customFormat="1" ht="11.25">
      <c r="B1380" s="154"/>
      <c r="D1380" s="140" t="s">
        <v>151</v>
      </c>
      <c r="E1380" s="155" t="s">
        <v>19</v>
      </c>
      <c r="F1380" s="156" t="s">
        <v>1077</v>
      </c>
      <c r="H1380" s="155" t="s">
        <v>19</v>
      </c>
      <c r="I1380" s="157"/>
      <c r="L1380" s="154"/>
      <c r="M1380" s="158"/>
      <c r="T1380" s="159"/>
      <c r="AT1380" s="155" t="s">
        <v>151</v>
      </c>
      <c r="AU1380" s="155" t="s">
        <v>78</v>
      </c>
      <c r="AV1380" s="13" t="s">
        <v>78</v>
      </c>
      <c r="AW1380" s="13" t="s">
        <v>31</v>
      </c>
      <c r="AX1380" s="13" t="s">
        <v>70</v>
      </c>
      <c r="AY1380" s="155" t="s">
        <v>142</v>
      </c>
    </row>
    <row r="1381" spans="2:51" s="11" customFormat="1" ht="11.25">
      <c r="B1381" s="139"/>
      <c r="D1381" s="140" t="s">
        <v>151</v>
      </c>
      <c r="E1381" s="141" t="s">
        <v>19</v>
      </c>
      <c r="F1381" s="142" t="s">
        <v>652</v>
      </c>
      <c r="H1381" s="143">
        <v>34</v>
      </c>
      <c r="I1381" s="144"/>
      <c r="L1381" s="139"/>
      <c r="M1381" s="145"/>
      <c r="T1381" s="146"/>
      <c r="AT1381" s="141" t="s">
        <v>151</v>
      </c>
      <c r="AU1381" s="141" t="s">
        <v>78</v>
      </c>
      <c r="AV1381" s="11" t="s">
        <v>80</v>
      </c>
      <c r="AW1381" s="11" t="s">
        <v>31</v>
      </c>
      <c r="AX1381" s="11" t="s">
        <v>70</v>
      </c>
      <c r="AY1381" s="141" t="s">
        <v>142</v>
      </c>
    </row>
    <row r="1382" spans="2:51" s="13" customFormat="1" ht="11.25">
      <c r="B1382" s="154"/>
      <c r="D1382" s="140" t="s">
        <v>151</v>
      </c>
      <c r="E1382" s="155" t="s">
        <v>19</v>
      </c>
      <c r="F1382" s="156" t="s">
        <v>1079</v>
      </c>
      <c r="H1382" s="155" t="s">
        <v>19</v>
      </c>
      <c r="I1382" s="157"/>
      <c r="L1382" s="154"/>
      <c r="M1382" s="158"/>
      <c r="T1382" s="159"/>
      <c r="AT1382" s="155" t="s">
        <v>151</v>
      </c>
      <c r="AU1382" s="155" t="s">
        <v>78</v>
      </c>
      <c r="AV1382" s="13" t="s">
        <v>78</v>
      </c>
      <c r="AW1382" s="13" t="s">
        <v>31</v>
      </c>
      <c r="AX1382" s="13" t="s">
        <v>70</v>
      </c>
      <c r="AY1382" s="155" t="s">
        <v>142</v>
      </c>
    </row>
    <row r="1383" spans="2:51" s="11" customFormat="1" ht="11.25">
      <c r="B1383" s="139"/>
      <c r="D1383" s="140" t="s">
        <v>151</v>
      </c>
      <c r="E1383" s="141" t="s">
        <v>19</v>
      </c>
      <c r="F1383" s="142" t="s">
        <v>654</v>
      </c>
      <c r="H1383" s="143">
        <v>26</v>
      </c>
      <c r="I1383" s="144"/>
      <c r="L1383" s="139"/>
      <c r="M1383" s="145"/>
      <c r="T1383" s="146"/>
      <c r="AT1383" s="141" t="s">
        <v>151</v>
      </c>
      <c r="AU1383" s="141" t="s">
        <v>78</v>
      </c>
      <c r="AV1383" s="11" t="s">
        <v>80</v>
      </c>
      <c r="AW1383" s="11" t="s">
        <v>31</v>
      </c>
      <c r="AX1383" s="11" t="s">
        <v>70</v>
      </c>
      <c r="AY1383" s="141" t="s">
        <v>142</v>
      </c>
    </row>
    <row r="1384" spans="2:51" s="13" customFormat="1" ht="11.25">
      <c r="B1384" s="154"/>
      <c r="D1384" s="140" t="s">
        <v>151</v>
      </c>
      <c r="E1384" s="155" t="s">
        <v>19</v>
      </c>
      <c r="F1384" s="156" t="s">
        <v>657</v>
      </c>
      <c r="H1384" s="155" t="s">
        <v>19</v>
      </c>
      <c r="I1384" s="157"/>
      <c r="L1384" s="154"/>
      <c r="M1384" s="158"/>
      <c r="T1384" s="159"/>
      <c r="AT1384" s="155" t="s">
        <v>151</v>
      </c>
      <c r="AU1384" s="155" t="s">
        <v>78</v>
      </c>
      <c r="AV1384" s="13" t="s">
        <v>78</v>
      </c>
      <c r="AW1384" s="13" t="s">
        <v>31</v>
      </c>
      <c r="AX1384" s="13" t="s">
        <v>70</v>
      </c>
      <c r="AY1384" s="155" t="s">
        <v>142</v>
      </c>
    </row>
    <row r="1385" spans="2:51" s="11" customFormat="1" ht="11.25">
      <c r="B1385" s="139"/>
      <c r="D1385" s="140" t="s">
        <v>151</v>
      </c>
      <c r="E1385" s="141" t="s">
        <v>19</v>
      </c>
      <c r="F1385" s="142" t="s">
        <v>658</v>
      </c>
      <c r="H1385" s="143">
        <v>15</v>
      </c>
      <c r="I1385" s="144"/>
      <c r="L1385" s="139"/>
      <c r="M1385" s="145"/>
      <c r="T1385" s="146"/>
      <c r="AT1385" s="141" t="s">
        <v>151</v>
      </c>
      <c r="AU1385" s="141" t="s">
        <v>78</v>
      </c>
      <c r="AV1385" s="11" t="s">
        <v>80</v>
      </c>
      <c r="AW1385" s="11" t="s">
        <v>31</v>
      </c>
      <c r="AX1385" s="11" t="s">
        <v>70</v>
      </c>
      <c r="AY1385" s="141" t="s">
        <v>142</v>
      </c>
    </row>
    <row r="1386" spans="2:51" s="13" customFormat="1" ht="11.25">
      <c r="B1386" s="154"/>
      <c r="D1386" s="140" t="s">
        <v>151</v>
      </c>
      <c r="E1386" s="155" t="s">
        <v>19</v>
      </c>
      <c r="F1386" s="156" t="s">
        <v>858</v>
      </c>
      <c r="H1386" s="155" t="s">
        <v>19</v>
      </c>
      <c r="I1386" s="157"/>
      <c r="L1386" s="154"/>
      <c r="M1386" s="158"/>
      <c r="T1386" s="159"/>
      <c r="AT1386" s="155" t="s">
        <v>151</v>
      </c>
      <c r="AU1386" s="155" t="s">
        <v>78</v>
      </c>
      <c r="AV1386" s="13" t="s">
        <v>78</v>
      </c>
      <c r="AW1386" s="13" t="s">
        <v>31</v>
      </c>
      <c r="AX1386" s="13" t="s">
        <v>70</v>
      </c>
      <c r="AY1386" s="155" t="s">
        <v>142</v>
      </c>
    </row>
    <row r="1387" spans="2:51" s="11" customFormat="1" ht="11.25">
      <c r="B1387" s="139"/>
      <c r="D1387" s="140" t="s">
        <v>151</v>
      </c>
      <c r="E1387" s="141" t="s">
        <v>19</v>
      </c>
      <c r="F1387" s="142" t="s">
        <v>1191</v>
      </c>
      <c r="H1387" s="143">
        <v>120</v>
      </c>
      <c r="I1387" s="144"/>
      <c r="L1387" s="139"/>
      <c r="M1387" s="145"/>
      <c r="T1387" s="146"/>
      <c r="AT1387" s="141" t="s">
        <v>151</v>
      </c>
      <c r="AU1387" s="141" t="s">
        <v>78</v>
      </c>
      <c r="AV1387" s="11" t="s">
        <v>80</v>
      </c>
      <c r="AW1387" s="11" t="s">
        <v>31</v>
      </c>
      <c r="AX1387" s="11" t="s">
        <v>70</v>
      </c>
      <c r="AY1387" s="141" t="s">
        <v>142</v>
      </c>
    </row>
    <row r="1388" spans="2:51" s="13" customFormat="1" ht="11.25">
      <c r="B1388" s="154"/>
      <c r="D1388" s="140" t="s">
        <v>151</v>
      </c>
      <c r="E1388" s="155" t="s">
        <v>19</v>
      </c>
      <c r="F1388" s="156" t="s">
        <v>858</v>
      </c>
      <c r="H1388" s="155" t="s">
        <v>19</v>
      </c>
      <c r="I1388" s="157"/>
      <c r="L1388" s="154"/>
      <c r="M1388" s="158"/>
      <c r="T1388" s="159"/>
      <c r="AT1388" s="155" t="s">
        <v>151</v>
      </c>
      <c r="AU1388" s="155" t="s">
        <v>78</v>
      </c>
      <c r="AV1388" s="13" t="s">
        <v>78</v>
      </c>
      <c r="AW1388" s="13" t="s">
        <v>31</v>
      </c>
      <c r="AX1388" s="13" t="s">
        <v>70</v>
      </c>
      <c r="AY1388" s="155" t="s">
        <v>142</v>
      </c>
    </row>
    <row r="1389" spans="2:51" s="11" customFormat="1" ht="11.25">
      <c r="B1389" s="139"/>
      <c r="D1389" s="140" t="s">
        <v>151</v>
      </c>
      <c r="E1389" s="141" t="s">
        <v>19</v>
      </c>
      <c r="F1389" s="142" t="s">
        <v>1192</v>
      </c>
      <c r="H1389" s="143">
        <v>166</v>
      </c>
      <c r="I1389" s="144"/>
      <c r="L1389" s="139"/>
      <c r="M1389" s="145"/>
      <c r="T1389" s="146"/>
      <c r="AT1389" s="141" t="s">
        <v>151</v>
      </c>
      <c r="AU1389" s="141" t="s">
        <v>78</v>
      </c>
      <c r="AV1389" s="11" t="s">
        <v>80</v>
      </c>
      <c r="AW1389" s="11" t="s">
        <v>31</v>
      </c>
      <c r="AX1389" s="11" t="s">
        <v>70</v>
      </c>
      <c r="AY1389" s="141" t="s">
        <v>142</v>
      </c>
    </row>
    <row r="1390" spans="2:51" s="13" customFormat="1" ht="11.25">
      <c r="B1390" s="154"/>
      <c r="D1390" s="140" t="s">
        <v>151</v>
      </c>
      <c r="E1390" s="155" t="s">
        <v>19</v>
      </c>
      <c r="F1390" s="156" t="s">
        <v>855</v>
      </c>
      <c r="H1390" s="155" t="s">
        <v>19</v>
      </c>
      <c r="I1390" s="157"/>
      <c r="L1390" s="154"/>
      <c r="M1390" s="158"/>
      <c r="T1390" s="159"/>
      <c r="AT1390" s="155" t="s">
        <v>151</v>
      </c>
      <c r="AU1390" s="155" t="s">
        <v>78</v>
      </c>
      <c r="AV1390" s="13" t="s">
        <v>78</v>
      </c>
      <c r="AW1390" s="13" t="s">
        <v>31</v>
      </c>
      <c r="AX1390" s="13" t="s">
        <v>70</v>
      </c>
      <c r="AY1390" s="155" t="s">
        <v>142</v>
      </c>
    </row>
    <row r="1391" spans="2:51" s="11" customFormat="1" ht="11.25">
      <c r="B1391" s="139"/>
      <c r="D1391" s="140" t="s">
        <v>151</v>
      </c>
      <c r="E1391" s="141" t="s">
        <v>19</v>
      </c>
      <c r="F1391" s="142" t="s">
        <v>625</v>
      </c>
      <c r="H1391" s="143">
        <v>1364</v>
      </c>
      <c r="I1391" s="144"/>
      <c r="L1391" s="139"/>
      <c r="M1391" s="145"/>
      <c r="T1391" s="146"/>
      <c r="AT1391" s="141" t="s">
        <v>151</v>
      </c>
      <c r="AU1391" s="141" t="s">
        <v>78</v>
      </c>
      <c r="AV1391" s="11" t="s">
        <v>80</v>
      </c>
      <c r="AW1391" s="11" t="s">
        <v>31</v>
      </c>
      <c r="AX1391" s="11" t="s">
        <v>70</v>
      </c>
      <c r="AY1391" s="141" t="s">
        <v>142</v>
      </c>
    </row>
    <row r="1392" spans="2:51" s="13" customFormat="1" ht="11.25">
      <c r="B1392" s="154"/>
      <c r="D1392" s="140" t="s">
        <v>151</v>
      </c>
      <c r="E1392" s="155" t="s">
        <v>19</v>
      </c>
      <c r="F1392" s="156" t="s">
        <v>629</v>
      </c>
      <c r="H1392" s="155" t="s">
        <v>19</v>
      </c>
      <c r="I1392" s="157"/>
      <c r="L1392" s="154"/>
      <c r="M1392" s="158"/>
      <c r="T1392" s="159"/>
      <c r="AT1392" s="155" t="s">
        <v>151</v>
      </c>
      <c r="AU1392" s="155" t="s">
        <v>78</v>
      </c>
      <c r="AV1392" s="13" t="s">
        <v>78</v>
      </c>
      <c r="AW1392" s="13" t="s">
        <v>31</v>
      </c>
      <c r="AX1392" s="13" t="s">
        <v>70</v>
      </c>
      <c r="AY1392" s="155" t="s">
        <v>142</v>
      </c>
    </row>
    <row r="1393" spans="2:65" s="11" customFormat="1" ht="11.25">
      <c r="B1393" s="139"/>
      <c r="D1393" s="140" t="s">
        <v>151</v>
      </c>
      <c r="E1393" s="141" t="s">
        <v>19</v>
      </c>
      <c r="F1393" s="142" t="s">
        <v>630</v>
      </c>
      <c r="H1393" s="143">
        <v>254</v>
      </c>
      <c r="I1393" s="144"/>
      <c r="L1393" s="139"/>
      <c r="M1393" s="145"/>
      <c r="T1393" s="146"/>
      <c r="AT1393" s="141" t="s">
        <v>151</v>
      </c>
      <c r="AU1393" s="141" t="s">
        <v>78</v>
      </c>
      <c r="AV1393" s="11" t="s">
        <v>80</v>
      </c>
      <c r="AW1393" s="11" t="s">
        <v>31</v>
      </c>
      <c r="AX1393" s="11" t="s">
        <v>70</v>
      </c>
      <c r="AY1393" s="141" t="s">
        <v>142</v>
      </c>
    </row>
    <row r="1394" spans="2:65" s="13" customFormat="1" ht="11.25">
      <c r="B1394" s="154"/>
      <c r="D1394" s="140" t="s">
        <v>151</v>
      </c>
      <c r="E1394" s="155" t="s">
        <v>19</v>
      </c>
      <c r="F1394" s="156" t="s">
        <v>924</v>
      </c>
      <c r="H1394" s="155" t="s">
        <v>19</v>
      </c>
      <c r="I1394" s="157"/>
      <c r="L1394" s="154"/>
      <c r="M1394" s="158"/>
      <c r="T1394" s="159"/>
      <c r="AT1394" s="155" t="s">
        <v>151</v>
      </c>
      <c r="AU1394" s="155" t="s">
        <v>78</v>
      </c>
      <c r="AV1394" s="13" t="s">
        <v>78</v>
      </c>
      <c r="AW1394" s="13" t="s">
        <v>31</v>
      </c>
      <c r="AX1394" s="13" t="s">
        <v>70</v>
      </c>
      <c r="AY1394" s="155" t="s">
        <v>142</v>
      </c>
    </row>
    <row r="1395" spans="2:65" s="11" customFormat="1" ht="11.25">
      <c r="B1395" s="139"/>
      <c r="D1395" s="140" t="s">
        <v>151</v>
      </c>
      <c r="E1395" s="141" t="s">
        <v>19</v>
      </c>
      <c r="F1395" s="142" t="s">
        <v>632</v>
      </c>
      <c r="H1395" s="143">
        <v>308</v>
      </c>
      <c r="I1395" s="144"/>
      <c r="L1395" s="139"/>
      <c r="M1395" s="145"/>
      <c r="T1395" s="146"/>
      <c r="AT1395" s="141" t="s">
        <v>151</v>
      </c>
      <c r="AU1395" s="141" t="s">
        <v>78</v>
      </c>
      <c r="AV1395" s="11" t="s">
        <v>80</v>
      </c>
      <c r="AW1395" s="11" t="s">
        <v>31</v>
      </c>
      <c r="AX1395" s="11" t="s">
        <v>70</v>
      </c>
      <c r="AY1395" s="141" t="s">
        <v>142</v>
      </c>
    </row>
    <row r="1396" spans="2:65" s="13" customFormat="1" ht="11.25">
      <c r="B1396" s="154"/>
      <c r="D1396" s="140" t="s">
        <v>151</v>
      </c>
      <c r="E1396" s="155" t="s">
        <v>19</v>
      </c>
      <c r="F1396" s="156" t="s">
        <v>1259</v>
      </c>
      <c r="H1396" s="155" t="s">
        <v>19</v>
      </c>
      <c r="I1396" s="157"/>
      <c r="L1396" s="154"/>
      <c r="M1396" s="158"/>
      <c r="T1396" s="159"/>
      <c r="AT1396" s="155" t="s">
        <v>151</v>
      </c>
      <c r="AU1396" s="155" t="s">
        <v>78</v>
      </c>
      <c r="AV1396" s="13" t="s">
        <v>78</v>
      </c>
      <c r="AW1396" s="13" t="s">
        <v>31</v>
      </c>
      <c r="AX1396" s="13" t="s">
        <v>70</v>
      </c>
      <c r="AY1396" s="155" t="s">
        <v>142</v>
      </c>
    </row>
    <row r="1397" spans="2:65" s="11" customFormat="1" ht="11.25">
      <c r="B1397" s="139"/>
      <c r="D1397" s="140" t="s">
        <v>151</v>
      </c>
      <c r="E1397" s="141" t="s">
        <v>19</v>
      </c>
      <c r="F1397" s="142" t="s">
        <v>1190</v>
      </c>
      <c r="H1397" s="143">
        <v>102</v>
      </c>
      <c r="I1397" s="144"/>
      <c r="L1397" s="139"/>
      <c r="M1397" s="145"/>
      <c r="T1397" s="146"/>
      <c r="AT1397" s="141" t="s">
        <v>151</v>
      </c>
      <c r="AU1397" s="141" t="s">
        <v>78</v>
      </c>
      <c r="AV1397" s="11" t="s">
        <v>80</v>
      </c>
      <c r="AW1397" s="11" t="s">
        <v>31</v>
      </c>
      <c r="AX1397" s="11" t="s">
        <v>70</v>
      </c>
      <c r="AY1397" s="141" t="s">
        <v>142</v>
      </c>
    </row>
    <row r="1398" spans="2:65" s="12" customFormat="1" ht="11.25">
      <c r="B1398" s="147"/>
      <c r="D1398" s="140" t="s">
        <v>151</v>
      </c>
      <c r="E1398" s="148" t="s">
        <v>19</v>
      </c>
      <c r="F1398" s="149" t="s">
        <v>154</v>
      </c>
      <c r="H1398" s="150">
        <v>3913</v>
      </c>
      <c r="I1398" s="151"/>
      <c r="L1398" s="147"/>
      <c r="M1398" s="152"/>
      <c r="T1398" s="153"/>
      <c r="AT1398" s="148" t="s">
        <v>151</v>
      </c>
      <c r="AU1398" s="148" t="s">
        <v>78</v>
      </c>
      <c r="AV1398" s="12" t="s">
        <v>149</v>
      </c>
      <c r="AW1398" s="12" t="s">
        <v>31</v>
      </c>
      <c r="AX1398" s="12" t="s">
        <v>78</v>
      </c>
      <c r="AY1398" s="148" t="s">
        <v>142</v>
      </c>
    </row>
    <row r="1399" spans="2:65" s="1" customFormat="1" ht="90" customHeight="1">
      <c r="B1399" s="32"/>
      <c r="C1399" s="160" t="s">
        <v>1286</v>
      </c>
      <c r="D1399" s="160" t="s">
        <v>316</v>
      </c>
      <c r="E1399" s="161" t="s">
        <v>456</v>
      </c>
      <c r="F1399" s="162" t="s">
        <v>457</v>
      </c>
      <c r="G1399" s="163" t="s">
        <v>164</v>
      </c>
      <c r="H1399" s="164">
        <v>3913</v>
      </c>
      <c r="I1399" s="165"/>
      <c r="J1399" s="166">
        <f>ROUND(I1399*H1399,2)</f>
        <v>0</v>
      </c>
      <c r="K1399" s="162" t="s">
        <v>147</v>
      </c>
      <c r="L1399" s="32"/>
      <c r="M1399" s="167" t="s">
        <v>19</v>
      </c>
      <c r="N1399" s="168" t="s">
        <v>41</v>
      </c>
      <c r="P1399" s="135">
        <f>O1399*H1399</f>
        <v>0</v>
      </c>
      <c r="Q1399" s="135">
        <v>0</v>
      </c>
      <c r="R1399" s="135">
        <f>Q1399*H1399</f>
        <v>0</v>
      </c>
      <c r="S1399" s="135">
        <v>0</v>
      </c>
      <c r="T1399" s="136">
        <f>S1399*H1399</f>
        <v>0</v>
      </c>
      <c r="AR1399" s="137" t="s">
        <v>149</v>
      </c>
      <c r="AT1399" s="137" t="s">
        <v>316</v>
      </c>
      <c r="AU1399" s="137" t="s">
        <v>78</v>
      </c>
      <c r="AY1399" s="17" t="s">
        <v>142</v>
      </c>
      <c r="BE1399" s="138">
        <f>IF(N1399="základní",J1399,0)</f>
        <v>0</v>
      </c>
      <c r="BF1399" s="138">
        <f>IF(N1399="snížená",J1399,0)</f>
        <v>0</v>
      </c>
      <c r="BG1399" s="138">
        <f>IF(N1399="zákl. přenesená",J1399,0)</f>
        <v>0</v>
      </c>
      <c r="BH1399" s="138">
        <f>IF(N1399="sníž. přenesená",J1399,0)</f>
        <v>0</v>
      </c>
      <c r="BI1399" s="138">
        <f>IF(N1399="nulová",J1399,0)</f>
        <v>0</v>
      </c>
      <c r="BJ1399" s="17" t="s">
        <v>78</v>
      </c>
      <c r="BK1399" s="138">
        <f>ROUND(I1399*H1399,2)</f>
        <v>0</v>
      </c>
      <c r="BL1399" s="17" t="s">
        <v>149</v>
      </c>
      <c r="BM1399" s="137" t="s">
        <v>1287</v>
      </c>
    </row>
    <row r="1400" spans="2:65" s="1" customFormat="1" ht="19.5">
      <c r="B1400" s="32"/>
      <c r="D1400" s="140" t="s">
        <v>314</v>
      </c>
      <c r="F1400" s="169" t="s">
        <v>379</v>
      </c>
      <c r="I1400" s="170"/>
      <c r="L1400" s="32"/>
      <c r="M1400" s="171"/>
      <c r="T1400" s="53"/>
      <c r="AT1400" s="17" t="s">
        <v>314</v>
      </c>
      <c r="AU1400" s="17" t="s">
        <v>78</v>
      </c>
    </row>
    <row r="1401" spans="2:65" s="13" customFormat="1" ht="11.25">
      <c r="B1401" s="154"/>
      <c r="D1401" s="140" t="s">
        <v>151</v>
      </c>
      <c r="E1401" s="155" t="s">
        <v>19</v>
      </c>
      <c r="F1401" s="156" t="s">
        <v>655</v>
      </c>
      <c r="H1401" s="155" t="s">
        <v>19</v>
      </c>
      <c r="I1401" s="157"/>
      <c r="L1401" s="154"/>
      <c r="M1401" s="158"/>
      <c r="T1401" s="159"/>
      <c r="AT1401" s="155" t="s">
        <v>151</v>
      </c>
      <c r="AU1401" s="155" t="s">
        <v>78</v>
      </c>
      <c r="AV1401" s="13" t="s">
        <v>78</v>
      </c>
      <c r="AW1401" s="13" t="s">
        <v>31</v>
      </c>
      <c r="AX1401" s="13" t="s">
        <v>70</v>
      </c>
      <c r="AY1401" s="155" t="s">
        <v>142</v>
      </c>
    </row>
    <row r="1402" spans="2:65" s="11" customFormat="1" ht="11.25">
      <c r="B1402" s="139"/>
      <c r="D1402" s="140" t="s">
        <v>151</v>
      </c>
      <c r="E1402" s="141" t="s">
        <v>19</v>
      </c>
      <c r="F1402" s="142" t="s">
        <v>656</v>
      </c>
      <c r="H1402" s="143">
        <v>106</v>
      </c>
      <c r="I1402" s="144"/>
      <c r="L1402" s="139"/>
      <c r="M1402" s="145"/>
      <c r="T1402" s="146"/>
      <c r="AT1402" s="141" t="s">
        <v>151</v>
      </c>
      <c r="AU1402" s="141" t="s">
        <v>78</v>
      </c>
      <c r="AV1402" s="11" t="s">
        <v>80</v>
      </c>
      <c r="AW1402" s="11" t="s">
        <v>31</v>
      </c>
      <c r="AX1402" s="11" t="s">
        <v>70</v>
      </c>
      <c r="AY1402" s="141" t="s">
        <v>142</v>
      </c>
    </row>
    <row r="1403" spans="2:65" s="13" customFormat="1" ht="11.25">
      <c r="B1403" s="154"/>
      <c r="D1403" s="140" t="s">
        <v>151</v>
      </c>
      <c r="E1403" s="155" t="s">
        <v>19</v>
      </c>
      <c r="F1403" s="156" t="s">
        <v>663</v>
      </c>
      <c r="H1403" s="155" t="s">
        <v>19</v>
      </c>
      <c r="I1403" s="157"/>
      <c r="L1403" s="154"/>
      <c r="M1403" s="158"/>
      <c r="T1403" s="159"/>
      <c r="AT1403" s="155" t="s">
        <v>151</v>
      </c>
      <c r="AU1403" s="155" t="s">
        <v>78</v>
      </c>
      <c r="AV1403" s="13" t="s">
        <v>78</v>
      </c>
      <c r="AW1403" s="13" t="s">
        <v>31</v>
      </c>
      <c r="AX1403" s="13" t="s">
        <v>70</v>
      </c>
      <c r="AY1403" s="155" t="s">
        <v>142</v>
      </c>
    </row>
    <row r="1404" spans="2:65" s="11" customFormat="1" ht="11.25">
      <c r="B1404" s="139"/>
      <c r="D1404" s="140" t="s">
        <v>151</v>
      </c>
      <c r="E1404" s="141" t="s">
        <v>19</v>
      </c>
      <c r="F1404" s="142" t="s">
        <v>1164</v>
      </c>
      <c r="H1404" s="143">
        <v>1066</v>
      </c>
      <c r="I1404" s="144"/>
      <c r="L1404" s="139"/>
      <c r="M1404" s="145"/>
      <c r="T1404" s="146"/>
      <c r="AT1404" s="141" t="s">
        <v>151</v>
      </c>
      <c r="AU1404" s="141" t="s">
        <v>78</v>
      </c>
      <c r="AV1404" s="11" t="s">
        <v>80</v>
      </c>
      <c r="AW1404" s="11" t="s">
        <v>31</v>
      </c>
      <c r="AX1404" s="11" t="s">
        <v>70</v>
      </c>
      <c r="AY1404" s="141" t="s">
        <v>142</v>
      </c>
    </row>
    <row r="1405" spans="2:65" s="13" customFormat="1" ht="11.25">
      <c r="B1405" s="154"/>
      <c r="D1405" s="140" t="s">
        <v>151</v>
      </c>
      <c r="E1405" s="155" t="s">
        <v>19</v>
      </c>
      <c r="F1405" s="156" t="s">
        <v>660</v>
      </c>
      <c r="H1405" s="155" t="s">
        <v>19</v>
      </c>
      <c r="I1405" s="157"/>
      <c r="L1405" s="154"/>
      <c r="M1405" s="158"/>
      <c r="T1405" s="159"/>
      <c r="AT1405" s="155" t="s">
        <v>151</v>
      </c>
      <c r="AU1405" s="155" t="s">
        <v>78</v>
      </c>
      <c r="AV1405" s="13" t="s">
        <v>78</v>
      </c>
      <c r="AW1405" s="13" t="s">
        <v>31</v>
      </c>
      <c r="AX1405" s="13" t="s">
        <v>70</v>
      </c>
      <c r="AY1405" s="155" t="s">
        <v>142</v>
      </c>
    </row>
    <row r="1406" spans="2:65" s="11" customFormat="1" ht="11.25">
      <c r="B1406" s="139"/>
      <c r="D1406" s="140" t="s">
        <v>151</v>
      </c>
      <c r="E1406" s="141" t="s">
        <v>19</v>
      </c>
      <c r="F1406" s="142" t="s">
        <v>1163</v>
      </c>
      <c r="H1406" s="143">
        <v>352</v>
      </c>
      <c r="I1406" s="144"/>
      <c r="L1406" s="139"/>
      <c r="M1406" s="145"/>
      <c r="T1406" s="146"/>
      <c r="AT1406" s="141" t="s">
        <v>151</v>
      </c>
      <c r="AU1406" s="141" t="s">
        <v>78</v>
      </c>
      <c r="AV1406" s="11" t="s">
        <v>80</v>
      </c>
      <c r="AW1406" s="11" t="s">
        <v>31</v>
      </c>
      <c r="AX1406" s="11" t="s">
        <v>70</v>
      </c>
      <c r="AY1406" s="141" t="s">
        <v>142</v>
      </c>
    </row>
    <row r="1407" spans="2:65" s="13" customFormat="1" ht="11.25">
      <c r="B1407" s="154"/>
      <c r="D1407" s="140" t="s">
        <v>151</v>
      </c>
      <c r="E1407" s="155" t="s">
        <v>19</v>
      </c>
      <c r="F1407" s="156" t="s">
        <v>1077</v>
      </c>
      <c r="H1407" s="155" t="s">
        <v>19</v>
      </c>
      <c r="I1407" s="157"/>
      <c r="L1407" s="154"/>
      <c r="M1407" s="158"/>
      <c r="T1407" s="159"/>
      <c r="AT1407" s="155" t="s">
        <v>151</v>
      </c>
      <c r="AU1407" s="155" t="s">
        <v>78</v>
      </c>
      <c r="AV1407" s="13" t="s">
        <v>78</v>
      </c>
      <c r="AW1407" s="13" t="s">
        <v>31</v>
      </c>
      <c r="AX1407" s="13" t="s">
        <v>70</v>
      </c>
      <c r="AY1407" s="155" t="s">
        <v>142</v>
      </c>
    </row>
    <row r="1408" spans="2:65" s="11" customFormat="1" ht="11.25">
      <c r="B1408" s="139"/>
      <c r="D1408" s="140" t="s">
        <v>151</v>
      </c>
      <c r="E1408" s="141" t="s">
        <v>19</v>
      </c>
      <c r="F1408" s="142" t="s">
        <v>652</v>
      </c>
      <c r="H1408" s="143">
        <v>34</v>
      </c>
      <c r="I1408" s="144"/>
      <c r="L1408" s="139"/>
      <c r="M1408" s="145"/>
      <c r="T1408" s="146"/>
      <c r="AT1408" s="141" t="s">
        <v>151</v>
      </c>
      <c r="AU1408" s="141" t="s">
        <v>78</v>
      </c>
      <c r="AV1408" s="11" t="s">
        <v>80</v>
      </c>
      <c r="AW1408" s="11" t="s">
        <v>31</v>
      </c>
      <c r="AX1408" s="11" t="s">
        <v>70</v>
      </c>
      <c r="AY1408" s="141" t="s">
        <v>142</v>
      </c>
    </row>
    <row r="1409" spans="2:51" s="13" customFormat="1" ht="11.25">
      <c r="B1409" s="154"/>
      <c r="D1409" s="140" t="s">
        <v>151</v>
      </c>
      <c r="E1409" s="155" t="s">
        <v>19</v>
      </c>
      <c r="F1409" s="156" t="s">
        <v>1079</v>
      </c>
      <c r="H1409" s="155" t="s">
        <v>19</v>
      </c>
      <c r="I1409" s="157"/>
      <c r="L1409" s="154"/>
      <c r="M1409" s="158"/>
      <c r="T1409" s="159"/>
      <c r="AT1409" s="155" t="s">
        <v>151</v>
      </c>
      <c r="AU1409" s="155" t="s">
        <v>78</v>
      </c>
      <c r="AV1409" s="13" t="s">
        <v>78</v>
      </c>
      <c r="AW1409" s="13" t="s">
        <v>31</v>
      </c>
      <c r="AX1409" s="13" t="s">
        <v>70</v>
      </c>
      <c r="AY1409" s="155" t="s">
        <v>142</v>
      </c>
    </row>
    <row r="1410" spans="2:51" s="11" customFormat="1" ht="11.25">
      <c r="B1410" s="139"/>
      <c r="D1410" s="140" t="s">
        <v>151</v>
      </c>
      <c r="E1410" s="141" t="s">
        <v>19</v>
      </c>
      <c r="F1410" s="142" t="s">
        <v>654</v>
      </c>
      <c r="H1410" s="143">
        <v>26</v>
      </c>
      <c r="I1410" s="144"/>
      <c r="L1410" s="139"/>
      <c r="M1410" s="145"/>
      <c r="T1410" s="146"/>
      <c r="AT1410" s="141" t="s">
        <v>151</v>
      </c>
      <c r="AU1410" s="141" t="s">
        <v>78</v>
      </c>
      <c r="AV1410" s="11" t="s">
        <v>80</v>
      </c>
      <c r="AW1410" s="11" t="s">
        <v>31</v>
      </c>
      <c r="AX1410" s="11" t="s">
        <v>70</v>
      </c>
      <c r="AY1410" s="141" t="s">
        <v>142</v>
      </c>
    </row>
    <row r="1411" spans="2:51" s="13" customFormat="1" ht="11.25">
      <c r="B1411" s="154"/>
      <c r="D1411" s="140" t="s">
        <v>151</v>
      </c>
      <c r="E1411" s="155" t="s">
        <v>19</v>
      </c>
      <c r="F1411" s="156" t="s">
        <v>657</v>
      </c>
      <c r="H1411" s="155" t="s">
        <v>19</v>
      </c>
      <c r="I1411" s="157"/>
      <c r="L1411" s="154"/>
      <c r="M1411" s="158"/>
      <c r="T1411" s="159"/>
      <c r="AT1411" s="155" t="s">
        <v>151</v>
      </c>
      <c r="AU1411" s="155" t="s">
        <v>78</v>
      </c>
      <c r="AV1411" s="13" t="s">
        <v>78</v>
      </c>
      <c r="AW1411" s="13" t="s">
        <v>31</v>
      </c>
      <c r="AX1411" s="13" t="s">
        <v>70</v>
      </c>
      <c r="AY1411" s="155" t="s">
        <v>142</v>
      </c>
    </row>
    <row r="1412" spans="2:51" s="11" customFormat="1" ht="11.25">
      <c r="B1412" s="139"/>
      <c r="D1412" s="140" t="s">
        <v>151</v>
      </c>
      <c r="E1412" s="141" t="s">
        <v>19</v>
      </c>
      <c r="F1412" s="142" t="s">
        <v>658</v>
      </c>
      <c r="H1412" s="143">
        <v>15</v>
      </c>
      <c r="I1412" s="144"/>
      <c r="L1412" s="139"/>
      <c r="M1412" s="145"/>
      <c r="T1412" s="146"/>
      <c r="AT1412" s="141" t="s">
        <v>151</v>
      </c>
      <c r="AU1412" s="141" t="s">
        <v>78</v>
      </c>
      <c r="AV1412" s="11" t="s">
        <v>80</v>
      </c>
      <c r="AW1412" s="11" t="s">
        <v>31</v>
      </c>
      <c r="AX1412" s="11" t="s">
        <v>70</v>
      </c>
      <c r="AY1412" s="141" t="s">
        <v>142</v>
      </c>
    </row>
    <row r="1413" spans="2:51" s="13" customFormat="1" ht="11.25">
      <c r="B1413" s="154"/>
      <c r="D1413" s="140" t="s">
        <v>151</v>
      </c>
      <c r="E1413" s="155" t="s">
        <v>19</v>
      </c>
      <c r="F1413" s="156" t="s">
        <v>858</v>
      </c>
      <c r="H1413" s="155" t="s">
        <v>19</v>
      </c>
      <c r="I1413" s="157"/>
      <c r="L1413" s="154"/>
      <c r="M1413" s="158"/>
      <c r="T1413" s="159"/>
      <c r="AT1413" s="155" t="s">
        <v>151</v>
      </c>
      <c r="AU1413" s="155" t="s">
        <v>78</v>
      </c>
      <c r="AV1413" s="13" t="s">
        <v>78</v>
      </c>
      <c r="AW1413" s="13" t="s">
        <v>31</v>
      </c>
      <c r="AX1413" s="13" t="s">
        <v>70</v>
      </c>
      <c r="AY1413" s="155" t="s">
        <v>142</v>
      </c>
    </row>
    <row r="1414" spans="2:51" s="11" customFormat="1" ht="11.25">
      <c r="B1414" s="139"/>
      <c r="D1414" s="140" t="s">
        <v>151</v>
      </c>
      <c r="E1414" s="141" t="s">
        <v>19</v>
      </c>
      <c r="F1414" s="142" t="s">
        <v>1191</v>
      </c>
      <c r="H1414" s="143">
        <v>120</v>
      </c>
      <c r="I1414" s="144"/>
      <c r="L1414" s="139"/>
      <c r="M1414" s="145"/>
      <c r="T1414" s="146"/>
      <c r="AT1414" s="141" t="s">
        <v>151</v>
      </c>
      <c r="AU1414" s="141" t="s">
        <v>78</v>
      </c>
      <c r="AV1414" s="11" t="s">
        <v>80</v>
      </c>
      <c r="AW1414" s="11" t="s">
        <v>31</v>
      </c>
      <c r="AX1414" s="11" t="s">
        <v>70</v>
      </c>
      <c r="AY1414" s="141" t="s">
        <v>142</v>
      </c>
    </row>
    <row r="1415" spans="2:51" s="13" customFormat="1" ht="11.25">
      <c r="B1415" s="154"/>
      <c r="D1415" s="140" t="s">
        <v>151</v>
      </c>
      <c r="E1415" s="155" t="s">
        <v>19</v>
      </c>
      <c r="F1415" s="156" t="s">
        <v>858</v>
      </c>
      <c r="H1415" s="155" t="s">
        <v>19</v>
      </c>
      <c r="I1415" s="157"/>
      <c r="L1415" s="154"/>
      <c r="M1415" s="158"/>
      <c r="T1415" s="159"/>
      <c r="AT1415" s="155" t="s">
        <v>151</v>
      </c>
      <c r="AU1415" s="155" t="s">
        <v>78</v>
      </c>
      <c r="AV1415" s="13" t="s">
        <v>78</v>
      </c>
      <c r="AW1415" s="13" t="s">
        <v>31</v>
      </c>
      <c r="AX1415" s="13" t="s">
        <v>70</v>
      </c>
      <c r="AY1415" s="155" t="s">
        <v>142</v>
      </c>
    </row>
    <row r="1416" spans="2:51" s="11" customFormat="1" ht="11.25">
      <c r="B1416" s="139"/>
      <c r="D1416" s="140" t="s">
        <v>151</v>
      </c>
      <c r="E1416" s="141" t="s">
        <v>19</v>
      </c>
      <c r="F1416" s="142" t="s">
        <v>1192</v>
      </c>
      <c r="H1416" s="143">
        <v>166</v>
      </c>
      <c r="I1416" s="144"/>
      <c r="L1416" s="139"/>
      <c r="M1416" s="145"/>
      <c r="T1416" s="146"/>
      <c r="AT1416" s="141" t="s">
        <v>151</v>
      </c>
      <c r="AU1416" s="141" t="s">
        <v>78</v>
      </c>
      <c r="AV1416" s="11" t="s">
        <v>80</v>
      </c>
      <c r="AW1416" s="11" t="s">
        <v>31</v>
      </c>
      <c r="AX1416" s="11" t="s">
        <v>70</v>
      </c>
      <c r="AY1416" s="141" t="s">
        <v>142</v>
      </c>
    </row>
    <row r="1417" spans="2:51" s="13" customFormat="1" ht="11.25">
      <c r="B1417" s="154"/>
      <c r="D1417" s="140" t="s">
        <v>151</v>
      </c>
      <c r="E1417" s="155" t="s">
        <v>19</v>
      </c>
      <c r="F1417" s="156" t="s">
        <v>855</v>
      </c>
      <c r="H1417" s="155" t="s">
        <v>19</v>
      </c>
      <c r="I1417" s="157"/>
      <c r="L1417" s="154"/>
      <c r="M1417" s="158"/>
      <c r="T1417" s="159"/>
      <c r="AT1417" s="155" t="s">
        <v>151</v>
      </c>
      <c r="AU1417" s="155" t="s">
        <v>78</v>
      </c>
      <c r="AV1417" s="13" t="s">
        <v>78</v>
      </c>
      <c r="AW1417" s="13" t="s">
        <v>31</v>
      </c>
      <c r="AX1417" s="13" t="s">
        <v>70</v>
      </c>
      <c r="AY1417" s="155" t="s">
        <v>142</v>
      </c>
    </row>
    <row r="1418" spans="2:51" s="11" customFormat="1" ht="11.25">
      <c r="B1418" s="139"/>
      <c r="D1418" s="140" t="s">
        <v>151</v>
      </c>
      <c r="E1418" s="141" t="s">
        <v>19</v>
      </c>
      <c r="F1418" s="142" t="s">
        <v>625</v>
      </c>
      <c r="H1418" s="143">
        <v>1364</v>
      </c>
      <c r="I1418" s="144"/>
      <c r="L1418" s="139"/>
      <c r="M1418" s="145"/>
      <c r="T1418" s="146"/>
      <c r="AT1418" s="141" t="s">
        <v>151</v>
      </c>
      <c r="AU1418" s="141" t="s">
        <v>78</v>
      </c>
      <c r="AV1418" s="11" t="s">
        <v>80</v>
      </c>
      <c r="AW1418" s="11" t="s">
        <v>31</v>
      </c>
      <c r="AX1418" s="11" t="s">
        <v>70</v>
      </c>
      <c r="AY1418" s="141" t="s">
        <v>142</v>
      </c>
    </row>
    <row r="1419" spans="2:51" s="13" customFormat="1" ht="11.25">
      <c r="B1419" s="154"/>
      <c r="D1419" s="140" t="s">
        <v>151</v>
      </c>
      <c r="E1419" s="155" t="s">
        <v>19</v>
      </c>
      <c r="F1419" s="156" t="s">
        <v>629</v>
      </c>
      <c r="H1419" s="155" t="s">
        <v>19</v>
      </c>
      <c r="I1419" s="157"/>
      <c r="L1419" s="154"/>
      <c r="M1419" s="158"/>
      <c r="T1419" s="159"/>
      <c r="AT1419" s="155" t="s">
        <v>151</v>
      </c>
      <c r="AU1419" s="155" t="s">
        <v>78</v>
      </c>
      <c r="AV1419" s="13" t="s">
        <v>78</v>
      </c>
      <c r="AW1419" s="13" t="s">
        <v>31</v>
      </c>
      <c r="AX1419" s="13" t="s">
        <v>70</v>
      </c>
      <c r="AY1419" s="155" t="s">
        <v>142</v>
      </c>
    </row>
    <row r="1420" spans="2:51" s="11" customFormat="1" ht="11.25">
      <c r="B1420" s="139"/>
      <c r="D1420" s="140" t="s">
        <v>151</v>
      </c>
      <c r="E1420" s="141" t="s">
        <v>19</v>
      </c>
      <c r="F1420" s="142" t="s">
        <v>630</v>
      </c>
      <c r="H1420" s="143">
        <v>254</v>
      </c>
      <c r="I1420" s="144"/>
      <c r="L1420" s="139"/>
      <c r="M1420" s="145"/>
      <c r="T1420" s="146"/>
      <c r="AT1420" s="141" t="s">
        <v>151</v>
      </c>
      <c r="AU1420" s="141" t="s">
        <v>78</v>
      </c>
      <c r="AV1420" s="11" t="s">
        <v>80</v>
      </c>
      <c r="AW1420" s="11" t="s">
        <v>31</v>
      </c>
      <c r="AX1420" s="11" t="s">
        <v>70</v>
      </c>
      <c r="AY1420" s="141" t="s">
        <v>142</v>
      </c>
    </row>
    <row r="1421" spans="2:51" s="13" customFormat="1" ht="11.25">
      <c r="B1421" s="154"/>
      <c r="D1421" s="140" t="s">
        <v>151</v>
      </c>
      <c r="E1421" s="155" t="s">
        <v>19</v>
      </c>
      <c r="F1421" s="156" t="s">
        <v>924</v>
      </c>
      <c r="H1421" s="155" t="s">
        <v>19</v>
      </c>
      <c r="I1421" s="157"/>
      <c r="L1421" s="154"/>
      <c r="M1421" s="158"/>
      <c r="T1421" s="159"/>
      <c r="AT1421" s="155" t="s">
        <v>151</v>
      </c>
      <c r="AU1421" s="155" t="s">
        <v>78</v>
      </c>
      <c r="AV1421" s="13" t="s">
        <v>78</v>
      </c>
      <c r="AW1421" s="13" t="s">
        <v>31</v>
      </c>
      <c r="AX1421" s="13" t="s">
        <v>70</v>
      </c>
      <c r="AY1421" s="155" t="s">
        <v>142</v>
      </c>
    </row>
    <row r="1422" spans="2:51" s="11" customFormat="1" ht="11.25">
      <c r="B1422" s="139"/>
      <c r="D1422" s="140" t="s">
        <v>151</v>
      </c>
      <c r="E1422" s="141" t="s">
        <v>19</v>
      </c>
      <c r="F1422" s="142" t="s">
        <v>632</v>
      </c>
      <c r="H1422" s="143">
        <v>308</v>
      </c>
      <c r="I1422" s="144"/>
      <c r="L1422" s="139"/>
      <c r="M1422" s="145"/>
      <c r="T1422" s="146"/>
      <c r="AT1422" s="141" t="s">
        <v>151</v>
      </c>
      <c r="AU1422" s="141" t="s">
        <v>78</v>
      </c>
      <c r="AV1422" s="11" t="s">
        <v>80</v>
      </c>
      <c r="AW1422" s="11" t="s">
        <v>31</v>
      </c>
      <c r="AX1422" s="11" t="s">
        <v>70</v>
      </c>
      <c r="AY1422" s="141" t="s">
        <v>142</v>
      </c>
    </row>
    <row r="1423" spans="2:51" s="13" customFormat="1" ht="11.25">
      <c r="B1423" s="154"/>
      <c r="D1423" s="140" t="s">
        <v>151</v>
      </c>
      <c r="E1423" s="155" t="s">
        <v>19</v>
      </c>
      <c r="F1423" s="156" t="s">
        <v>1259</v>
      </c>
      <c r="H1423" s="155" t="s">
        <v>19</v>
      </c>
      <c r="I1423" s="157"/>
      <c r="L1423" s="154"/>
      <c r="M1423" s="158"/>
      <c r="T1423" s="159"/>
      <c r="AT1423" s="155" t="s">
        <v>151</v>
      </c>
      <c r="AU1423" s="155" t="s">
        <v>78</v>
      </c>
      <c r="AV1423" s="13" t="s">
        <v>78</v>
      </c>
      <c r="AW1423" s="13" t="s">
        <v>31</v>
      </c>
      <c r="AX1423" s="13" t="s">
        <v>70</v>
      </c>
      <c r="AY1423" s="155" t="s">
        <v>142</v>
      </c>
    </row>
    <row r="1424" spans="2:51" s="11" customFormat="1" ht="11.25">
      <c r="B1424" s="139"/>
      <c r="D1424" s="140" t="s">
        <v>151</v>
      </c>
      <c r="E1424" s="141" t="s">
        <v>19</v>
      </c>
      <c r="F1424" s="142" t="s">
        <v>1190</v>
      </c>
      <c r="H1424" s="143">
        <v>102</v>
      </c>
      <c r="I1424" s="144"/>
      <c r="L1424" s="139"/>
      <c r="M1424" s="145"/>
      <c r="T1424" s="146"/>
      <c r="AT1424" s="141" t="s">
        <v>151</v>
      </c>
      <c r="AU1424" s="141" t="s">
        <v>78</v>
      </c>
      <c r="AV1424" s="11" t="s">
        <v>80</v>
      </c>
      <c r="AW1424" s="11" t="s">
        <v>31</v>
      </c>
      <c r="AX1424" s="11" t="s">
        <v>70</v>
      </c>
      <c r="AY1424" s="141" t="s">
        <v>142</v>
      </c>
    </row>
    <row r="1425" spans="2:65" s="12" customFormat="1" ht="11.25">
      <c r="B1425" s="147"/>
      <c r="D1425" s="140" t="s">
        <v>151</v>
      </c>
      <c r="E1425" s="148" t="s">
        <v>19</v>
      </c>
      <c r="F1425" s="149" t="s">
        <v>154</v>
      </c>
      <c r="H1425" s="150">
        <v>3913</v>
      </c>
      <c r="I1425" s="151"/>
      <c r="L1425" s="147"/>
      <c r="M1425" s="152"/>
      <c r="T1425" s="153"/>
      <c r="AT1425" s="148" t="s">
        <v>151</v>
      </c>
      <c r="AU1425" s="148" t="s">
        <v>78</v>
      </c>
      <c r="AV1425" s="12" t="s">
        <v>149</v>
      </c>
      <c r="AW1425" s="12" t="s">
        <v>31</v>
      </c>
      <c r="AX1425" s="12" t="s">
        <v>78</v>
      </c>
      <c r="AY1425" s="148" t="s">
        <v>142</v>
      </c>
    </row>
    <row r="1426" spans="2:65" s="1" customFormat="1" ht="114.95" customHeight="1">
      <c r="B1426" s="32"/>
      <c r="C1426" s="160" t="s">
        <v>1288</v>
      </c>
      <c r="D1426" s="160" t="s">
        <v>316</v>
      </c>
      <c r="E1426" s="161" t="s">
        <v>1289</v>
      </c>
      <c r="F1426" s="162" t="s">
        <v>1290</v>
      </c>
      <c r="G1426" s="163" t="s">
        <v>146</v>
      </c>
      <c r="H1426" s="164">
        <v>4</v>
      </c>
      <c r="I1426" s="165"/>
      <c r="J1426" s="166">
        <f>ROUND(I1426*H1426,2)</f>
        <v>0</v>
      </c>
      <c r="K1426" s="162" t="s">
        <v>147</v>
      </c>
      <c r="L1426" s="32"/>
      <c r="M1426" s="167" t="s">
        <v>19</v>
      </c>
      <c r="N1426" s="168" t="s">
        <v>41</v>
      </c>
      <c r="P1426" s="135">
        <f>O1426*H1426</f>
        <v>0</v>
      </c>
      <c r="Q1426" s="135">
        <v>0</v>
      </c>
      <c r="R1426" s="135">
        <f>Q1426*H1426</f>
        <v>0</v>
      </c>
      <c r="S1426" s="135">
        <v>0</v>
      </c>
      <c r="T1426" s="136">
        <f>S1426*H1426</f>
        <v>0</v>
      </c>
      <c r="AR1426" s="137" t="s">
        <v>149</v>
      </c>
      <c r="AT1426" s="137" t="s">
        <v>316</v>
      </c>
      <c r="AU1426" s="137" t="s">
        <v>78</v>
      </c>
      <c r="AY1426" s="17" t="s">
        <v>142</v>
      </c>
      <c r="BE1426" s="138">
        <f>IF(N1426="základní",J1426,0)</f>
        <v>0</v>
      </c>
      <c r="BF1426" s="138">
        <f>IF(N1426="snížená",J1426,0)</f>
        <v>0</v>
      </c>
      <c r="BG1426" s="138">
        <f>IF(N1426="zákl. přenesená",J1426,0)</f>
        <v>0</v>
      </c>
      <c r="BH1426" s="138">
        <f>IF(N1426="sníž. přenesená",J1426,0)</f>
        <v>0</v>
      </c>
      <c r="BI1426" s="138">
        <f>IF(N1426="nulová",J1426,0)</f>
        <v>0</v>
      </c>
      <c r="BJ1426" s="17" t="s">
        <v>78</v>
      </c>
      <c r="BK1426" s="138">
        <f>ROUND(I1426*H1426,2)</f>
        <v>0</v>
      </c>
      <c r="BL1426" s="17" t="s">
        <v>149</v>
      </c>
      <c r="BM1426" s="137" t="s">
        <v>1291</v>
      </c>
    </row>
    <row r="1427" spans="2:65" s="1" customFormat="1" ht="19.5">
      <c r="B1427" s="32"/>
      <c r="D1427" s="140" t="s">
        <v>314</v>
      </c>
      <c r="F1427" s="169" t="s">
        <v>1292</v>
      </c>
      <c r="I1427" s="170"/>
      <c r="L1427" s="32"/>
      <c r="M1427" s="171"/>
      <c r="T1427" s="53"/>
      <c r="AT1427" s="17" t="s">
        <v>314</v>
      </c>
      <c r="AU1427" s="17" t="s">
        <v>78</v>
      </c>
    </row>
    <row r="1428" spans="2:65" s="13" customFormat="1" ht="11.25">
      <c r="B1428" s="154"/>
      <c r="D1428" s="140" t="s">
        <v>151</v>
      </c>
      <c r="E1428" s="155" t="s">
        <v>19</v>
      </c>
      <c r="F1428" s="156" t="s">
        <v>731</v>
      </c>
      <c r="H1428" s="155" t="s">
        <v>19</v>
      </c>
      <c r="I1428" s="157"/>
      <c r="L1428" s="154"/>
      <c r="M1428" s="158"/>
      <c r="T1428" s="159"/>
      <c r="AT1428" s="155" t="s">
        <v>151</v>
      </c>
      <c r="AU1428" s="155" t="s">
        <v>78</v>
      </c>
      <c r="AV1428" s="13" t="s">
        <v>78</v>
      </c>
      <c r="AW1428" s="13" t="s">
        <v>31</v>
      </c>
      <c r="AX1428" s="13" t="s">
        <v>70</v>
      </c>
      <c r="AY1428" s="155" t="s">
        <v>142</v>
      </c>
    </row>
    <row r="1429" spans="2:65" s="11" customFormat="1" ht="11.25">
      <c r="B1429" s="139"/>
      <c r="D1429" s="140" t="s">
        <v>151</v>
      </c>
      <c r="E1429" s="141" t="s">
        <v>19</v>
      </c>
      <c r="F1429" s="142" t="s">
        <v>78</v>
      </c>
      <c r="H1429" s="143">
        <v>1</v>
      </c>
      <c r="I1429" s="144"/>
      <c r="L1429" s="139"/>
      <c r="M1429" s="145"/>
      <c r="T1429" s="146"/>
      <c r="AT1429" s="141" t="s">
        <v>151</v>
      </c>
      <c r="AU1429" s="141" t="s">
        <v>78</v>
      </c>
      <c r="AV1429" s="11" t="s">
        <v>80</v>
      </c>
      <c r="AW1429" s="11" t="s">
        <v>31</v>
      </c>
      <c r="AX1429" s="11" t="s">
        <v>70</v>
      </c>
      <c r="AY1429" s="141" t="s">
        <v>142</v>
      </c>
    </row>
    <row r="1430" spans="2:65" s="13" customFormat="1" ht="11.25">
      <c r="B1430" s="154"/>
      <c r="D1430" s="140" t="s">
        <v>151</v>
      </c>
      <c r="E1430" s="155" t="s">
        <v>19</v>
      </c>
      <c r="F1430" s="156" t="s">
        <v>1293</v>
      </c>
      <c r="H1430" s="155" t="s">
        <v>19</v>
      </c>
      <c r="I1430" s="157"/>
      <c r="L1430" s="154"/>
      <c r="M1430" s="158"/>
      <c r="T1430" s="159"/>
      <c r="AT1430" s="155" t="s">
        <v>151</v>
      </c>
      <c r="AU1430" s="155" t="s">
        <v>78</v>
      </c>
      <c r="AV1430" s="13" t="s">
        <v>78</v>
      </c>
      <c r="AW1430" s="13" t="s">
        <v>31</v>
      </c>
      <c r="AX1430" s="13" t="s">
        <v>70</v>
      </c>
      <c r="AY1430" s="155" t="s">
        <v>142</v>
      </c>
    </row>
    <row r="1431" spans="2:65" s="11" customFormat="1" ht="11.25">
      <c r="B1431" s="139"/>
      <c r="D1431" s="140" t="s">
        <v>151</v>
      </c>
      <c r="E1431" s="141" t="s">
        <v>19</v>
      </c>
      <c r="F1431" s="142" t="s">
        <v>78</v>
      </c>
      <c r="H1431" s="143">
        <v>1</v>
      </c>
      <c r="I1431" s="144"/>
      <c r="L1431" s="139"/>
      <c r="M1431" s="145"/>
      <c r="T1431" s="146"/>
      <c r="AT1431" s="141" t="s">
        <v>151</v>
      </c>
      <c r="AU1431" s="141" t="s">
        <v>78</v>
      </c>
      <c r="AV1431" s="11" t="s">
        <v>80</v>
      </c>
      <c r="AW1431" s="11" t="s">
        <v>31</v>
      </c>
      <c r="AX1431" s="11" t="s">
        <v>70</v>
      </c>
      <c r="AY1431" s="141" t="s">
        <v>142</v>
      </c>
    </row>
    <row r="1432" spans="2:65" s="13" customFormat="1" ht="11.25">
      <c r="B1432" s="154"/>
      <c r="D1432" s="140" t="s">
        <v>151</v>
      </c>
      <c r="E1432" s="155" t="s">
        <v>19</v>
      </c>
      <c r="F1432" s="156" t="s">
        <v>965</v>
      </c>
      <c r="H1432" s="155" t="s">
        <v>19</v>
      </c>
      <c r="I1432" s="157"/>
      <c r="L1432" s="154"/>
      <c r="M1432" s="158"/>
      <c r="T1432" s="159"/>
      <c r="AT1432" s="155" t="s">
        <v>151</v>
      </c>
      <c r="AU1432" s="155" t="s">
        <v>78</v>
      </c>
      <c r="AV1432" s="13" t="s">
        <v>78</v>
      </c>
      <c r="AW1432" s="13" t="s">
        <v>31</v>
      </c>
      <c r="AX1432" s="13" t="s">
        <v>70</v>
      </c>
      <c r="AY1432" s="155" t="s">
        <v>142</v>
      </c>
    </row>
    <row r="1433" spans="2:65" s="11" customFormat="1" ht="11.25">
      <c r="B1433" s="139"/>
      <c r="D1433" s="140" t="s">
        <v>151</v>
      </c>
      <c r="E1433" s="141" t="s">
        <v>19</v>
      </c>
      <c r="F1433" s="142" t="s">
        <v>78</v>
      </c>
      <c r="H1433" s="143">
        <v>1</v>
      </c>
      <c r="I1433" s="144"/>
      <c r="L1433" s="139"/>
      <c r="M1433" s="145"/>
      <c r="T1433" s="146"/>
      <c r="AT1433" s="141" t="s">
        <v>151</v>
      </c>
      <c r="AU1433" s="141" t="s">
        <v>78</v>
      </c>
      <c r="AV1433" s="11" t="s">
        <v>80</v>
      </c>
      <c r="AW1433" s="11" t="s">
        <v>31</v>
      </c>
      <c r="AX1433" s="11" t="s">
        <v>70</v>
      </c>
      <c r="AY1433" s="141" t="s">
        <v>142</v>
      </c>
    </row>
    <row r="1434" spans="2:65" s="13" customFormat="1" ht="11.25">
      <c r="B1434" s="154"/>
      <c r="D1434" s="140" t="s">
        <v>151</v>
      </c>
      <c r="E1434" s="155" t="s">
        <v>19</v>
      </c>
      <c r="F1434" s="156" t="s">
        <v>964</v>
      </c>
      <c r="H1434" s="155" t="s">
        <v>19</v>
      </c>
      <c r="I1434" s="157"/>
      <c r="L1434" s="154"/>
      <c r="M1434" s="158"/>
      <c r="T1434" s="159"/>
      <c r="AT1434" s="155" t="s">
        <v>151</v>
      </c>
      <c r="AU1434" s="155" t="s">
        <v>78</v>
      </c>
      <c r="AV1434" s="13" t="s">
        <v>78</v>
      </c>
      <c r="AW1434" s="13" t="s">
        <v>31</v>
      </c>
      <c r="AX1434" s="13" t="s">
        <v>70</v>
      </c>
      <c r="AY1434" s="155" t="s">
        <v>142</v>
      </c>
    </row>
    <row r="1435" spans="2:65" s="11" customFormat="1" ht="11.25">
      <c r="B1435" s="139"/>
      <c r="D1435" s="140" t="s">
        <v>151</v>
      </c>
      <c r="E1435" s="141" t="s">
        <v>19</v>
      </c>
      <c r="F1435" s="142" t="s">
        <v>78</v>
      </c>
      <c r="H1435" s="143">
        <v>1</v>
      </c>
      <c r="I1435" s="144"/>
      <c r="L1435" s="139"/>
      <c r="M1435" s="145"/>
      <c r="T1435" s="146"/>
      <c r="AT1435" s="141" t="s">
        <v>151</v>
      </c>
      <c r="AU1435" s="141" t="s">
        <v>78</v>
      </c>
      <c r="AV1435" s="11" t="s">
        <v>80</v>
      </c>
      <c r="AW1435" s="11" t="s">
        <v>31</v>
      </c>
      <c r="AX1435" s="11" t="s">
        <v>70</v>
      </c>
      <c r="AY1435" s="141" t="s">
        <v>142</v>
      </c>
    </row>
    <row r="1436" spans="2:65" s="12" customFormat="1" ht="11.25">
      <c r="B1436" s="147"/>
      <c r="D1436" s="140" t="s">
        <v>151</v>
      </c>
      <c r="E1436" s="148" t="s">
        <v>19</v>
      </c>
      <c r="F1436" s="149" t="s">
        <v>154</v>
      </c>
      <c r="H1436" s="150">
        <v>4</v>
      </c>
      <c r="I1436" s="151"/>
      <c r="L1436" s="147"/>
      <c r="M1436" s="152"/>
      <c r="T1436" s="153"/>
      <c r="AT1436" s="148" t="s">
        <v>151</v>
      </c>
      <c r="AU1436" s="148" t="s">
        <v>78</v>
      </c>
      <c r="AV1436" s="12" t="s">
        <v>149</v>
      </c>
      <c r="AW1436" s="12" t="s">
        <v>31</v>
      </c>
      <c r="AX1436" s="12" t="s">
        <v>78</v>
      </c>
      <c r="AY1436" s="148" t="s">
        <v>142</v>
      </c>
    </row>
    <row r="1437" spans="2:65" s="1" customFormat="1" ht="204.95" customHeight="1">
      <c r="B1437" s="32"/>
      <c r="C1437" s="160" t="s">
        <v>932</v>
      </c>
      <c r="D1437" s="160" t="s">
        <v>316</v>
      </c>
      <c r="E1437" s="161" t="s">
        <v>1294</v>
      </c>
      <c r="F1437" s="162" t="s">
        <v>1295</v>
      </c>
      <c r="G1437" s="163" t="s">
        <v>164</v>
      </c>
      <c r="H1437" s="164">
        <v>203.14599999999999</v>
      </c>
      <c r="I1437" s="165"/>
      <c r="J1437" s="166">
        <f>ROUND(I1437*H1437,2)</f>
        <v>0</v>
      </c>
      <c r="K1437" s="162" t="s">
        <v>147</v>
      </c>
      <c r="L1437" s="32"/>
      <c r="M1437" s="167" t="s">
        <v>19</v>
      </c>
      <c r="N1437" s="168" t="s">
        <v>41</v>
      </c>
      <c r="P1437" s="135">
        <f>O1437*H1437</f>
        <v>0</v>
      </c>
      <c r="Q1437" s="135">
        <v>0</v>
      </c>
      <c r="R1437" s="135">
        <f>Q1437*H1437</f>
        <v>0</v>
      </c>
      <c r="S1437" s="135">
        <v>0</v>
      </c>
      <c r="T1437" s="136">
        <f>S1437*H1437</f>
        <v>0</v>
      </c>
      <c r="AR1437" s="137" t="s">
        <v>149</v>
      </c>
      <c r="AT1437" s="137" t="s">
        <v>316</v>
      </c>
      <c r="AU1437" s="137" t="s">
        <v>78</v>
      </c>
      <c r="AY1437" s="17" t="s">
        <v>142</v>
      </c>
      <c r="BE1437" s="138">
        <f>IF(N1437="základní",J1437,0)</f>
        <v>0</v>
      </c>
      <c r="BF1437" s="138">
        <f>IF(N1437="snížená",J1437,0)</f>
        <v>0</v>
      </c>
      <c r="BG1437" s="138">
        <f>IF(N1437="zákl. přenesená",J1437,0)</f>
        <v>0</v>
      </c>
      <c r="BH1437" s="138">
        <f>IF(N1437="sníž. přenesená",J1437,0)</f>
        <v>0</v>
      </c>
      <c r="BI1437" s="138">
        <f>IF(N1437="nulová",J1437,0)</f>
        <v>0</v>
      </c>
      <c r="BJ1437" s="17" t="s">
        <v>78</v>
      </c>
      <c r="BK1437" s="138">
        <f>ROUND(I1437*H1437,2)</f>
        <v>0</v>
      </c>
      <c r="BL1437" s="17" t="s">
        <v>149</v>
      </c>
      <c r="BM1437" s="137" t="s">
        <v>1296</v>
      </c>
    </row>
    <row r="1438" spans="2:65" s="13" customFormat="1" ht="11.25">
      <c r="B1438" s="154"/>
      <c r="D1438" s="140" t="s">
        <v>151</v>
      </c>
      <c r="E1438" s="155" t="s">
        <v>19</v>
      </c>
      <c r="F1438" s="156" t="s">
        <v>731</v>
      </c>
      <c r="H1438" s="155" t="s">
        <v>19</v>
      </c>
      <c r="I1438" s="157"/>
      <c r="L1438" s="154"/>
      <c r="M1438" s="158"/>
      <c r="T1438" s="159"/>
      <c r="AT1438" s="155" t="s">
        <v>151</v>
      </c>
      <c r="AU1438" s="155" t="s">
        <v>78</v>
      </c>
      <c r="AV1438" s="13" t="s">
        <v>78</v>
      </c>
      <c r="AW1438" s="13" t="s">
        <v>31</v>
      </c>
      <c r="AX1438" s="13" t="s">
        <v>70</v>
      </c>
      <c r="AY1438" s="155" t="s">
        <v>142</v>
      </c>
    </row>
    <row r="1439" spans="2:65" s="11" customFormat="1" ht="11.25">
      <c r="B1439" s="139"/>
      <c r="D1439" s="140" t="s">
        <v>151</v>
      </c>
      <c r="E1439" s="141" t="s">
        <v>19</v>
      </c>
      <c r="F1439" s="142" t="s">
        <v>1222</v>
      </c>
      <c r="H1439" s="143">
        <v>53.607999999999997</v>
      </c>
      <c r="I1439" s="144"/>
      <c r="L1439" s="139"/>
      <c r="M1439" s="145"/>
      <c r="T1439" s="146"/>
      <c r="AT1439" s="141" t="s">
        <v>151</v>
      </c>
      <c r="AU1439" s="141" t="s">
        <v>78</v>
      </c>
      <c r="AV1439" s="11" t="s">
        <v>80</v>
      </c>
      <c r="AW1439" s="11" t="s">
        <v>31</v>
      </c>
      <c r="AX1439" s="11" t="s">
        <v>70</v>
      </c>
      <c r="AY1439" s="141" t="s">
        <v>142</v>
      </c>
    </row>
    <row r="1440" spans="2:65" s="13" customFormat="1" ht="11.25">
      <c r="B1440" s="154"/>
      <c r="D1440" s="140" t="s">
        <v>151</v>
      </c>
      <c r="E1440" s="155" t="s">
        <v>19</v>
      </c>
      <c r="F1440" s="156" t="s">
        <v>689</v>
      </c>
      <c r="H1440" s="155" t="s">
        <v>19</v>
      </c>
      <c r="I1440" s="157"/>
      <c r="L1440" s="154"/>
      <c r="M1440" s="158"/>
      <c r="T1440" s="159"/>
      <c r="AT1440" s="155" t="s">
        <v>151</v>
      </c>
      <c r="AU1440" s="155" t="s">
        <v>78</v>
      </c>
      <c r="AV1440" s="13" t="s">
        <v>78</v>
      </c>
      <c r="AW1440" s="13" t="s">
        <v>31</v>
      </c>
      <c r="AX1440" s="13" t="s">
        <v>70</v>
      </c>
      <c r="AY1440" s="155" t="s">
        <v>142</v>
      </c>
    </row>
    <row r="1441" spans="2:65" s="11" customFormat="1" ht="11.25">
      <c r="B1441" s="139"/>
      <c r="D1441" s="140" t="s">
        <v>151</v>
      </c>
      <c r="E1441" s="141" t="s">
        <v>19</v>
      </c>
      <c r="F1441" s="142" t="s">
        <v>1297</v>
      </c>
      <c r="H1441" s="143">
        <v>49.845999999999997</v>
      </c>
      <c r="I1441" s="144"/>
      <c r="L1441" s="139"/>
      <c r="M1441" s="145"/>
      <c r="T1441" s="146"/>
      <c r="AT1441" s="141" t="s">
        <v>151</v>
      </c>
      <c r="AU1441" s="141" t="s">
        <v>78</v>
      </c>
      <c r="AV1441" s="11" t="s">
        <v>80</v>
      </c>
      <c r="AW1441" s="11" t="s">
        <v>31</v>
      </c>
      <c r="AX1441" s="11" t="s">
        <v>70</v>
      </c>
      <c r="AY1441" s="141" t="s">
        <v>142</v>
      </c>
    </row>
    <row r="1442" spans="2:65" s="13" customFormat="1" ht="11.25">
      <c r="B1442" s="154"/>
      <c r="D1442" s="140" t="s">
        <v>151</v>
      </c>
      <c r="E1442" s="155" t="s">
        <v>19</v>
      </c>
      <c r="F1442" s="156" t="s">
        <v>1298</v>
      </c>
      <c r="H1442" s="155" t="s">
        <v>19</v>
      </c>
      <c r="I1442" s="157"/>
      <c r="L1442" s="154"/>
      <c r="M1442" s="158"/>
      <c r="T1442" s="159"/>
      <c r="AT1442" s="155" t="s">
        <v>151</v>
      </c>
      <c r="AU1442" s="155" t="s">
        <v>78</v>
      </c>
      <c r="AV1442" s="13" t="s">
        <v>78</v>
      </c>
      <c r="AW1442" s="13" t="s">
        <v>31</v>
      </c>
      <c r="AX1442" s="13" t="s">
        <v>70</v>
      </c>
      <c r="AY1442" s="155" t="s">
        <v>142</v>
      </c>
    </row>
    <row r="1443" spans="2:65" s="11" customFormat="1" ht="11.25">
      <c r="B1443" s="139"/>
      <c r="D1443" s="140" t="s">
        <v>151</v>
      </c>
      <c r="E1443" s="141" t="s">
        <v>19</v>
      </c>
      <c r="F1443" s="142" t="s">
        <v>1299</v>
      </c>
      <c r="H1443" s="143">
        <v>99.691999999999993</v>
      </c>
      <c r="I1443" s="144"/>
      <c r="L1443" s="139"/>
      <c r="M1443" s="145"/>
      <c r="T1443" s="146"/>
      <c r="AT1443" s="141" t="s">
        <v>151</v>
      </c>
      <c r="AU1443" s="141" t="s">
        <v>78</v>
      </c>
      <c r="AV1443" s="11" t="s">
        <v>80</v>
      </c>
      <c r="AW1443" s="11" t="s">
        <v>31</v>
      </c>
      <c r="AX1443" s="11" t="s">
        <v>70</v>
      </c>
      <c r="AY1443" s="141" t="s">
        <v>142</v>
      </c>
    </row>
    <row r="1444" spans="2:65" s="12" customFormat="1" ht="11.25">
      <c r="B1444" s="147"/>
      <c r="D1444" s="140" t="s">
        <v>151</v>
      </c>
      <c r="E1444" s="148" t="s">
        <v>19</v>
      </c>
      <c r="F1444" s="149" t="s">
        <v>154</v>
      </c>
      <c r="H1444" s="150">
        <v>203.14599999999999</v>
      </c>
      <c r="I1444" s="151"/>
      <c r="L1444" s="147"/>
      <c r="M1444" s="152"/>
      <c r="T1444" s="153"/>
      <c r="AT1444" s="148" t="s">
        <v>151</v>
      </c>
      <c r="AU1444" s="148" t="s">
        <v>78</v>
      </c>
      <c r="AV1444" s="12" t="s">
        <v>149</v>
      </c>
      <c r="AW1444" s="12" t="s">
        <v>31</v>
      </c>
      <c r="AX1444" s="12" t="s">
        <v>78</v>
      </c>
      <c r="AY1444" s="148" t="s">
        <v>142</v>
      </c>
    </row>
    <row r="1445" spans="2:65" s="1" customFormat="1" ht="66.75" customHeight="1">
      <c r="B1445" s="32"/>
      <c r="C1445" s="160" t="s">
        <v>1300</v>
      </c>
      <c r="D1445" s="160" t="s">
        <v>316</v>
      </c>
      <c r="E1445" s="161" t="s">
        <v>1301</v>
      </c>
      <c r="F1445" s="162" t="s">
        <v>1302</v>
      </c>
      <c r="G1445" s="163" t="s">
        <v>164</v>
      </c>
      <c r="H1445" s="164">
        <v>36</v>
      </c>
      <c r="I1445" s="165"/>
      <c r="J1445" s="166">
        <f>ROUND(I1445*H1445,2)</f>
        <v>0</v>
      </c>
      <c r="K1445" s="162" t="s">
        <v>147</v>
      </c>
      <c r="L1445" s="32"/>
      <c r="M1445" s="167" t="s">
        <v>19</v>
      </c>
      <c r="N1445" s="168" t="s">
        <v>41</v>
      </c>
      <c r="P1445" s="135">
        <f>O1445*H1445</f>
        <v>0</v>
      </c>
      <c r="Q1445" s="135">
        <v>0</v>
      </c>
      <c r="R1445" s="135">
        <f>Q1445*H1445</f>
        <v>0</v>
      </c>
      <c r="S1445" s="135">
        <v>0</v>
      </c>
      <c r="T1445" s="136">
        <f>S1445*H1445</f>
        <v>0</v>
      </c>
      <c r="AR1445" s="137" t="s">
        <v>149</v>
      </c>
      <c r="AT1445" s="137" t="s">
        <v>316</v>
      </c>
      <c r="AU1445" s="137" t="s">
        <v>78</v>
      </c>
      <c r="AY1445" s="17" t="s">
        <v>142</v>
      </c>
      <c r="BE1445" s="138">
        <f>IF(N1445="základní",J1445,0)</f>
        <v>0</v>
      </c>
      <c r="BF1445" s="138">
        <f>IF(N1445="snížená",J1445,0)</f>
        <v>0</v>
      </c>
      <c r="BG1445" s="138">
        <f>IF(N1445="zákl. přenesená",J1445,0)</f>
        <v>0</v>
      </c>
      <c r="BH1445" s="138">
        <f>IF(N1445="sníž. přenesená",J1445,0)</f>
        <v>0</v>
      </c>
      <c r="BI1445" s="138">
        <f>IF(N1445="nulová",J1445,0)</f>
        <v>0</v>
      </c>
      <c r="BJ1445" s="17" t="s">
        <v>78</v>
      </c>
      <c r="BK1445" s="138">
        <f>ROUND(I1445*H1445,2)</f>
        <v>0</v>
      </c>
      <c r="BL1445" s="17" t="s">
        <v>149</v>
      </c>
      <c r="BM1445" s="137" t="s">
        <v>1303</v>
      </c>
    </row>
    <row r="1446" spans="2:65" s="13" customFormat="1" ht="11.25">
      <c r="B1446" s="154"/>
      <c r="D1446" s="140" t="s">
        <v>151</v>
      </c>
      <c r="E1446" s="155" t="s">
        <v>19</v>
      </c>
      <c r="F1446" s="156" t="s">
        <v>731</v>
      </c>
      <c r="H1446" s="155" t="s">
        <v>19</v>
      </c>
      <c r="I1446" s="157"/>
      <c r="L1446" s="154"/>
      <c r="M1446" s="158"/>
      <c r="T1446" s="159"/>
      <c r="AT1446" s="155" t="s">
        <v>151</v>
      </c>
      <c r="AU1446" s="155" t="s">
        <v>78</v>
      </c>
      <c r="AV1446" s="13" t="s">
        <v>78</v>
      </c>
      <c r="AW1446" s="13" t="s">
        <v>31</v>
      </c>
      <c r="AX1446" s="13" t="s">
        <v>70</v>
      </c>
      <c r="AY1446" s="155" t="s">
        <v>142</v>
      </c>
    </row>
    <row r="1447" spans="2:65" s="11" customFormat="1" ht="11.25">
      <c r="B1447" s="139"/>
      <c r="D1447" s="140" t="s">
        <v>151</v>
      </c>
      <c r="E1447" s="141" t="s">
        <v>19</v>
      </c>
      <c r="F1447" s="142" t="s">
        <v>1304</v>
      </c>
      <c r="H1447" s="143">
        <v>9</v>
      </c>
      <c r="I1447" s="144"/>
      <c r="L1447" s="139"/>
      <c r="M1447" s="145"/>
      <c r="T1447" s="146"/>
      <c r="AT1447" s="141" t="s">
        <v>151</v>
      </c>
      <c r="AU1447" s="141" t="s">
        <v>78</v>
      </c>
      <c r="AV1447" s="11" t="s">
        <v>80</v>
      </c>
      <c r="AW1447" s="11" t="s">
        <v>31</v>
      </c>
      <c r="AX1447" s="11" t="s">
        <v>70</v>
      </c>
      <c r="AY1447" s="141" t="s">
        <v>142</v>
      </c>
    </row>
    <row r="1448" spans="2:65" s="13" customFormat="1" ht="11.25">
      <c r="B1448" s="154"/>
      <c r="D1448" s="140" t="s">
        <v>151</v>
      </c>
      <c r="E1448" s="155" t="s">
        <v>19</v>
      </c>
      <c r="F1448" s="156" t="s">
        <v>1305</v>
      </c>
      <c r="H1448" s="155" t="s">
        <v>19</v>
      </c>
      <c r="I1448" s="157"/>
      <c r="L1448" s="154"/>
      <c r="M1448" s="158"/>
      <c r="T1448" s="159"/>
      <c r="AT1448" s="155" t="s">
        <v>151</v>
      </c>
      <c r="AU1448" s="155" t="s">
        <v>78</v>
      </c>
      <c r="AV1448" s="13" t="s">
        <v>78</v>
      </c>
      <c r="AW1448" s="13" t="s">
        <v>31</v>
      </c>
      <c r="AX1448" s="13" t="s">
        <v>70</v>
      </c>
      <c r="AY1448" s="155" t="s">
        <v>142</v>
      </c>
    </row>
    <row r="1449" spans="2:65" s="11" customFormat="1" ht="11.25">
      <c r="B1449" s="139"/>
      <c r="D1449" s="140" t="s">
        <v>151</v>
      </c>
      <c r="E1449" s="141" t="s">
        <v>19</v>
      </c>
      <c r="F1449" s="142" t="s">
        <v>1306</v>
      </c>
      <c r="H1449" s="143">
        <v>27</v>
      </c>
      <c r="I1449" s="144"/>
      <c r="L1449" s="139"/>
      <c r="M1449" s="145"/>
      <c r="T1449" s="146"/>
      <c r="AT1449" s="141" t="s">
        <v>151</v>
      </c>
      <c r="AU1449" s="141" t="s">
        <v>78</v>
      </c>
      <c r="AV1449" s="11" t="s">
        <v>80</v>
      </c>
      <c r="AW1449" s="11" t="s">
        <v>31</v>
      </c>
      <c r="AX1449" s="11" t="s">
        <v>70</v>
      </c>
      <c r="AY1449" s="141" t="s">
        <v>142</v>
      </c>
    </row>
    <row r="1450" spans="2:65" s="12" customFormat="1" ht="11.25">
      <c r="B1450" s="147"/>
      <c r="D1450" s="140" t="s">
        <v>151</v>
      </c>
      <c r="E1450" s="148" t="s">
        <v>19</v>
      </c>
      <c r="F1450" s="149" t="s">
        <v>154</v>
      </c>
      <c r="H1450" s="150">
        <v>36</v>
      </c>
      <c r="I1450" s="151"/>
      <c r="L1450" s="147"/>
      <c r="M1450" s="152"/>
      <c r="T1450" s="153"/>
      <c r="AT1450" s="148" t="s">
        <v>151</v>
      </c>
      <c r="AU1450" s="148" t="s">
        <v>78</v>
      </c>
      <c r="AV1450" s="12" t="s">
        <v>149</v>
      </c>
      <c r="AW1450" s="12" t="s">
        <v>31</v>
      </c>
      <c r="AX1450" s="12" t="s">
        <v>78</v>
      </c>
      <c r="AY1450" s="148" t="s">
        <v>142</v>
      </c>
    </row>
    <row r="1451" spans="2:65" s="1" customFormat="1" ht="44.25" customHeight="1">
      <c r="B1451" s="32"/>
      <c r="C1451" s="160" t="s">
        <v>1307</v>
      </c>
      <c r="D1451" s="160" t="s">
        <v>316</v>
      </c>
      <c r="E1451" s="161" t="s">
        <v>1308</v>
      </c>
      <c r="F1451" s="162" t="s">
        <v>1309</v>
      </c>
      <c r="G1451" s="163" t="s">
        <v>1310</v>
      </c>
      <c r="H1451" s="164">
        <v>20</v>
      </c>
      <c r="I1451" s="165"/>
      <c r="J1451" s="166">
        <f>ROUND(I1451*H1451,2)</f>
        <v>0</v>
      </c>
      <c r="K1451" s="162" t="s">
        <v>147</v>
      </c>
      <c r="L1451" s="32"/>
      <c r="M1451" s="167" t="s">
        <v>19</v>
      </c>
      <c r="N1451" s="168" t="s">
        <v>41</v>
      </c>
      <c r="P1451" s="135">
        <f>O1451*H1451</f>
        <v>0</v>
      </c>
      <c r="Q1451" s="135">
        <v>0</v>
      </c>
      <c r="R1451" s="135">
        <f>Q1451*H1451</f>
        <v>0</v>
      </c>
      <c r="S1451" s="135">
        <v>0</v>
      </c>
      <c r="T1451" s="136">
        <f>S1451*H1451</f>
        <v>0</v>
      </c>
      <c r="AR1451" s="137" t="s">
        <v>149</v>
      </c>
      <c r="AT1451" s="137" t="s">
        <v>316</v>
      </c>
      <c r="AU1451" s="137" t="s">
        <v>78</v>
      </c>
      <c r="AY1451" s="17" t="s">
        <v>142</v>
      </c>
      <c r="BE1451" s="138">
        <f>IF(N1451="základní",J1451,0)</f>
        <v>0</v>
      </c>
      <c r="BF1451" s="138">
        <f>IF(N1451="snížená",J1451,0)</f>
        <v>0</v>
      </c>
      <c r="BG1451" s="138">
        <f>IF(N1451="zákl. přenesená",J1451,0)</f>
        <v>0</v>
      </c>
      <c r="BH1451" s="138">
        <f>IF(N1451="sníž. přenesená",J1451,0)</f>
        <v>0</v>
      </c>
      <c r="BI1451" s="138">
        <f>IF(N1451="nulová",J1451,0)</f>
        <v>0</v>
      </c>
      <c r="BJ1451" s="17" t="s">
        <v>78</v>
      </c>
      <c r="BK1451" s="138">
        <f>ROUND(I1451*H1451,2)</f>
        <v>0</v>
      </c>
      <c r="BL1451" s="17" t="s">
        <v>149</v>
      </c>
      <c r="BM1451" s="137" t="s">
        <v>1311</v>
      </c>
    </row>
    <row r="1452" spans="2:65" s="13" customFormat="1" ht="11.25">
      <c r="B1452" s="154"/>
      <c r="D1452" s="140" t="s">
        <v>151</v>
      </c>
      <c r="E1452" s="155" t="s">
        <v>19</v>
      </c>
      <c r="F1452" s="156" t="s">
        <v>1312</v>
      </c>
      <c r="H1452" s="155" t="s">
        <v>19</v>
      </c>
      <c r="I1452" s="157"/>
      <c r="L1452" s="154"/>
      <c r="M1452" s="158"/>
      <c r="T1452" s="159"/>
      <c r="AT1452" s="155" t="s">
        <v>151</v>
      </c>
      <c r="AU1452" s="155" t="s">
        <v>78</v>
      </c>
      <c r="AV1452" s="13" t="s">
        <v>78</v>
      </c>
      <c r="AW1452" s="13" t="s">
        <v>31</v>
      </c>
      <c r="AX1452" s="13" t="s">
        <v>70</v>
      </c>
      <c r="AY1452" s="155" t="s">
        <v>142</v>
      </c>
    </row>
    <row r="1453" spans="2:65" s="11" customFormat="1" ht="11.25">
      <c r="B1453" s="139"/>
      <c r="D1453" s="140" t="s">
        <v>151</v>
      </c>
      <c r="E1453" s="141" t="s">
        <v>19</v>
      </c>
      <c r="F1453" s="142" t="s">
        <v>1313</v>
      </c>
      <c r="H1453" s="143">
        <v>20</v>
      </c>
      <c r="I1453" s="144"/>
      <c r="L1453" s="139"/>
      <c r="M1453" s="145"/>
      <c r="T1453" s="146"/>
      <c r="AT1453" s="141" t="s">
        <v>151</v>
      </c>
      <c r="AU1453" s="141" t="s">
        <v>78</v>
      </c>
      <c r="AV1453" s="11" t="s">
        <v>80</v>
      </c>
      <c r="AW1453" s="11" t="s">
        <v>31</v>
      </c>
      <c r="AX1453" s="11" t="s">
        <v>70</v>
      </c>
      <c r="AY1453" s="141" t="s">
        <v>142</v>
      </c>
    </row>
    <row r="1454" spans="2:65" s="12" customFormat="1" ht="11.25">
      <c r="B1454" s="147"/>
      <c r="D1454" s="140" t="s">
        <v>151</v>
      </c>
      <c r="E1454" s="148" t="s">
        <v>19</v>
      </c>
      <c r="F1454" s="149" t="s">
        <v>154</v>
      </c>
      <c r="H1454" s="150">
        <v>20</v>
      </c>
      <c r="I1454" s="151"/>
      <c r="L1454" s="147"/>
      <c r="M1454" s="152"/>
      <c r="T1454" s="153"/>
      <c r="AT1454" s="148" t="s">
        <v>151</v>
      </c>
      <c r="AU1454" s="148" t="s">
        <v>78</v>
      </c>
      <c r="AV1454" s="12" t="s">
        <v>149</v>
      </c>
      <c r="AW1454" s="12" t="s">
        <v>31</v>
      </c>
      <c r="AX1454" s="12" t="s">
        <v>78</v>
      </c>
      <c r="AY1454" s="148" t="s">
        <v>142</v>
      </c>
    </row>
    <row r="1455" spans="2:65" s="1" customFormat="1" ht="49.15" customHeight="1">
      <c r="B1455" s="32"/>
      <c r="C1455" s="160" t="s">
        <v>1314</v>
      </c>
      <c r="D1455" s="160" t="s">
        <v>316</v>
      </c>
      <c r="E1455" s="161" t="s">
        <v>1315</v>
      </c>
      <c r="F1455" s="162" t="s">
        <v>1316</v>
      </c>
      <c r="G1455" s="163" t="s">
        <v>1310</v>
      </c>
      <c r="H1455" s="164">
        <v>6</v>
      </c>
      <c r="I1455" s="165"/>
      <c r="J1455" s="166">
        <f>ROUND(I1455*H1455,2)</f>
        <v>0</v>
      </c>
      <c r="K1455" s="162" t="s">
        <v>147</v>
      </c>
      <c r="L1455" s="32"/>
      <c r="M1455" s="167" t="s">
        <v>19</v>
      </c>
      <c r="N1455" s="168" t="s">
        <v>41</v>
      </c>
      <c r="P1455" s="135">
        <f>O1455*H1455</f>
        <v>0</v>
      </c>
      <c r="Q1455" s="135">
        <v>0</v>
      </c>
      <c r="R1455" s="135">
        <f>Q1455*H1455</f>
        <v>0</v>
      </c>
      <c r="S1455" s="135">
        <v>0</v>
      </c>
      <c r="T1455" s="136">
        <f>S1455*H1455</f>
        <v>0</v>
      </c>
      <c r="AR1455" s="137" t="s">
        <v>149</v>
      </c>
      <c r="AT1455" s="137" t="s">
        <v>316</v>
      </c>
      <c r="AU1455" s="137" t="s">
        <v>78</v>
      </c>
      <c r="AY1455" s="17" t="s">
        <v>142</v>
      </c>
      <c r="BE1455" s="138">
        <f>IF(N1455="základní",J1455,0)</f>
        <v>0</v>
      </c>
      <c r="BF1455" s="138">
        <f>IF(N1455="snížená",J1455,0)</f>
        <v>0</v>
      </c>
      <c r="BG1455" s="138">
        <f>IF(N1455="zákl. přenesená",J1455,0)</f>
        <v>0</v>
      </c>
      <c r="BH1455" s="138">
        <f>IF(N1455="sníž. přenesená",J1455,0)</f>
        <v>0</v>
      </c>
      <c r="BI1455" s="138">
        <f>IF(N1455="nulová",J1455,0)</f>
        <v>0</v>
      </c>
      <c r="BJ1455" s="17" t="s">
        <v>78</v>
      </c>
      <c r="BK1455" s="138">
        <f>ROUND(I1455*H1455,2)</f>
        <v>0</v>
      </c>
      <c r="BL1455" s="17" t="s">
        <v>149</v>
      </c>
      <c r="BM1455" s="137" t="s">
        <v>1317</v>
      </c>
    </row>
    <row r="1456" spans="2:65" s="13" customFormat="1" ht="11.25">
      <c r="B1456" s="154"/>
      <c r="D1456" s="140" t="s">
        <v>151</v>
      </c>
      <c r="E1456" s="155" t="s">
        <v>19</v>
      </c>
      <c r="F1456" s="156" t="s">
        <v>1318</v>
      </c>
      <c r="H1456" s="155" t="s">
        <v>19</v>
      </c>
      <c r="I1456" s="157"/>
      <c r="L1456" s="154"/>
      <c r="M1456" s="158"/>
      <c r="T1456" s="159"/>
      <c r="AT1456" s="155" t="s">
        <v>151</v>
      </c>
      <c r="AU1456" s="155" t="s">
        <v>78</v>
      </c>
      <c r="AV1456" s="13" t="s">
        <v>78</v>
      </c>
      <c r="AW1456" s="13" t="s">
        <v>31</v>
      </c>
      <c r="AX1456" s="13" t="s">
        <v>70</v>
      </c>
      <c r="AY1456" s="155" t="s">
        <v>142</v>
      </c>
    </row>
    <row r="1457" spans="2:65" s="11" customFormat="1" ht="11.25">
      <c r="B1457" s="139"/>
      <c r="D1457" s="140" t="s">
        <v>151</v>
      </c>
      <c r="E1457" s="141" t="s">
        <v>19</v>
      </c>
      <c r="F1457" s="142" t="s">
        <v>1319</v>
      </c>
      <c r="H1457" s="143">
        <v>6</v>
      </c>
      <c r="I1457" s="144"/>
      <c r="L1457" s="139"/>
      <c r="M1457" s="145"/>
      <c r="T1457" s="146"/>
      <c r="AT1457" s="141" t="s">
        <v>151</v>
      </c>
      <c r="AU1457" s="141" t="s">
        <v>78</v>
      </c>
      <c r="AV1457" s="11" t="s">
        <v>80</v>
      </c>
      <c r="AW1457" s="11" t="s">
        <v>31</v>
      </c>
      <c r="AX1457" s="11" t="s">
        <v>70</v>
      </c>
      <c r="AY1457" s="141" t="s">
        <v>142</v>
      </c>
    </row>
    <row r="1458" spans="2:65" s="12" customFormat="1" ht="11.25">
      <c r="B1458" s="147"/>
      <c r="D1458" s="140" t="s">
        <v>151</v>
      </c>
      <c r="E1458" s="148" t="s">
        <v>19</v>
      </c>
      <c r="F1458" s="149" t="s">
        <v>154</v>
      </c>
      <c r="H1458" s="150">
        <v>6</v>
      </c>
      <c r="I1458" s="151"/>
      <c r="L1458" s="147"/>
      <c r="M1458" s="152"/>
      <c r="T1458" s="153"/>
      <c r="AT1458" s="148" t="s">
        <v>151</v>
      </c>
      <c r="AU1458" s="148" t="s">
        <v>78</v>
      </c>
      <c r="AV1458" s="12" t="s">
        <v>149</v>
      </c>
      <c r="AW1458" s="12" t="s">
        <v>31</v>
      </c>
      <c r="AX1458" s="12" t="s">
        <v>78</v>
      </c>
      <c r="AY1458" s="148" t="s">
        <v>142</v>
      </c>
    </row>
    <row r="1459" spans="2:65" s="1" customFormat="1" ht="49.15" customHeight="1">
      <c r="B1459" s="32"/>
      <c r="C1459" s="160" t="s">
        <v>1320</v>
      </c>
      <c r="D1459" s="160" t="s">
        <v>316</v>
      </c>
      <c r="E1459" s="161" t="s">
        <v>1321</v>
      </c>
      <c r="F1459" s="162" t="s">
        <v>1322</v>
      </c>
      <c r="G1459" s="163" t="s">
        <v>1310</v>
      </c>
      <c r="H1459" s="164">
        <v>14</v>
      </c>
      <c r="I1459" s="165"/>
      <c r="J1459" s="166">
        <f>ROUND(I1459*H1459,2)</f>
        <v>0</v>
      </c>
      <c r="K1459" s="162" t="s">
        <v>147</v>
      </c>
      <c r="L1459" s="32"/>
      <c r="M1459" s="167" t="s">
        <v>19</v>
      </c>
      <c r="N1459" s="168" t="s">
        <v>41</v>
      </c>
      <c r="P1459" s="135">
        <f>O1459*H1459</f>
        <v>0</v>
      </c>
      <c r="Q1459" s="135">
        <v>0</v>
      </c>
      <c r="R1459" s="135">
        <f>Q1459*H1459</f>
        <v>0</v>
      </c>
      <c r="S1459" s="135">
        <v>0</v>
      </c>
      <c r="T1459" s="136">
        <f>S1459*H1459</f>
        <v>0</v>
      </c>
      <c r="AR1459" s="137" t="s">
        <v>149</v>
      </c>
      <c r="AT1459" s="137" t="s">
        <v>316</v>
      </c>
      <c r="AU1459" s="137" t="s">
        <v>78</v>
      </c>
      <c r="AY1459" s="17" t="s">
        <v>142</v>
      </c>
      <c r="BE1459" s="138">
        <f>IF(N1459="základní",J1459,0)</f>
        <v>0</v>
      </c>
      <c r="BF1459" s="138">
        <f>IF(N1459="snížená",J1459,0)</f>
        <v>0</v>
      </c>
      <c r="BG1459" s="138">
        <f>IF(N1459="zákl. přenesená",J1459,0)</f>
        <v>0</v>
      </c>
      <c r="BH1459" s="138">
        <f>IF(N1459="sníž. přenesená",J1459,0)</f>
        <v>0</v>
      </c>
      <c r="BI1459" s="138">
        <f>IF(N1459="nulová",J1459,0)</f>
        <v>0</v>
      </c>
      <c r="BJ1459" s="17" t="s">
        <v>78</v>
      </c>
      <c r="BK1459" s="138">
        <f>ROUND(I1459*H1459,2)</f>
        <v>0</v>
      </c>
      <c r="BL1459" s="17" t="s">
        <v>149</v>
      </c>
      <c r="BM1459" s="137" t="s">
        <v>1323</v>
      </c>
    </row>
    <row r="1460" spans="2:65" s="13" customFormat="1" ht="11.25">
      <c r="B1460" s="154"/>
      <c r="D1460" s="140" t="s">
        <v>151</v>
      </c>
      <c r="E1460" s="155" t="s">
        <v>19</v>
      </c>
      <c r="F1460" s="156" t="s">
        <v>1324</v>
      </c>
      <c r="H1460" s="155" t="s">
        <v>19</v>
      </c>
      <c r="I1460" s="157"/>
      <c r="L1460" s="154"/>
      <c r="M1460" s="158"/>
      <c r="T1460" s="159"/>
      <c r="AT1460" s="155" t="s">
        <v>151</v>
      </c>
      <c r="AU1460" s="155" t="s">
        <v>78</v>
      </c>
      <c r="AV1460" s="13" t="s">
        <v>78</v>
      </c>
      <c r="AW1460" s="13" t="s">
        <v>31</v>
      </c>
      <c r="AX1460" s="13" t="s">
        <v>70</v>
      </c>
      <c r="AY1460" s="155" t="s">
        <v>142</v>
      </c>
    </row>
    <row r="1461" spans="2:65" s="11" customFormat="1" ht="11.25">
      <c r="B1461" s="139"/>
      <c r="D1461" s="140" t="s">
        <v>151</v>
      </c>
      <c r="E1461" s="141" t="s">
        <v>19</v>
      </c>
      <c r="F1461" s="142" t="s">
        <v>1325</v>
      </c>
      <c r="H1461" s="143">
        <v>14</v>
      </c>
      <c r="I1461" s="144"/>
      <c r="L1461" s="139"/>
      <c r="M1461" s="145"/>
      <c r="T1461" s="146"/>
      <c r="AT1461" s="141" t="s">
        <v>151</v>
      </c>
      <c r="AU1461" s="141" t="s">
        <v>78</v>
      </c>
      <c r="AV1461" s="11" t="s">
        <v>80</v>
      </c>
      <c r="AW1461" s="11" t="s">
        <v>31</v>
      </c>
      <c r="AX1461" s="11" t="s">
        <v>70</v>
      </c>
      <c r="AY1461" s="141" t="s">
        <v>142</v>
      </c>
    </row>
    <row r="1462" spans="2:65" s="12" customFormat="1" ht="11.25">
      <c r="B1462" s="147"/>
      <c r="D1462" s="140" t="s">
        <v>151</v>
      </c>
      <c r="E1462" s="148" t="s">
        <v>19</v>
      </c>
      <c r="F1462" s="149" t="s">
        <v>154</v>
      </c>
      <c r="H1462" s="150">
        <v>14</v>
      </c>
      <c r="I1462" s="151"/>
      <c r="L1462" s="147"/>
      <c r="M1462" s="152"/>
      <c r="T1462" s="153"/>
      <c r="AT1462" s="148" t="s">
        <v>151</v>
      </c>
      <c r="AU1462" s="148" t="s">
        <v>78</v>
      </c>
      <c r="AV1462" s="12" t="s">
        <v>149</v>
      </c>
      <c r="AW1462" s="12" t="s">
        <v>31</v>
      </c>
      <c r="AX1462" s="12" t="s">
        <v>78</v>
      </c>
      <c r="AY1462" s="148" t="s">
        <v>142</v>
      </c>
    </row>
    <row r="1463" spans="2:65" s="1" customFormat="1" ht="55.5" customHeight="1">
      <c r="B1463" s="32"/>
      <c r="C1463" s="160" t="s">
        <v>1326</v>
      </c>
      <c r="D1463" s="160" t="s">
        <v>316</v>
      </c>
      <c r="E1463" s="161" t="s">
        <v>1327</v>
      </c>
      <c r="F1463" s="162" t="s">
        <v>1328</v>
      </c>
      <c r="G1463" s="163" t="s">
        <v>146</v>
      </c>
      <c r="H1463" s="164">
        <v>46</v>
      </c>
      <c r="I1463" s="165"/>
      <c r="J1463" s="166">
        <f>ROUND(I1463*H1463,2)</f>
        <v>0</v>
      </c>
      <c r="K1463" s="162" t="s">
        <v>147</v>
      </c>
      <c r="L1463" s="32"/>
      <c r="M1463" s="167" t="s">
        <v>19</v>
      </c>
      <c r="N1463" s="168" t="s">
        <v>41</v>
      </c>
      <c r="P1463" s="135">
        <f>O1463*H1463</f>
        <v>0</v>
      </c>
      <c r="Q1463" s="135">
        <v>0</v>
      </c>
      <c r="R1463" s="135">
        <f>Q1463*H1463</f>
        <v>0</v>
      </c>
      <c r="S1463" s="135">
        <v>0</v>
      </c>
      <c r="T1463" s="136">
        <f>S1463*H1463</f>
        <v>0</v>
      </c>
      <c r="AR1463" s="137" t="s">
        <v>149</v>
      </c>
      <c r="AT1463" s="137" t="s">
        <v>316</v>
      </c>
      <c r="AU1463" s="137" t="s">
        <v>78</v>
      </c>
      <c r="AY1463" s="17" t="s">
        <v>142</v>
      </c>
      <c r="BE1463" s="138">
        <f>IF(N1463="základní",J1463,0)</f>
        <v>0</v>
      </c>
      <c r="BF1463" s="138">
        <f>IF(N1463="snížená",J1463,0)</f>
        <v>0</v>
      </c>
      <c r="BG1463" s="138">
        <f>IF(N1463="zákl. přenesená",J1463,0)</f>
        <v>0</v>
      </c>
      <c r="BH1463" s="138">
        <f>IF(N1463="sníž. přenesená",J1463,0)</f>
        <v>0</v>
      </c>
      <c r="BI1463" s="138">
        <f>IF(N1463="nulová",J1463,0)</f>
        <v>0</v>
      </c>
      <c r="BJ1463" s="17" t="s">
        <v>78</v>
      </c>
      <c r="BK1463" s="138">
        <f>ROUND(I1463*H1463,2)</f>
        <v>0</v>
      </c>
      <c r="BL1463" s="17" t="s">
        <v>149</v>
      </c>
      <c r="BM1463" s="137" t="s">
        <v>1329</v>
      </c>
    </row>
    <row r="1464" spans="2:65" s="1" customFormat="1" ht="19.5">
      <c r="B1464" s="32"/>
      <c r="D1464" s="140" t="s">
        <v>314</v>
      </c>
      <c r="F1464" s="169" t="s">
        <v>1330</v>
      </c>
      <c r="I1464" s="170"/>
      <c r="L1464" s="32"/>
      <c r="M1464" s="171"/>
      <c r="T1464" s="53"/>
      <c r="AT1464" s="17" t="s">
        <v>314</v>
      </c>
      <c r="AU1464" s="17" t="s">
        <v>78</v>
      </c>
    </row>
    <row r="1465" spans="2:65" s="13" customFormat="1" ht="11.25">
      <c r="B1465" s="154"/>
      <c r="D1465" s="140" t="s">
        <v>151</v>
      </c>
      <c r="E1465" s="155" t="s">
        <v>19</v>
      </c>
      <c r="F1465" s="156" t="s">
        <v>965</v>
      </c>
      <c r="H1465" s="155" t="s">
        <v>19</v>
      </c>
      <c r="I1465" s="157"/>
      <c r="L1465" s="154"/>
      <c r="M1465" s="158"/>
      <c r="T1465" s="159"/>
      <c r="AT1465" s="155" t="s">
        <v>151</v>
      </c>
      <c r="AU1465" s="155" t="s">
        <v>78</v>
      </c>
      <c r="AV1465" s="13" t="s">
        <v>78</v>
      </c>
      <c r="AW1465" s="13" t="s">
        <v>31</v>
      </c>
      <c r="AX1465" s="13" t="s">
        <v>70</v>
      </c>
      <c r="AY1465" s="155" t="s">
        <v>142</v>
      </c>
    </row>
    <row r="1466" spans="2:65" s="11" customFormat="1" ht="11.25">
      <c r="B1466" s="139"/>
      <c r="D1466" s="140" t="s">
        <v>151</v>
      </c>
      <c r="E1466" s="141" t="s">
        <v>19</v>
      </c>
      <c r="F1466" s="142" t="s">
        <v>209</v>
      </c>
      <c r="H1466" s="143">
        <v>11</v>
      </c>
      <c r="I1466" s="144"/>
      <c r="L1466" s="139"/>
      <c r="M1466" s="145"/>
      <c r="T1466" s="146"/>
      <c r="AT1466" s="141" t="s">
        <v>151</v>
      </c>
      <c r="AU1466" s="141" t="s">
        <v>78</v>
      </c>
      <c r="AV1466" s="11" t="s">
        <v>80</v>
      </c>
      <c r="AW1466" s="11" t="s">
        <v>31</v>
      </c>
      <c r="AX1466" s="11" t="s">
        <v>70</v>
      </c>
      <c r="AY1466" s="141" t="s">
        <v>142</v>
      </c>
    </row>
    <row r="1467" spans="2:65" s="13" customFormat="1" ht="11.25">
      <c r="B1467" s="154"/>
      <c r="D1467" s="140" t="s">
        <v>151</v>
      </c>
      <c r="E1467" s="155" t="s">
        <v>19</v>
      </c>
      <c r="F1467" s="156" t="s">
        <v>947</v>
      </c>
      <c r="H1467" s="155" t="s">
        <v>19</v>
      </c>
      <c r="I1467" s="157"/>
      <c r="L1467" s="154"/>
      <c r="M1467" s="158"/>
      <c r="T1467" s="159"/>
      <c r="AT1467" s="155" t="s">
        <v>151</v>
      </c>
      <c r="AU1467" s="155" t="s">
        <v>78</v>
      </c>
      <c r="AV1467" s="13" t="s">
        <v>78</v>
      </c>
      <c r="AW1467" s="13" t="s">
        <v>31</v>
      </c>
      <c r="AX1467" s="13" t="s">
        <v>70</v>
      </c>
      <c r="AY1467" s="155" t="s">
        <v>142</v>
      </c>
    </row>
    <row r="1468" spans="2:65" s="11" customFormat="1" ht="11.25">
      <c r="B1468" s="139"/>
      <c r="D1468" s="140" t="s">
        <v>151</v>
      </c>
      <c r="E1468" s="141" t="s">
        <v>19</v>
      </c>
      <c r="F1468" s="142" t="s">
        <v>218</v>
      </c>
      <c r="H1468" s="143">
        <v>13</v>
      </c>
      <c r="I1468" s="144"/>
      <c r="L1468" s="139"/>
      <c r="M1468" s="145"/>
      <c r="T1468" s="146"/>
      <c r="AT1468" s="141" t="s">
        <v>151</v>
      </c>
      <c r="AU1468" s="141" t="s">
        <v>78</v>
      </c>
      <c r="AV1468" s="11" t="s">
        <v>80</v>
      </c>
      <c r="AW1468" s="11" t="s">
        <v>31</v>
      </c>
      <c r="AX1468" s="11" t="s">
        <v>70</v>
      </c>
      <c r="AY1468" s="141" t="s">
        <v>142</v>
      </c>
    </row>
    <row r="1469" spans="2:65" s="13" customFormat="1" ht="11.25">
      <c r="B1469" s="154"/>
      <c r="D1469" s="140" t="s">
        <v>151</v>
      </c>
      <c r="E1469" s="155" t="s">
        <v>19</v>
      </c>
      <c r="F1469" s="156" t="s">
        <v>1074</v>
      </c>
      <c r="H1469" s="155" t="s">
        <v>19</v>
      </c>
      <c r="I1469" s="157"/>
      <c r="L1469" s="154"/>
      <c r="M1469" s="158"/>
      <c r="T1469" s="159"/>
      <c r="AT1469" s="155" t="s">
        <v>151</v>
      </c>
      <c r="AU1469" s="155" t="s">
        <v>78</v>
      </c>
      <c r="AV1469" s="13" t="s">
        <v>78</v>
      </c>
      <c r="AW1469" s="13" t="s">
        <v>31</v>
      </c>
      <c r="AX1469" s="13" t="s">
        <v>70</v>
      </c>
      <c r="AY1469" s="155" t="s">
        <v>142</v>
      </c>
    </row>
    <row r="1470" spans="2:65" s="11" customFormat="1" ht="11.25">
      <c r="B1470" s="139"/>
      <c r="D1470" s="140" t="s">
        <v>151</v>
      </c>
      <c r="E1470" s="141" t="s">
        <v>19</v>
      </c>
      <c r="F1470" s="142" t="s">
        <v>1331</v>
      </c>
      <c r="H1470" s="143">
        <v>22</v>
      </c>
      <c r="I1470" s="144"/>
      <c r="L1470" s="139"/>
      <c r="M1470" s="145"/>
      <c r="T1470" s="146"/>
      <c r="AT1470" s="141" t="s">
        <v>151</v>
      </c>
      <c r="AU1470" s="141" t="s">
        <v>78</v>
      </c>
      <c r="AV1470" s="11" t="s">
        <v>80</v>
      </c>
      <c r="AW1470" s="11" t="s">
        <v>31</v>
      </c>
      <c r="AX1470" s="11" t="s">
        <v>70</v>
      </c>
      <c r="AY1470" s="141" t="s">
        <v>142</v>
      </c>
    </row>
    <row r="1471" spans="2:65" s="12" customFormat="1" ht="11.25">
      <c r="B1471" s="147"/>
      <c r="D1471" s="140" t="s">
        <v>151</v>
      </c>
      <c r="E1471" s="148" t="s">
        <v>19</v>
      </c>
      <c r="F1471" s="149" t="s">
        <v>154</v>
      </c>
      <c r="H1471" s="150">
        <v>46</v>
      </c>
      <c r="I1471" s="151"/>
      <c r="L1471" s="147"/>
      <c r="M1471" s="152"/>
      <c r="T1471" s="153"/>
      <c r="AT1471" s="148" t="s">
        <v>151</v>
      </c>
      <c r="AU1471" s="148" t="s">
        <v>78</v>
      </c>
      <c r="AV1471" s="12" t="s">
        <v>149</v>
      </c>
      <c r="AW1471" s="12" t="s">
        <v>31</v>
      </c>
      <c r="AX1471" s="12" t="s">
        <v>78</v>
      </c>
      <c r="AY1471" s="148" t="s">
        <v>142</v>
      </c>
    </row>
    <row r="1472" spans="2:65" s="1" customFormat="1" ht="153.4" customHeight="1">
      <c r="B1472" s="32"/>
      <c r="C1472" s="160" t="s">
        <v>253</v>
      </c>
      <c r="D1472" s="160" t="s">
        <v>316</v>
      </c>
      <c r="E1472" s="161" t="s">
        <v>1332</v>
      </c>
      <c r="F1472" s="162" t="s">
        <v>1333</v>
      </c>
      <c r="G1472" s="163" t="s">
        <v>146</v>
      </c>
      <c r="H1472" s="164">
        <v>10</v>
      </c>
      <c r="I1472" s="165"/>
      <c r="J1472" s="166">
        <f>ROUND(I1472*H1472,2)</f>
        <v>0</v>
      </c>
      <c r="K1472" s="162" t="s">
        <v>147</v>
      </c>
      <c r="L1472" s="32"/>
      <c r="M1472" s="167" t="s">
        <v>19</v>
      </c>
      <c r="N1472" s="168" t="s">
        <v>41</v>
      </c>
      <c r="P1472" s="135">
        <f>O1472*H1472</f>
        <v>0</v>
      </c>
      <c r="Q1472" s="135">
        <v>0</v>
      </c>
      <c r="R1472" s="135">
        <f>Q1472*H1472</f>
        <v>0</v>
      </c>
      <c r="S1472" s="135">
        <v>0</v>
      </c>
      <c r="T1472" s="136">
        <f>S1472*H1472</f>
        <v>0</v>
      </c>
      <c r="AR1472" s="137" t="s">
        <v>149</v>
      </c>
      <c r="AT1472" s="137" t="s">
        <v>316</v>
      </c>
      <c r="AU1472" s="137" t="s">
        <v>78</v>
      </c>
      <c r="AY1472" s="17" t="s">
        <v>142</v>
      </c>
      <c r="BE1472" s="138">
        <f>IF(N1472="základní",J1472,0)</f>
        <v>0</v>
      </c>
      <c r="BF1472" s="138">
        <f>IF(N1472="snížená",J1472,0)</f>
        <v>0</v>
      </c>
      <c r="BG1472" s="138">
        <f>IF(N1472="zákl. přenesená",J1472,0)</f>
        <v>0</v>
      </c>
      <c r="BH1472" s="138">
        <f>IF(N1472="sníž. přenesená",J1472,0)</f>
        <v>0</v>
      </c>
      <c r="BI1472" s="138">
        <f>IF(N1472="nulová",J1472,0)</f>
        <v>0</v>
      </c>
      <c r="BJ1472" s="17" t="s">
        <v>78</v>
      </c>
      <c r="BK1472" s="138">
        <f>ROUND(I1472*H1472,2)</f>
        <v>0</v>
      </c>
      <c r="BL1472" s="17" t="s">
        <v>149</v>
      </c>
      <c r="BM1472" s="137" t="s">
        <v>1334</v>
      </c>
    </row>
    <row r="1473" spans="2:65" s="1" customFormat="1" ht="19.5">
      <c r="B1473" s="32"/>
      <c r="D1473" s="140" t="s">
        <v>314</v>
      </c>
      <c r="F1473" s="169" t="s">
        <v>1335</v>
      </c>
      <c r="I1473" s="170"/>
      <c r="L1473" s="32"/>
      <c r="M1473" s="171"/>
      <c r="T1473" s="53"/>
      <c r="AT1473" s="17" t="s">
        <v>314</v>
      </c>
      <c r="AU1473" s="17" t="s">
        <v>78</v>
      </c>
    </row>
    <row r="1474" spans="2:65" s="13" customFormat="1" ht="11.25">
      <c r="B1474" s="154"/>
      <c r="D1474" s="140" t="s">
        <v>151</v>
      </c>
      <c r="E1474" s="155" t="s">
        <v>19</v>
      </c>
      <c r="F1474" s="156" t="s">
        <v>730</v>
      </c>
      <c r="H1474" s="155" t="s">
        <v>19</v>
      </c>
      <c r="I1474" s="157"/>
      <c r="L1474" s="154"/>
      <c r="M1474" s="158"/>
      <c r="T1474" s="159"/>
      <c r="AT1474" s="155" t="s">
        <v>151</v>
      </c>
      <c r="AU1474" s="155" t="s">
        <v>78</v>
      </c>
      <c r="AV1474" s="13" t="s">
        <v>78</v>
      </c>
      <c r="AW1474" s="13" t="s">
        <v>31</v>
      </c>
      <c r="AX1474" s="13" t="s">
        <v>70</v>
      </c>
      <c r="AY1474" s="155" t="s">
        <v>142</v>
      </c>
    </row>
    <row r="1475" spans="2:65" s="11" customFormat="1" ht="11.25">
      <c r="B1475" s="139"/>
      <c r="D1475" s="140" t="s">
        <v>151</v>
      </c>
      <c r="E1475" s="141" t="s">
        <v>19</v>
      </c>
      <c r="F1475" s="142" t="s">
        <v>78</v>
      </c>
      <c r="H1475" s="143">
        <v>1</v>
      </c>
      <c r="I1475" s="144"/>
      <c r="L1475" s="139"/>
      <c r="M1475" s="145"/>
      <c r="T1475" s="146"/>
      <c r="AT1475" s="141" t="s">
        <v>151</v>
      </c>
      <c r="AU1475" s="141" t="s">
        <v>78</v>
      </c>
      <c r="AV1475" s="11" t="s">
        <v>80</v>
      </c>
      <c r="AW1475" s="11" t="s">
        <v>31</v>
      </c>
      <c r="AX1475" s="11" t="s">
        <v>70</v>
      </c>
      <c r="AY1475" s="141" t="s">
        <v>142</v>
      </c>
    </row>
    <row r="1476" spans="2:65" s="13" customFormat="1" ht="11.25">
      <c r="B1476" s="154"/>
      <c r="D1476" s="140" t="s">
        <v>151</v>
      </c>
      <c r="E1476" s="155" t="s">
        <v>19</v>
      </c>
      <c r="F1476" s="156" t="s">
        <v>731</v>
      </c>
      <c r="H1476" s="155" t="s">
        <v>19</v>
      </c>
      <c r="I1476" s="157"/>
      <c r="L1476" s="154"/>
      <c r="M1476" s="158"/>
      <c r="T1476" s="159"/>
      <c r="AT1476" s="155" t="s">
        <v>151</v>
      </c>
      <c r="AU1476" s="155" t="s">
        <v>78</v>
      </c>
      <c r="AV1476" s="13" t="s">
        <v>78</v>
      </c>
      <c r="AW1476" s="13" t="s">
        <v>31</v>
      </c>
      <c r="AX1476" s="13" t="s">
        <v>70</v>
      </c>
      <c r="AY1476" s="155" t="s">
        <v>142</v>
      </c>
    </row>
    <row r="1477" spans="2:65" s="11" customFormat="1" ht="11.25">
      <c r="B1477" s="139"/>
      <c r="D1477" s="140" t="s">
        <v>151</v>
      </c>
      <c r="E1477" s="141" t="s">
        <v>19</v>
      </c>
      <c r="F1477" s="142" t="s">
        <v>78</v>
      </c>
      <c r="H1477" s="143">
        <v>1</v>
      </c>
      <c r="I1477" s="144"/>
      <c r="L1477" s="139"/>
      <c r="M1477" s="145"/>
      <c r="T1477" s="146"/>
      <c r="AT1477" s="141" t="s">
        <v>151</v>
      </c>
      <c r="AU1477" s="141" t="s">
        <v>78</v>
      </c>
      <c r="AV1477" s="11" t="s">
        <v>80</v>
      </c>
      <c r="AW1477" s="11" t="s">
        <v>31</v>
      </c>
      <c r="AX1477" s="11" t="s">
        <v>70</v>
      </c>
      <c r="AY1477" s="141" t="s">
        <v>142</v>
      </c>
    </row>
    <row r="1478" spans="2:65" s="13" customFormat="1" ht="11.25">
      <c r="B1478" s="154"/>
      <c r="D1478" s="140" t="s">
        <v>151</v>
      </c>
      <c r="E1478" s="155" t="s">
        <v>19</v>
      </c>
      <c r="F1478" s="156" t="s">
        <v>1336</v>
      </c>
      <c r="H1478" s="155" t="s">
        <v>19</v>
      </c>
      <c r="I1478" s="157"/>
      <c r="L1478" s="154"/>
      <c r="M1478" s="158"/>
      <c r="T1478" s="159"/>
      <c r="AT1478" s="155" t="s">
        <v>151</v>
      </c>
      <c r="AU1478" s="155" t="s">
        <v>78</v>
      </c>
      <c r="AV1478" s="13" t="s">
        <v>78</v>
      </c>
      <c r="AW1478" s="13" t="s">
        <v>31</v>
      </c>
      <c r="AX1478" s="13" t="s">
        <v>70</v>
      </c>
      <c r="AY1478" s="155" t="s">
        <v>142</v>
      </c>
    </row>
    <row r="1479" spans="2:65" s="11" customFormat="1" ht="11.25">
      <c r="B1479" s="139"/>
      <c r="D1479" s="140" t="s">
        <v>151</v>
      </c>
      <c r="E1479" s="141" t="s">
        <v>19</v>
      </c>
      <c r="F1479" s="142" t="s">
        <v>1337</v>
      </c>
      <c r="H1479" s="143">
        <v>4</v>
      </c>
      <c r="I1479" s="144"/>
      <c r="L1479" s="139"/>
      <c r="M1479" s="145"/>
      <c r="T1479" s="146"/>
      <c r="AT1479" s="141" t="s">
        <v>151</v>
      </c>
      <c r="AU1479" s="141" t="s">
        <v>78</v>
      </c>
      <c r="AV1479" s="11" t="s">
        <v>80</v>
      </c>
      <c r="AW1479" s="11" t="s">
        <v>31</v>
      </c>
      <c r="AX1479" s="11" t="s">
        <v>70</v>
      </c>
      <c r="AY1479" s="141" t="s">
        <v>142</v>
      </c>
    </row>
    <row r="1480" spans="2:65" s="13" customFormat="1" ht="11.25">
      <c r="B1480" s="154"/>
      <c r="D1480" s="140" t="s">
        <v>151</v>
      </c>
      <c r="E1480" s="155" t="s">
        <v>19</v>
      </c>
      <c r="F1480" s="156" t="s">
        <v>1338</v>
      </c>
      <c r="H1480" s="155" t="s">
        <v>19</v>
      </c>
      <c r="I1480" s="157"/>
      <c r="L1480" s="154"/>
      <c r="M1480" s="158"/>
      <c r="T1480" s="159"/>
      <c r="AT1480" s="155" t="s">
        <v>151</v>
      </c>
      <c r="AU1480" s="155" t="s">
        <v>78</v>
      </c>
      <c r="AV1480" s="13" t="s">
        <v>78</v>
      </c>
      <c r="AW1480" s="13" t="s">
        <v>31</v>
      </c>
      <c r="AX1480" s="13" t="s">
        <v>70</v>
      </c>
      <c r="AY1480" s="155" t="s">
        <v>142</v>
      </c>
    </row>
    <row r="1481" spans="2:65" s="11" customFormat="1" ht="11.25">
      <c r="B1481" s="139"/>
      <c r="D1481" s="140" t="s">
        <v>151</v>
      </c>
      <c r="E1481" s="141" t="s">
        <v>19</v>
      </c>
      <c r="F1481" s="142" t="s">
        <v>1337</v>
      </c>
      <c r="H1481" s="143">
        <v>4</v>
      </c>
      <c r="I1481" s="144"/>
      <c r="L1481" s="139"/>
      <c r="M1481" s="145"/>
      <c r="T1481" s="146"/>
      <c r="AT1481" s="141" t="s">
        <v>151</v>
      </c>
      <c r="AU1481" s="141" t="s">
        <v>78</v>
      </c>
      <c r="AV1481" s="11" t="s">
        <v>80</v>
      </c>
      <c r="AW1481" s="11" t="s">
        <v>31</v>
      </c>
      <c r="AX1481" s="11" t="s">
        <v>70</v>
      </c>
      <c r="AY1481" s="141" t="s">
        <v>142</v>
      </c>
    </row>
    <row r="1482" spans="2:65" s="12" customFormat="1" ht="11.25">
      <c r="B1482" s="147"/>
      <c r="D1482" s="140" t="s">
        <v>151</v>
      </c>
      <c r="E1482" s="148" t="s">
        <v>19</v>
      </c>
      <c r="F1482" s="149" t="s">
        <v>154</v>
      </c>
      <c r="H1482" s="150">
        <v>10</v>
      </c>
      <c r="I1482" s="151"/>
      <c r="L1482" s="147"/>
      <c r="M1482" s="152"/>
      <c r="T1482" s="153"/>
      <c r="AT1482" s="148" t="s">
        <v>151</v>
      </c>
      <c r="AU1482" s="148" t="s">
        <v>78</v>
      </c>
      <c r="AV1482" s="12" t="s">
        <v>149</v>
      </c>
      <c r="AW1482" s="12" t="s">
        <v>31</v>
      </c>
      <c r="AX1482" s="12" t="s">
        <v>78</v>
      </c>
      <c r="AY1482" s="148" t="s">
        <v>142</v>
      </c>
    </row>
    <row r="1483" spans="2:65" s="1" customFormat="1" ht="145.5" customHeight="1">
      <c r="B1483" s="32"/>
      <c r="C1483" s="160" t="s">
        <v>1339</v>
      </c>
      <c r="D1483" s="160" t="s">
        <v>316</v>
      </c>
      <c r="E1483" s="161" t="s">
        <v>1340</v>
      </c>
      <c r="F1483" s="162" t="s">
        <v>1341</v>
      </c>
      <c r="G1483" s="163" t="s">
        <v>146</v>
      </c>
      <c r="H1483" s="164">
        <v>1</v>
      </c>
      <c r="I1483" s="165"/>
      <c r="J1483" s="166">
        <f>ROUND(I1483*H1483,2)</f>
        <v>0</v>
      </c>
      <c r="K1483" s="162" t="s">
        <v>147</v>
      </c>
      <c r="L1483" s="32"/>
      <c r="M1483" s="167" t="s">
        <v>19</v>
      </c>
      <c r="N1483" s="168" t="s">
        <v>41</v>
      </c>
      <c r="P1483" s="135">
        <f>O1483*H1483</f>
        <v>0</v>
      </c>
      <c r="Q1483" s="135">
        <v>0</v>
      </c>
      <c r="R1483" s="135">
        <f>Q1483*H1483</f>
        <v>0</v>
      </c>
      <c r="S1483" s="135">
        <v>0</v>
      </c>
      <c r="T1483" s="136">
        <f>S1483*H1483</f>
        <v>0</v>
      </c>
      <c r="AR1483" s="137" t="s">
        <v>149</v>
      </c>
      <c r="AT1483" s="137" t="s">
        <v>316</v>
      </c>
      <c r="AU1483" s="137" t="s">
        <v>78</v>
      </c>
      <c r="AY1483" s="17" t="s">
        <v>142</v>
      </c>
      <c r="BE1483" s="138">
        <f>IF(N1483="základní",J1483,0)</f>
        <v>0</v>
      </c>
      <c r="BF1483" s="138">
        <f>IF(N1483="snížená",J1483,0)</f>
        <v>0</v>
      </c>
      <c r="BG1483" s="138">
        <f>IF(N1483="zákl. přenesená",J1483,0)</f>
        <v>0</v>
      </c>
      <c r="BH1483" s="138">
        <f>IF(N1483="sníž. přenesená",J1483,0)</f>
        <v>0</v>
      </c>
      <c r="BI1483" s="138">
        <f>IF(N1483="nulová",J1483,0)</f>
        <v>0</v>
      </c>
      <c r="BJ1483" s="17" t="s">
        <v>78</v>
      </c>
      <c r="BK1483" s="138">
        <f>ROUND(I1483*H1483,2)</f>
        <v>0</v>
      </c>
      <c r="BL1483" s="17" t="s">
        <v>149</v>
      </c>
      <c r="BM1483" s="137" t="s">
        <v>1342</v>
      </c>
    </row>
    <row r="1484" spans="2:65" s="13" customFormat="1" ht="11.25">
      <c r="B1484" s="154"/>
      <c r="D1484" s="140" t="s">
        <v>151</v>
      </c>
      <c r="E1484" s="155" t="s">
        <v>19</v>
      </c>
      <c r="F1484" s="156" t="s">
        <v>879</v>
      </c>
      <c r="H1484" s="155" t="s">
        <v>19</v>
      </c>
      <c r="I1484" s="157"/>
      <c r="L1484" s="154"/>
      <c r="M1484" s="158"/>
      <c r="T1484" s="159"/>
      <c r="AT1484" s="155" t="s">
        <v>151</v>
      </c>
      <c r="AU1484" s="155" t="s">
        <v>78</v>
      </c>
      <c r="AV1484" s="13" t="s">
        <v>78</v>
      </c>
      <c r="AW1484" s="13" t="s">
        <v>31</v>
      </c>
      <c r="AX1484" s="13" t="s">
        <v>70</v>
      </c>
      <c r="AY1484" s="155" t="s">
        <v>142</v>
      </c>
    </row>
    <row r="1485" spans="2:65" s="11" customFormat="1" ht="11.25">
      <c r="B1485" s="139"/>
      <c r="D1485" s="140" t="s">
        <v>151</v>
      </c>
      <c r="E1485" s="141" t="s">
        <v>19</v>
      </c>
      <c r="F1485" s="142" t="s">
        <v>78</v>
      </c>
      <c r="H1485" s="143">
        <v>1</v>
      </c>
      <c r="I1485" s="144"/>
      <c r="L1485" s="139"/>
      <c r="M1485" s="145"/>
      <c r="T1485" s="146"/>
      <c r="AT1485" s="141" t="s">
        <v>151</v>
      </c>
      <c r="AU1485" s="141" t="s">
        <v>78</v>
      </c>
      <c r="AV1485" s="11" t="s">
        <v>80</v>
      </c>
      <c r="AW1485" s="11" t="s">
        <v>31</v>
      </c>
      <c r="AX1485" s="11" t="s">
        <v>70</v>
      </c>
      <c r="AY1485" s="141" t="s">
        <v>142</v>
      </c>
    </row>
    <row r="1486" spans="2:65" s="12" customFormat="1" ht="11.25">
      <c r="B1486" s="147"/>
      <c r="D1486" s="140" t="s">
        <v>151</v>
      </c>
      <c r="E1486" s="148" t="s">
        <v>19</v>
      </c>
      <c r="F1486" s="149" t="s">
        <v>154</v>
      </c>
      <c r="H1486" s="150">
        <v>1</v>
      </c>
      <c r="I1486" s="151"/>
      <c r="L1486" s="147"/>
      <c r="M1486" s="152"/>
      <c r="T1486" s="153"/>
      <c r="AT1486" s="148" t="s">
        <v>151</v>
      </c>
      <c r="AU1486" s="148" t="s">
        <v>78</v>
      </c>
      <c r="AV1486" s="12" t="s">
        <v>149</v>
      </c>
      <c r="AW1486" s="12" t="s">
        <v>31</v>
      </c>
      <c r="AX1486" s="12" t="s">
        <v>78</v>
      </c>
      <c r="AY1486" s="148" t="s">
        <v>142</v>
      </c>
    </row>
    <row r="1487" spans="2:65" s="1" customFormat="1" ht="66.75" customHeight="1">
      <c r="B1487" s="32"/>
      <c r="C1487" s="160" t="s">
        <v>978</v>
      </c>
      <c r="D1487" s="160" t="s">
        <v>316</v>
      </c>
      <c r="E1487" s="161" t="s">
        <v>1343</v>
      </c>
      <c r="F1487" s="162" t="s">
        <v>1344</v>
      </c>
      <c r="G1487" s="163" t="s">
        <v>164</v>
      </c>
      <c r="H1487" s="164">
        <v>4.5</v>
      </c>
      <c r="I1487" s="165"/>
      <c r="J1487" s="166">
        <f>ROUND(I1487*H1487,2)</f>
        <v>0</v>
      </c>
      <c r="K1487" s="162" t="s">
        <v>147</v>
      </c>
      <c r="L1487" s="32"/>
      <c r="M1487" s="167" t="s">
        <v>19</v>
      </c>
      <c r="N1487" s="168" t="s">
        <v>41</v>
      </c>
      <c r="P1487" s="135">
        <f>O1487*H1487</f>
        <v>0</v>
      </c>
      <c r="Q1487" s="135">
        <v>0</v>
      </c>
      <c r="R1487" s="135">
        <f>Q1487*H1487</f>
        <v>0</v>
      </c>
      <c r="S1487" s="135">
        <v>0</v>
      </c>
      <c r="T1487" s="136">
        <f>S1487*H1487</f>
        <v>0</v>
      </c>
      <c r="AR1487" s="137" t="s">
        <v>149</v>
      </c>
      <c r="AT1487" s="137" t="s">
        <v>316</v>
      </c>
      <c r="AU1487" s="137" t="s">
        <v>78</v>
      </c>
      <c r="AY1487" s="17" t="s">
        <v>142</v>
      </c>
      <c r="BE1487" s="138">
        <f>IF(N1487="základní",J1487,0)</f>
        <v>0</v>
      </c>
      <c r="BF1487" s="138">
        <f>IF(N1487="snížená",J1487,0)</f>
        <v>0</v>
      </c>
      <c r="BG1487" s="138">
        <f>IF(N1487="zákl. přenesená",J1487,0)</f>
        <v>0</v>
      </c>
      <c r="BH1487" s="138">
        <f>IF(N1487="sníž. přenesená",J1487,0)</f>
        <v>0</v>
      </c>
      <c r="BI1487" s="138">
        <f>IF(N1487="nulová",J1487,0)</f>
        <v>0</v>
      </c>
      <c r="BJ1487" s="17" t="s">
        <v>78</v>
      </c>
      <c r="BK1487" s="138">
        <f>ROUND(I1487*H1487,2)</f>
        <v>0</v>
      </c>
      <c r="BL1487" s="17" t="s">
        <v>149</v>
      </c>
      <c r="BM1487" s="137" t="s">
        <v>1345</v>
      </c>
    </row>
    <row r="1488" spans="2:65" s="13" customFormat="1" ht="11.25">
      <c r="B1488" s="154"/>
      <c r="D1488" s="140" t="s">
        <v>151</v>
      </c>
      <c r="E1488" s="155" t="s">
        <v>19</v>
      </c>
      <c r="F1488" s="156" t="s">
        <v>1346</v>
      </c>
      <c r="H1488" s="155" t="s">
        <v>19</v>
      </c>
      <c r="I1488" s="157"/>
      <c r="L1488" s="154"/>
      <c r="M1488" s="158"/>
      <c r="T1488" s="159"/>
      <c r="AT1488" s="155" t="s">
        <v>151</v>
      </c>
      <c r="AU1488" s="155" t="s">
        <v>78</v>
      </c>
      <c r="AV1488" s="13" t="s">
        <v>78</v>
      </c>
      <c r="AW1488" s="13" t="s">
        <v>31</v>
      </c>
      <c r="AX1488" s="13" t="s">
        <v>70</v>
      </c>
      <c r="AY1488" s="155" t="s">
        <v>142</v>
      </c>
    </row>
    <row r="1489" spans="2:65" s="11" customFormat="1" ht="11.25">
      <c r="B1489" s="139"/>
      <c r="D1489" s="140" t="s">
        <v>151</v>
      </c>
      <c r="E1489" s="141" t="s">
        <v>19</v>
      </c>
      <c r="F1489" s="142" t="s">
        <v>1347</v>
      </c>
      <c r="H1489" s="143">
        <v>4.5</v>
      </c>
      <c r="I1489" s="144"/>
      <c r="L1489" s="139"/>
      <c r="M1489" s="145"/>
      <c r="T1489" s="146"/>
      <c r="AT1489" s="141" t="s">
        <v>151</v>
      </c>
      <c r="AU1489" s="141" t="s">
        <v>78</v>
      </c>
      <c r="AV1489" s="11" t="s">
        <v>80</v>
      </c>
      <c r="AW1489" s="11" t="s">
        <v>31</v>
      </c>
      <c r="AX1489" s="11" t="s">
        <v>70</v>
      </c>
      <c r="AY1489" s="141" t="s">
        <v>142</v>
      </c>
    </row>
    <row r="1490" spans="2:65" s="12" customFormat="1" ht="11.25">
      <c r="B1490" s="147"/>
      <c r="D1490" s="140" t="s">
        <v>151</v>
      </c>
      <c r="E1490" s="148" t="s">
        <v>19</v>
      </c>
      <c r="F1490" s="149" t="s">
        <v>154</v>
      </c>
      <c r="H1490" s="150">
        <v>4.5</v>
      </c>
      <c r="I1490" s="151"/>
      <c r="L1490" s="147"/>
      <c r="M1490" s="152"/>
      <c r="T1490" s="153"/>
      <c r="AT1490" s="148" t="s">
        <v>151</v>
      </c>
      <c r="AU1490" s="148" t="s">
        <v>78</v>
      </c>
      <c r="AV1490" s="12" t="s">
        <v>149</v>
      </c>
      <c r="AW1490" s="12" t="s">
        <v>31</v>
      </c>
      <c r="AX1490" s="12" t="s">
        <v>78</v>
      </c>
      <c r="AY1490" s="148" t="s">
        <v>142</v>
      </c>
    </row>
    <row r="1491" spans="2:65" s="1" customFormat="1" ht="66.75" customHeight="1">
      <c r="B1491" s="32"/>
      <c r="C1491" s="160" t="s">
        <v>1348</v>
      </c>
      <c r="D1491" s="160" t="s">
        <v>316</v>
      </c>
      <c r="E1491" s="161" t="s">
        <v>1349</v>
      </c>
      <c r="F1491" s="162" t="s">
        <v>1350</v>
      </c>
      <c r="G1491" s="163" t="s">
        <v>164</v>
      </c>
      <c r="H1491" s="164">
        <v>346.59100000000001</v>
      </c>
      <c r="I1491" s="165"/>
      <c r="J1491" s="166">
        <f>ROUND(I1491*H1491,2)</f>
        <v>0</v>
      </c>
      <c r="K1491" s="162" t="s">
        <v>147</v>
      </c>
      <c r="L1491" s="32"/>
      <c r="M1491" s="167" t="s">
        <v>19</v>
      </c>
      <c r="N1491" s="168" t="s">
        <v>41</v>
      </c>
      <c r="P1491" s="135">
        <f>O1491*H1491</f>
        <v>0</v>
      </c>
      <c r="Q1491" s="135">
        <v>0</v>
      </c>
      <c r="R1491" s="135">
        <f>Q1491*H1491</f>
        <v>0</v>
      </c>
      <c r="S1491" s="135">
        <v>0</v>
      </c>
      <c r="T1491" s="136">
        <f>S1491*H1491</f>
        <v>0</v>
      </c>
      <c r="AR1491" s="137" t="s">
        <v>149</v>
      </c>
      <c r="AT1491" s="137" t="s">
        <v>316</v>
      </c>
      <c r="AU1491" s="137" t="s">
        <v>78</v>
      </c>
      <c r="AY1491" s="17" t="s">
        <v>142</v>
      </c>
      <c r="BE1491" s="138">
        <f>IF(N1491="základní",J1491,0)</f>
        <v>0</v>
      </c>
      <c r="BF1491" s="138">
        <f>IF(N1491="snížená",J1491,0)</f>
        <v>0</v>
      </c>
      <c r="BG1491" s="138">
        <f>IF(N1491="zákl. přenesená",J1491,0)</f>
        <v>0</v>
      </c>
      <c r="BH1491" s="138">
        <f>IF(N1491="sníž. přenesená",J1491,0)</f>
        <v>0</v>
      </c>
      <c r="BI1491" s="138">
        <f>IF(N1491="nulová",J1491,0)</f>
        <v>0</v>
      </c>
      <c r="BJ1491" s="17" t="s">
        <v>78</v>
      </c>
      <c r="BK1491" s="138">
        <f>ROUND(I1491*H1491,2)</f>
        <v>0</v>
      </c>
      <c r="BL1491" s="17" t="s">
        <v>149</v>
      </c>
      <c r="BM1491" s="137" t="s">
        <v>1351</v>
      </c>
    </row>
    <row r="1492" spans="2:65" s="1" customFormat="1" ht="19.5">
      <c r="B1492" s="32"/>
      <c r="D1492" s="140" t="s">
        <v>314</v>
      </c>
      <c r="F1492" s="169" t="s">
        <v>1220</v>
      </c>
      <c r="I1492" s="170"/>
      <c r="L1492" s="32"/>
      <c r="M1492" s="171"/>
      <c r="T1492" s="53"/>
      <c r="AT1492" s="17" t="s">
        <v>314</v>
      </c>
      <c r="AU1492" s="17" t="s">
        <v>78</v>
      </c>
    </row>
    <row r="1493" spans="2:65" s="13" customFormat="1" ht="11.25">
      <c r="B1493" s="154"/>
      <c r="D1493" s="140" t="s">
        <v>151</v>
      </c>
      <c r="E1493" s="155" t="s">
        <v>19</v>
      </c>
      <c r="F1493" s="156" t="s">
        <v>730</v>
      </c>
      <c r="H1493" s="155" t="s">
        <v>19</v>
      </c>
      <c r="I1493" s="157"/>
      <c r="L1493" s="154"/>
      <c r="M1493" s="158"/>
      <c r="T1493" s="159"/>
      <c r="AT1493" s="155" t="s">
        <v>151</v>
      </c>
      <c r="AU1493" s="155" t="s">
        <v>78</v>
      </c>
      <c r="AV1493" s="13" t="s">
        <v>78</v>
      </c>
      <c r="AW1493" s="13" t="s">
        <v>31</v>
      </c>
      <c r="AX1493" s="13" t="s">
        <v>70</v>
      </c>
      <c r="AY1493" s="155" t="s">
        <v>142</v>
      </c>
    </row>
    <row r="1494" spans="2:65" s="11" customFormat="1" ht="11.25">
      <c r="B1494" s="139"/>
      <c r="D1494" s="140" t="s">
        <v>151</v>
      </c>
      <c r="E1494" s="141" t="s">
        <v>19</v>
      </c>
      <c r="F1494" s="142" t="s">
        <v>1221</v>
      </c>
      <c r="H1494" s="143">
        <v>43.753</v>
      </c>
      <c r="I1494" s="144"/>
      <c r="L1494" s="139"/>
      <c r="M1494" s="145"/>
      <c r="T1494" s="146"/>
      <c r="AT1494" s="141" t="s">
        <v>151</v>
      </c>
      <c r="AU1494" s="141" t="s">
        <v>78</v>
      </c>
      <c r="AV1494" s="11" t="s">
        <v>80</v>
      </c>
      <c r="AW1494" s="11" t="s">
        <v>31</v>
      </c>
      <c r="AX1494" s="11" t="s">
        <v>70</v>
      </c>
      <c r="AY1494" s="141" t="s">
        <v>142</v>
      </c>
    </row>
    <row r="1495" spans="2:65" s="13" customFormat="1" ht="11.25">
      <c r="B1495" s="154"/>
      <c r="D1495" s="140" t="s">
        <v>151</v>
      </c>
      <c r="E1495" s="155" t="s">
        <v>19</v>
      </c>
      <c r="F1495" s="156" t="s">
        <v>731</v>
      </c>
      <c r="H1495" s="155" t="s">
        <v>19</v>
      </c>
      <c r="I1495" s="157"/>
      <c r="L1495" s="154"/>
      <c r="M1495" s="158"/>
      <c r="T1495" s="159"/>
      <c r="AT1495" s="155" t="s">
        <v>151</v>
      </c>
      <c r="AU1495" s="155" t="s">
        <v>78</v>
      </c>
      <c r="AV1495" s="13" t="s">
        <v>78</v>
      </c>
      <c r="AW1495" s="13" t="s">
        <v>31</v>
      </c>
      <c r="AX1495" s="13" t="s">
        <v>70</v>
      </c>
      <c r="AY1495" s="155" t="s">
        <v>142</v>
      </c>
    </row>
    <row r="1496" spans="2:65" s="11" customFormat="1" ht="11.25">
      <c r="B1496" s="139"/>
      <c r="D1496" s="140" t="s">
        <v>151</v>
      </c>
      <c r="E1496" s="141" t="s">
        <v>19</v>
      </c>
      <c r="F1496" s="142" t="s">
        <v>1222</v>
      </c>
      <c r="H1496" s="143">
        <v>53.607999999999997</v>
      </c>
      <c r="I1496" s="144"/>
      <c r="L1496" s="139"/>
      <c r="M1496" s="145"/>
      <c r="T1496" s="146"/>
      <c r="AT1496" s="141" t="s">
        <v>151</v>
      </c>
      <c r="AU1496" s="141" t="s">
        <v>78</v>
      </c>
      <c r="AV1496" s="11" t="s">
        <v>80</v>
      </c>
      <c r="AW1496" s="11" t="s">
        <v>31</v>
      </c>
      <c r="AX1496" s="11" t="s">
        <v>70</v>
      </c>
      <c r="AY1496" s="141" t="s">
        <v>142</v>
      </c>
    </row>
    <row r="1497" spans="2:65" s="13" customFormat="1" ht="11.25">
      <c r="B1497" s="154"/>
      <c r="D1497" s="140" t="s">
        <v>151</v>
      </c>
      <c r="E1497" s="155" t="s">
        <v>19</v>
      </c>
      <c r="F1497" s="156" t="s">
        <v>732</v>
      </c>
      <c r="H1497" s="155" t="s">
        <v>19</v>
      </c>
      <c r="I1497" s="157"/>
      <c r="L1497" s="154"/>
      <c r="M1497" s="158"/>
      <c r="T1497" s="159"/>
      <c r="AT1497" s="155" t="s">
        <v>151</v>
      </c>
      <c r="AU1497" s="155" t="s">
        <v>78</v>
      </c>
      <c r="AV1497" s="13" t="s">
        <v>78</v>
      </c>
      <c r="AW1497" s="13" t="s">
        <v>31</v>
      </c>
      <c r="AX1497" s="13" t="s">
        <v>70</v>
      </c>
      <c r="AY1497" s="155" t="s">
        <v>142</v>
      </c>
    </row>
    <row r="1498" spans="2:65" s="11" customFormat="1" ht="11.25">
      <c r="B1498" s="139"/>
      <c r="D1498" s="140" t="s">
        <v>151</v>
      </c>
      <c r="E1498" s="141" t="s">
        <v>19</v>
      </c>
      <c r="F1498" s="142" t="s">
        <v>1299</v>
      </c>
      <c r="H1498" s="143">
        <v>99.691999999999993</v>
      </c>
      <c r="I1498" s="144"/>
      <c r="L1498" s="139"/>
      <c r="M1498" s="145"/>
      <c r="T1498" s="146"/>
      <c r="AT1498" s="141" t="s">
        <v>151</v>
      </c>
      <c r="AU1498" s="141" t="s">
        <v>78</v>
      </c>
      <c r="AV1498" s="11" t="s">
        <v>80</v>
      </c>
      <c r="AW1498" s="11" t="s">
        <v>31</v>
      </c>
      <c r="AX1498" s="11" t="s">
        <v>70</v>
      </c>
      <c r="AY1498" s="141" t="s">
        <v>142</v>
      </c>
    </row>
    <row r="1499" spans="2:65" s="13" customFormat="1" ht="11.25">
      <c r="B1499" s="154"/>
      <c r="D1499" s="140" t="s">
        <v>151</v>
      </c>
      <c r="E1499" s="155" t="s">
        <v>19</v>
      </c>
      <c r="F1499" s="156" t="s">
        <v>734</v>
      </c>
      <c r="H1499" s="155" t="s">
        <v>19</v>
      </c>
      <c r="I1499" s="157"/>
      <c r="L1499" s="154"/>
      <c r="M1499" s="158"/>
      <c r="T1499" s="159"/>
      <c r="AT1499" s="155" t="s">
        <v>151</v>
      </c>
      <c r="AU1499" s="155" t="s">
        <v>78</v>
      </c>
      <c r="AV1499" s="13" t="s">
        <v>78</v>
      </c>
      <c r="AW1499" s="13" t="s">
        <v>31</v>
      </c>
      <c r="AX1499" s="13" t="s">
        <v>70</v>
      </c>
      <c r="AY1499" s="155" t="s">
        <v>142</v>
      </c>
    </row>
    <row r="1500" spans="2:65" s="11" customFormat="1" ht="11.25">
      <c r="B1500" s="139"/>
      <c r="D1500" s="140" t="s">
        <v>151</v>
      </c>
      <c r="E1500" s="141" t="s">
        <v>19</v>
      </c>
      <c r="F1500" s="142" t="s">
        <v>1226</v>
      </c>
      <c r="H1500" s="143">
        <v>149.53800000000001</v>
      </c>
      <c r="I1500" s="144"/>
      <c r="L1500" s="139"/>
      <c r="M1500" s="145"/>
      <c r="T1500" s="146"/>
      <c r="AT1500" s="141" t="s">
        <v>151</v>
      </c>
      <c r="AU1500" s="141" t="s">
        <v>78</v>
      </c>
      <c r="AV1500" s="11" t="s">
        <v>80</v>
      </c>
      <c r="AW1500" s="11" t="s">
        <v>31</v>
      </c>
      <c r="AX1500" s="11" t="s">
        <v>70</v>
      </c>
      <c r="AY1500" s="141" t="s">
        <v>142</v>
      </c>
    </row>
    <row r="1501" spans="2:65" s="12" customFormat="1" ht="11.25">
      <c r="B1501" s="147"/>
      <c r="D1501" s="140" t="s">
        <v>151</v>
      </c>
      <c r="E1501" s="148" t="s">
        <v>19</v>
      </c>
      <c r="F1501" s="149" t="s">
        <v>154</v>
      </c>
      <c r="H1501" s="150">
        <v>346.59100000000001</v>
      </c>
      <c r="I1501" s="151"/>
      <c r="L1501" s="147"/>
      <c r="M1501" s="152"/>
      <c r="T1501" s="153"/>
      <c r="AT1501" s="148" t="s">
        <v>151</v>
      </c>
      <c r="AU1501" s="148" t="s">
        <v>78</v>
      </c>
      <c r="AV1501" s="12" t="s">
        <v>149</v>
      </c>
      <c r="AW1501" s="12" t="s">
        <v>31</v>
      </c>
      <c r="AX1501" s="12" t="s">
        <v>78</v>
      </c>
      <c r="AY1501" s="148" t="s">
        <v>142</v>
      </c>
    </row>
    <row r="1502" spans="2:65" s="1" customFormat="1" ht="101.25" customHeight="1">
      <c r="B1502" s="32"/>
      <c r="C1502" s="160" t="s">
        <v>1352</v>
      </c>
      <c r="D1502" s="160" t="s">
        <v>316</v>
      </c>
      <c r="E1502" s="161" t="s">
        <v>1353</v>
      </c>
      <c r="F1502" s="162" t="s">
        <v>1354</v>
      </c>
      <c r="G1502" s="163" t="s">
        <v>164</v>
      </c>
      <c r="H1502" s="164">
        <v>346.59100000000001</v>
      </c>
      <c r="I1502" s="165"/>
      <c r="J1502" s="166">
        <f>ROUND(I1502*H1502,2)</f>
        <v>0</v>
      </c>
      <c r="K1502" s="162" t="s">
        <v>147</v>
      </c>
      <c r="L1502" s="32"/>
      <c r="M1502" s="167" t="s">
        <v>19</v>
      </c>
      <c r="N1502" s="168" t="s">
        <v>41</v>
      </c>
      <c r="P1502" s="135">
        <f>O1502*H1502</f>
        <v>0</v>
      </c>
      <c r="Q1502" s="135">
        <v>0</v>
      </c>
      <c r="R1502" s="135">
        <f>Q1502*H1502</f>
        <v>0</v>
      </c>
      <c r="S1502" s="135">
        <v>0</v>
      </c>
      <c r="T1502" s="136">
        <f>S1502*H1502</f>
        <v>0</v>
      </c>
      <c r="AR1502" s="137" t="s">
        <v>149</v>
      </c>
      <c r="AT1502" s="137" t="s">
        <v>316</v>
      </c>
      <c r="AU1502" s="137" t="s">
        <v>78</v>
      </c>
      <c r="AY1502" s="17" t="s">
        <v>142</v>
      </c>
      <c r="BE1502" s="138">
        <f>IF(N1502="základní",J1502,0)</f>
        <v>0</v>
      </c>
      <c r="BF1502" s="138">
        <f>IF(N1502="snížená",J1502,0)</f>
        <v>0</v>
      </c>
      <c r="BG1502" s="138">
        <f>IF(N1502="zákl. přenesená",J1502,0)</f>
        <v>0</v>
      </c>
      <c r="BH1502" s="138">
        <f>IF(N1502="sníž. přenesená",J1502,0)</f>
        <v>0</v>
      </c>
      <c r="BI1502" s="138">
        <f>IF(N1502="nulová",J1502,0)</f>
        <v>0</v>
      </c>
      <c r="BJ1502" s="17" t="s">
        <v>78</v>
      </c>
      <c r="BK1502" s="138">
        <f>ROUND(I1502*H1502,2)</f>
        <v>0</v>
      </c>
      <c r="BL1502" s="17" t="s">
        <v>149</v>
      </c>
      <c r="BM1502" s="137" t="s">
        <v>1355</v>
      </c>
    </row>
    <row r="1503" spans="2:65" s="13" customFormat="1" ht="11.25">
      <c r="B1503" s="154"/>
      <c r="D1503" s="140" t="s">
        <v>151</v>
      </c>
      <c r="E1503" s="155" t="s">
        <v>19</v>
      </c>
      <c r="F1503" s="156" t="s">
        <v>730</v>
      </c>
      <c r="H1503" s="155" t="s">
        <v>19</v>
      </c>
      <c r="I1503" s="157"/>
      <c r="L1503" s="154"/>
      <c r="M1503" s="158"/>
      <c r="T1503" s="159"/>
      <c r="AT1503" s="155" t="s">
        <v>151</v>
      </c>
      <c r="AU1503" s="155" t="s">
        <v>78</v>
      </c>
      <c r="AV1503" s="13" t="s">
        <v>78</v>
      </c>
      <c r="AW1503" s="13" t="s">
        <v>31</v>
      </c>
      <c r="AX1503" s="13" t="s">
        <v>70</v>
      </c>
      <c r="AY1503" s="155" t="s">
        <v>142</v>
      </c>
    </row>
    <row r="1504" spans="2:65" s="11" customFormat="1" ht="11.25">
      <c r="B1504" s="139"/>
      <c r="D1504" s="140" t="s">
        <v>151</v>
      </c>
      <c r="E1504" s="141" t="s">
        <v>19</v>
      </c>
      <c r="F1504" s="142" t="s">
        <v>1221</v>
      </c>
      <c r="H1504" s="143">
        <v>43.753</v>
      </c>
      <c r="I1504" s="144"/>
      <c r="L1504" s="139"/>
      <c r="M1504" s="145"/>
      <c r="T1504" s="146"/>
      <c r="AT1504" s="141" t="s">
        <v>151</v>
      </c>
      <c r="AU1504" s="141" t="s">
        <v>78</v>
      </c>
      <c r="AV1504" s="11" t="s">
        <v>80</v>
      </c>
      <c r="AW1504" s="11" t="s">
        <v>31</v>
      </c>
      <c r="AX1504" s="11" t="s">
        <v>70</v>
      </c>
      <c r="AY1504" s="141" t="s">
        <v>142</v>
      </c>
    </row>
    <row r="1505" spans="2:65" s="13" customFormat="1" ht="11.25">
      <c r="B1505" s="154"/>
      <c r="D1505" s="140" t="s">
        <v>151</v>
      </c>
      <c r="E1505" s="155" t="s">
        <v>19</v>
      </c>
      <c r="F1505" s="156" t="s">
        <v>731</v>
      </c>
      <c r="H1505" s="155" t="s">
        <v>19</v>
      </c>
      <c r="I1505" s="157"/>
      <c r="L1505" s="154"/>
      <c r="M1505" s="158"/>
      <c r="T1505" s="159"/>
      <c r="AT1505" s="155" t="s">
        <v>151</v>
      </c>
      <c r="AU1505" s="155" t="s">
        <v>78</v>
      </c>
      <c r="AV1505" s="13" t="s">
        <v>78</v>
      </c>
      <c r="AW1505" s="13" t="s">
        <v>31</v>
      </c>
      <c r="AX1505" s="13" t="s">
        <v>70</v>
      </c>
      <c r="AY1505" s="155" t="s">
        <v>142</v>
      </c>
    </row>
    <row r="1506" spans="2:65" s="11" customFormat="1" ht="11.25">
      <c r="B1506" s="139"/>
      <c r="D1506" s="140" t="s">
        <v>151</v>
      </c>
      <c r="E1506" s="141" t="s">
        <v>19</v>
      </c>
      <c r="F1506" s="142" t="s">
        <v>1222</v>
      </c>
      <c r="H1506" s="143">
        <v>53.607999999999997</v>
      </c>
      <c r="I1506" s="144"/>
      <c r="L1506" s="139"/>
      <c r="M1506" s="145"/>
      <c r="T1506" s="146"/>
      <c r="AT1506" s="141" t="s">
        <v>151</v>
      </c>
      <c r="AU1506" s="141" t="s">
        <v>78</v>
      </c>
      <c r="AV1506" s="11" t="s">
        <v>80</v>
      </c>
      <c r="AW1506" s="11" t="s">
        <v>31</v>
      </c>
      <c r="AX1506" s="11" t="s">
        <v>70</v>
      </c>
      <c r="AY1506" s="141" t="s">
        <v>142</v>
      </c>
    </row>
    <row r="1507" spans="2:65" s="13" customFormat="1" ht="11.25">
      <c r="B1507" s="154"/>
      <c r="D1507" s="140" t="s">
        <v>151</v>
      </c>
      <c r="E1507" s="155" t="s">
        <v>19</v>
      </c>
      <c r="F1507" s="156" t="s">
        <v>732</v>
      </c>
      <c r="H1507" s="155" t="s">
        <v>19</v>
      </c>
      <c r="I1507" s="157"/>
      <c r="L1507" s="154"/>
      <c r="M1507" s="158"/>
      <c r="T1507" s="159"/>
      <c r="AT1507" s="155" t="s">
        <v>151</v>
      </c>
      <c r="AU1507" s="155" t="s">
        <v>78</v>
      </c>
      <c r="AV1507" s="13" t="s">
        <v>78</v>
      </c>
      <c r="AW1507" s="13" t="s">
        <v>31</v>
      </c>
      <c r="AX1507" s="13" t="s">
        <v>70</v>
      </c>
      <c r="AY1507" s="155" t="s">
        <v>142</v>
      </c>
    </row>
    <row r="1508" spans="2:65" s="11" customFormat="1" ht="11.25">
      <c r="B1508" s="139"/>
      <c r="D1508" s="140" t="s">
        <v>151</v>
      </c>
      <c r="E1508" s="141" t="s">
        <v>19</v>
      </c>
      <c r="F1508" s="142" t="s">
        <v>1299</v>
      </c>
      <c r="H1508" s="143">
        <v>99.691999999999993</v>
      </c>
      <c r="I1508" s="144"/>
      <c r="L1508" s="139"/>
      <c r="M1508" s="145"/>
      <c r="T1508" s="146"/>
      <c r="AT1508" s="141" t="s">
        <v>151</v>
      </c>
      <c r="AU1508" s="141" t="s">
        <v>78</v>
      </c>
      <c r="AV1508" s="11" t="s">
        <v>80</v>
      </c>
      <c r="AW1508" s="11" t="s">
        <v>31</v>
      </c>
      <c r="AX1508" s="11" t="s">
        <v>70</v>
      </c>
      <c r="AY1508" s="141" t="s">
        <v>142</v>
      </c>
    </row>
    <row r="1509" spans="2:65" s="13" customFormat="1" ht="11.25">
      <c r="B1509" s="154"/>
      <c r="D1509" s="140" t="s">
        <v>151</v>
      </c>
      <c r="E1509" s="155" t="s">
        <v>19</v>
      </c>
      <c r="F1509" s="156" t="s">
        <v>734</v>
      </c>
      <c r="H1509" s="155" t="s">
        <v>19</v>
      </c>
      <c r="I1509" s="157"/>
      <c r="L1509" s="154"/>
      <c r="M1509" s="158"/>
      <c r="T1509" s="159"/>
      <c r="AT1509" s="155" t="s">
        <v>151</v>
      </c>
      <c r="AU1509" s="155" t="s">
        <v>78</v>
      </c>
      <c r="AV1509" s="13" t="s">
        <v>78</v>
      </c>
      <c r="AW1509" s="13" t="s">
        <v>31</v>
      </c>
      <c r="AX1509" s="13" t="s">
        <v>70</v>
      </c>
      <c r="AY1509" s="155" t="s">
        <v>142</v>
      </c>
    </row>
    <row r="1510" spans="2:65" s="11" customFormat="1" ht="11.25">
      <c r="B1510" s="139"/>
      <c r="D1510" s="140" t="s">
        <v>151</v>
      </c>
      <c r="E1510" s="141" t="s">
        <v>19</v>
      </c>
      <c r="F1510" s="142" t="s">
        <v>1226</v>
      </c>
      <c r="H1510" s="143">
        <v>149.53800000000001</v>
      </c>
      <c r="I1510" s="144"/>
      <c r="L1510" s="139"/>
      <c r="M1510" s="145"/>
      <c r="T1510" s="146"/>
      <c r="AT1510" s="141" t="s">
        <v>151</v>
      </c>
      <c r="AU1510" s="141" t="s">
        <v>78</v>
      </c>
      <c r="AV1510" s="11" t="s">
        <v>80</v>
      </c>
      <c r="AW1510" s="11" t="s">
        <v>31</v>
      </c>
      <c r="AX1510" s="11" t="s">
        <v>70</v>
      </c>
      <c r="AY1510" s="141" t="s">
        <v>142</v>
      </c>
    </row>
    <row r="1511" spans="2:65" s="12" customFormat="1" ht="11.25">
      <c r="B1511" s="147"/>
      <c r="D1511" s="140" t="s">
        <v>151</v>
      </c>
      <c r="E1511" s="148" t="s">
        <v>19</v>
      </c>
      <c r="F1511" s="149" t="s">
        <v>154</v>
      </c>
      <c r="H1511" s="150">
        <v>346.59100000000001</v>
      </c>
      <c r="I1511" s="151"/>
      <c r="L1511" s="147"/>
      <c r="M1511" s="152"/>
      <c r="T1511" s="153"/>
      <c r="AT1511" s="148" t="s">
        <v>151</v>
      </c>
      <c r="AU1511" s="148" t="s">
        <v>78</v>
      </c>
      <c r="AV1511" s="12" t="s">
        <v>149</v>
      </c>
      <c r="AW1511" s="12" t="s">
        <v>31</v>
      </c>
      <c r="AX1511" s="12" t="s">
        <v>78</v>
      </c>
      <c r="AY1511" s="148" t="s">
        <v>142</v>
      </c>
    </row>
    <row r="1512" spans="2:65" s="1" customFormat="1" ht="101.25" customHeight="1">
      <c r="B1512" s="32"/>
      <c r="C1512" s="160" t="s">
        <v>1356</v>
      </c>
      <c r="D1512" s="160" t="s">
        <v>316</v>
      </c>
      <c r="E1512" s="161" t="s">
        <v>1357</v>
      </c>
      <c r="F1512" s="162" t="s">
        <v>1358</v>
      </c>
      <c r="G1512" s="163" t="s">
        <v>164</v>
      </c>
      <c r="H1512" s="164">
        <v>80</v>
      </c>
      <c r="I1512" s="165"/>
      <c r="J1512" s="166">
        <f>ROUND(I1512*H1512,2)</f>
        <v>0</v>
      </c>
      <c r="K1512" s="162" t="s">
        <v>147</v>
      </c>
      <c r="L1512" s="32"/>
      <c r="M1512" s="167" t="s">
        <v>19</v>
      </c>
      <c r="N1512" s="168" t="s">
        <v>41</v>
      </c>
      <c r="P1512" s="135">
        <f>O1512*H1512</f>
        <v>0</v>
      </c>
      <c r="Q1512" s="135">
        <v>0</v>
      </c>
      <c r="R1512" s="135">
        <f>Q1512*H1512</f>
        <v>0</v>
      </c>
      <c r="S1512" s="135">
        <v>0</v>
      </c>
      <c r="T1512" s="136">
        <f>S1512*H1512</f>
        <v>0</v>
      </c>
      <c r="AR1512" s="137" t="s">
        <v>149</v>
      </c>
      <c r="AT1512" s="137" t="s">
        <v>316</v>
      </c>
      <c r="AU1512" s="137" t="s">
        <v>78</v>
      </c>
      <c r="AY1512" s="17" t="s">
        <v>142</v>
      </c>
      <c r="BE1512" s="138">
        <f>IF(N1512="základní",J1512,0)</f>
        <v>0</v>
      </c>
      <c r="BF1512" s="138">
        <f>IF(N1512="snížená",J1512,0)</f>
        <v>0</v>
      </c>
      <c r="BG1512" s="138">
        <f>IF(N1512="zákl. přenesená",J1512,0)</f>
        <v>0</v>
      </c>
      <c r="BH1512" s="138">
        <f>IF(N1512="sníž. přenesená",J1512,0)</f>
        <v>0</v>
      </c>
      <c r="BI1512" s="138">
        <f>IF(N1512="nulová",J1512,0)</f>
        <v>0</v>
      </c>
      <c r="BJ1512" s="17" t="s">
        <v>78</v>
      </c>
      <c r="BK1512" s="138">
        <f>ROUND(I1512*H1512,2)</f>
        <v>0</v>
      </c>
      <c r="BL1512" s="17" t="s">
        <v>149</v>
      </c>
      <c r="BM1512" s="137" t="s">
        <v>1359</v>
      </c>
    </row>
    <row r="1513" spans="2:65" s="13" customFormat="1" ht="11.25">
      <c r="B1513" s="154"/>
      <c r="D1513" s="140" t="s">
        <v>151</v>
      </c>
      <c r="E1513" s="155" t="s">
        <v>19</v>
      </c>
      <c r="F1513" s="156" t="s">
        <v>879</v>
      </c>
      <c r="H1513" s="155" t="s">
        <v>19</v>
      </c>
      <c r="I1513" s="157"/>
      <c r="L1513" s="154"/>
      <c r="M1513" s="158"/>
      <c r="T1513" s="159"/>
      <c r="AT1513" s="155" t="s">
        <v>151</v>
      </c>
      <c r="AU1513" s="155" t="s">
        <v>78</v>
      </c>
      <c r="AV1513" s="13" t="s">
        <v>78</v>
      </c>
      <c r="AW1513" s="13" t="s">
        <v>31</v>
      </c>
      <c r="AX1513" s="13" t="s">
        <v>70</v>
      </c>
      <c r="AY1513" s="155" t="s">
        <v>142</v>
      </c>
    </row>
    <row r="1514" spans="2:65" s="11" customFormat="1" ht="11.25">
      <c r="B1514" s="139"/>
      <c r="D1514" s="140" t="s">
        <v>151</v>
      </c>
      <c r="E1514" s="141" t="s">
        <v>19</v>
      </c>
      <c r="F1514" s="142" t="s">
        <v>1227</v>
      </c>
      <c r="H1514" s="143">
        <v>80</v>
      </c>
      <c r="I1514" s="144"/>
      <c r="L1514" s="139"/>
      <c r="M1514" s="145"/>
      <c r="T1514" s="146"/>
      <c r="AT1514" s="141" t="s">
        <v>151</v>
      </c>
      <c r="AU1514" s="141" t="s">
        <v>78</v>
      </c>
      <c r="AV1514" s="11" t="s">
        <v>80</v>
      </c>
      <c r="AW1514" s="11" t="s">
        <v>31</v>
      </c>
      <c r="AX1514" s="11" t="s">
        <v>70</v>
      </c>
      <c r="AY1514" s="141" t="s">
        <v>142</v>
      </c>
    </row>
    <row r="1515" spans="2:65" s="12" customFormat="1" ht="11.25">
      <c r="B1515" s="147"/>
      <c r="D1515" s="140" t="s">
        <v>151</v>
      </c>
      <c r="E1515" s="148" t="s">
        <v>19</v>
      </c>
      <c r="F1515" s="149" t="s">
        <v>154</v>
      </c>
      <c r="H1515" s="150">
        <v>80</v>
      </c>
      <c r="I1515" s="151"/>
      <c r="L1515" s="147"/>
      <c r="M1515" s="152"/>
      <c r="T1515" s="153"/>
      <c r="AT1515" s="148" t="s">
        <v>151</v>
      </c>
      <c r="AU1515" s="148" t="s">
        <v>78</v>
      </c>
      <c r="AV1515" s="12" t="s">
        <v>149</v>
      </c>
      <c r="AW1515" s="12" t="s">
        <v>31</v>
      </c>
      <c r="AX1515" s="12" t="s">
        <v>78</v>
      </c>
      <c r="AY1515" s="148" t="s">
        <v>142</v>
      </c>
    </row>
    <row r="1516" spans="2:65" s="1" customFormat="1" ht="49.15" customHeight="1">
      <c r="B1516" s="32"/>
      <c r="C1516" s="160" t="s">
        <v>1360</v>
      </c>
      <c r="D1516" s="160" t="s">
        <v>316</v>
      </c>
      <c r="E1516" s="161" t="s">
        <v>1361</v>
      </c>
      <c r="F1516" s="162" t="s">
        <v>1362</v>
      </c>
      <c r="G1516" s="163" t="s">
        <v>164</v>
      </c>
      <c r="H1516" s="164">
        <v>80</v>
      </c>
      <c r="I1516" s="165"/>
      <c r="J1516" s="166">
        <f>ROUND(I1516*H1516,2)</f>
        <v>0</v>
      </c>
      <c r="K1516" s="162" t="s">
        <v>147</v>
      </c>
      <c r="L1516" s="32"/>
      <c r="M1516" s="167" t="s">
        <v>19</v>
      </c>
      <c r="N1516" s="168" t="s">
        <v>41</v>
      </c>
      <c r="P1516" s="135">
        <f>O1516*H1516</f>
        <v>0</v>
      </c>
      <c r="Q1516" s="135">
        <v>0</v>
      </c>
      <c r="R1516" s="135">
        <f>Q1516*H1516</f>
        <v>0</v>
      </c>
      <c r="S1516" s="135">
        <v>0</v>
      </c>
      <c r="T1516" s="136">
        <f>S1516*H1516</f>
        <v>0</v>
      </c>
      <c r="AR1516" s="137" t="s">
        <v>149</v>
      </c>
      <c r="AT1516" s="137" t="s">
        <v>316</v>
      </c>
      <c r="AU1516" s="137" t="s">
        <v>78</v>
      </c>
      <c r="AY1516" s="17" t="s">
        <v>142</v>
      </c>
      <c r="BE1516" s="138">
        <f>IF(N1516="základní",J1516,0)</f>
        <v>0</v>
      </c>
      <c r="BF1516" s="138">
        <f>IF(N1516="snížená",J1516,0)</f>
        <v>0</v>
      </c>
      <c r="BG1516" s="138">
        <f>IF(N1516="zákl. přenesená",J1516,0)</f>
        <v>0</v>
      </c>
      <c r="BH1516" s="138">
        <f>IF(N1516="sníž. přenesená",J1516,0)</f>
        <v>0</v>
      </c>
      <c r="BI1516" s="138">
        <f>IF(N1516="nulová",J1516,0)</f>
        <v>0</v>
      </c>
      <c r="BJ1516" s="17" t="s">
        <v>78</v>
      </c>
      <c r="BK1516" s="138">
        <f>ROUND(I1516*H1516,2)</f>
        <v>0</v>
      </c>
      <c r="BL1516" s="17" t="s">
        <v>149</v>
      </c>
      <c r="BM1516" s="137" t="s">
        <v>1363</v>
      </c>
    </row>
    <row r="1517" spans="2:65" s="13" customFormat="1" ht="11.25">
      <c r="B1517" s="154"/>
      <c r="D1517" s="140" t="s">
        <v>151</v>
      </c>
      <c r="E1517" s="155" t="s">
        <v>19</v>
      </c>
      <c r="F1517" s="156" t="s">
        <v>879</v>
      </c>
      <c r="H1517" s="155" t="s">
        <v>19</v>
      </c>
      <c r="I1517" s="157"/>
      <c r="L1517" s="154"/>
      <c r="M1517" s="158"/>
      <c r="T1517" s="159"/>
      <c r="AT1517" s="155" t="s">
        <v>151</v>
      </c>
      <c r="AU1517" s="155" t="s">
        <v>78</v>
      </c>
      <c r="AV1517" s="13" t="s">
        <v>78</v>
      </c>
      <c r="AW1517" s="13" t="s">
        <v>31</v>
      </c>
      <c r="AX1517" s="13" t="s">
        <v>70</v>
      </c>
      <c r="AY1517" s="155" t="s">
        <v>142</v>
      </c>
    </row>
    <row r="1518" spans="2:65" s="11" customFormat="1" ht="11.25">
      <c r="B1518" s="139"/>
      <c r="D1518" s="140" t="s">
        <v>151</v>
      </c>
      <c r="E1518" s="141" t="s">
        <v>19</v>
      </c>
      <c r="F1518" s="142" t="s">
        <v>1227</v>
      </c>
      <c r="H1518" s="143">
        <v>80</v>
      </c>
      <c r="I1518" s="144"/>
      <c r="L1518" s="139"/>
      <c r="M1518" s="145"/>
      <c r="T1518" s="146"/>
      <c r="AT1518" s="141" t="s">
        <v>151</v>
      </c>
      <c r="AU1518" s="141" t="s">
        <v>78</v>
      </c>
      <c r="AV1518" s="11" t="s">
        <v>80</v>
      </c>
      <c r="AW1518" s="11" t="s">
        <v>31</v>
      </c>
      <c r="AX1518" s="11" t="s">
        <v>70</v>
      </c>
      <c r="AY1518" s="141" t="s">
        <v>142</v>
      </c>
    </row>
    <row r="1519" spans="2:65" s="12" customFormat="1" ht="11.25">
      <c r="B1519" s="147"/>
      <c r="D1519" s="140" t="s">
        <v>151</v>
      </c>
      <c r="E1519" s="148" t="s">
        <v>19</v>
      </c>
      <c r="F1519" s="149" t="s">
        <v>154</v>
      </c>
      <c r="H1519" s="150">
        <v>80</v>
      </c>
      <c r="I1519" s="151"/>
      <c r="L1519" s="147"/>
      <c r="M1519" s="152"/>
      <c r="T1519" s="153"/>
      <c r="AT1519" s="148" t="s">
        <v>151</v>
      </c>
      <c r="AU1519" s="148" t="s">
        <v>78</v>
      </c>
      <c r="AV1519" s="12" t="s">
        <v>149</v>
      </c>
      <c r="AW1519" s="12" t="s">
        <v>31</v>
      </c>
      <c r="AX1519" s="12" t="s">
        <v>78</v>
      </c>
      <c r="AY1519" s="148" t="s">
        <v>142</v>
      </c>
    </row>
    <row r="1520" spans="2:65" s="1" customFormat="1" ht="66.75" customHeight="1">
      <c r="B1520" s="32"/>
      <c r="C1520" s="160" t="s">
        <v>1364</v>
      </c>
      <c r="D1520" s="160" t="s">
        <v>316</v>
      </c>
      <c r="E1520" s="161" t="s">
        <v>1365</v>
      </c>
      <c r="F1520" s="162" t="s">
        <v>1366</v>
      </c>
      <c r="G1520" s="163" t="s">
        <v>164</v>
      </c>
      <c r="H1520" s="164">
        <v>80</v>
      </c>
      <c r="I1520" s="165"/>
      <c r="J1520" s="166">
        <f>ROUND(I1520*H1520,2)</f>
        <v>0</v>
      </c>
      <c r="K1520" s="162" t="s">
        <v>147</v>
      </c>
      <c r="L1520" s="32"/>
      <c r="M1520" s="167" t="s">
        <v>19</v>
      </c>
      <c r="N1520" s="168" t="s">
        <v>41</v>
      </c>
      <c r="P1520" s="135">
        <f>O1520*H1520</f>
        <v>0</v>
      </c>
      <c r="Q1520" s="135">
        <v>0</v>
      </c>
      <c r="R1520" s="135">
        <f>Q1520*H1520</f>
        <v>0</v>
      </c>
      <c r="S1520" s="135">
        <v>0</v>
      </c>
      <c r="T1520" s="136">
        <f>S1520*H1520</f>
        <v>0</v>
      </c>
      <c r="AR1520" s="137" t="s">
        <v>149</v>
      </c>
      <c r="AT1520" s="137" t="s">
        <v>316</v>
      </c>
      <c r="AU1520" s="137" t="s">
        <v>78</v>
      </c>
      <c r="AY1520" s="17" t="s">
        <v>142</v>
      </c>
      <c r="BE1520" s="138">
        <f>IF(N1520="základní",J1520,0)</f>
        <v>0</v>
      </c>
      <c r="BF1520" s="138">
        <f>IF(N1520="snížená",J1520,0)</f>
        <v>0</v>
      </c>
      <c r="BG1520" s="138">
        <f>IF(N1520="zákl. přenesená",J1520,0)</f>
        <v>0</v>
      </c>
      <c r="BH1520" s="138">
        <f>IF(N1520="sníž. přenesená",J1520,0)</f>
        <v>0</v>
      </c>
      <c r="BI1520" s="138">
        <f>IF(N1520="nulová",J1520,0)</f>
        <v>0</v>
      </c>
      <c r="BJ1520" s="17" t="s">
        <v>78</v>
      </c>
      <c r="BK1520" s="138">
        <f>ROUND(I1520*H1520,2)</f>
        <v>0</v>
      </c>
      <c r="BL1520" s="17" t="s">
        <v>149</v>
      </c>
      <c r="BM1520" s="137" t="s">
        <v>1367</v>
      </c>
    </row>
    <row r="1521" spans="2:65" s="1" customFormat="1" ht="19.5">
      <c r="B1521" s="32"/>
      <c r="D1521" s="140" t="s">
        <v>314</v>
      </c>
      <c r="F1521" s="169" t="s">
        <v>1220</v>
      </c>
      <c r="I1521" s="170"/>
      <c r="L1521" s="32"/>
      <c r="M1521" s="171"/>
      <c r="T1521" s="53"/>
      <c r="AT1521" s="17" t="s">
        <v>314</v>
      </c>
      <c r="AU1521" s="17" t="s">
        <v>78</v>
      </c>
    </row>
    <row r="1522" spans="2:65" s="13" customFormat="1" ht="11.25">
      <c r="B1522" s="154"/>
      <c r="D1522" s="140" t="s">
        <v>151</v>
      </c>
      <c r="E1522" s="155" t="s">
        <v>19</v>
      </c>
      <c r="F1522" s="156" t="s">
        <v>1368</v>
      </c>
      <c r="H1522" s="155" t="s">
        <v>19</v>
      </c>
      <c r="I1522" s="157"/>
      <c r="L1522" s="154"/>
      <c r="M1522" s="158"/>
      <c r="T1522" s="159"/>
      <c r="AT1522" s="155" t="s">
        <v>151</v>
      </c>
      <c r="AU1522" s="155" t="s">
        <v>78</v>
      </c>
      <c r="AV1522" s="13" t="s">
        <v>78</v>
      </c>
      <c r="AW1522" s="13" t="s">
        <v>31</v>
      </c>
      <c r="AX1522" s="13" t="s">
        <v>70</v>
      </c>
      <c r="AY1522" s="155" t="s">
        <v>142</v>
      </c>
    </row>
    <row r="1523" spans="2:65" s="11" customFormat="1" ht="11.25">
      <c r="B1523" s="139"/>
      <c r="D1523" s="140" t="s">
        <v>151</v>
      </c>
      <c r="E1523" s="141" t="s">
        <v>19</v>
      </c>
      <c r="F1523" s="142" t="s">
        <v>1227</v>
      </c>
      <c r="H1523" s="143">
        <v>80</v>
      </c>
      <c r="I1523" s="144"/>
      <c r="L1523" s="139"/>
      <c r="M1523" s="145"/>
      <c r="T1523" s="146"/>
      <c r="AT1523" s="141" t="s">
        <v>151</v>
      </c>
      <c r="AU1523" s="141" t="s">
        <v>78</v>
      </c>
      <c r="AV1523" s="11" t="s">
        <v>80</v>
      </c>
      <c r="AW1523" s="11" t="s">
        <v>31</v>
      </c>
      <c r="AX1523" s="11" t="s">
        <v>70</v>
      </c>
      <c r="AY1523" s="141" t="s">
        <v>142</v>
      </c>
    </row>
    <row r="1524" spans="2:65" s="12" customFormat="1" ht="11.25">
      <c r="B1524" s="147"/>
      <c r="D1524" s="140" t="s">
        <v>151</v>
      </c>
      <c r="E1524" s="148" t="s">
        <v>19</v>
      </c>
      <c r="F1524" s="149" t="s">
        <v>154</v>
      </c>
      <c r="H1524" s="150">
        <v>80</v>
      </c>
      <c r="I1524" s="151"/>
      <c r="L1524" s="147"/>
      <c r="M1524" s="152"/>
      <c r="T1524" s="153"/>
      <c r="AT1524" s="148" t="s">
        <v>151</v>
      </c>
      <c r="AU1524" s="148" t="s">
        <v>78</v>
      </c>
      <c r="AV1524" s="12" t="s">
        <v>149</v>
      </c>
      <c r="AW1524" s="12" t="s">
        <v>31</v>
      </c>
      <c r="AX1524" s="12" t="s">
        <v>78</v>
      </c>
      <c r="AY1524" s="148" t="s">
        <v>142</v>
      </c>
    </row>
    <row r="1525" spans="2:65" s="1" customFormat="1" ht="49.15" customHeight="1">
      <c r="B1525" s="32"/>
      <c r="C1525" s="160" t="s">
        <v>1369</v>
      </c>
      <c r="D1525" s="160" t="s">
        <v>316</v>
      </c>
      <c r="E1525" s="161" t="s">
        <v>513</v>
      </c>
      <c r="F1525" s="162" t="s">
        <v>514</v>
      </c>
      <c r="G1525" s="163" t="s">
        <v>164</v>
      </c>
      <c r="H1525" s="164">
        <v>6</v>
      </c>
      <c r="I1525" s="165"/>
      <c r="J1525" s="166">
        <f>ROUND(I1525*H1525,2)</f>
        <v>0</v>
      </c>
      <c r="K1525" s="162" t="s">
        <v>147</v>
      </c>
      <c r="L1525" s="32"/>
      <c r="M1525" s="167" t="s">
        <v>19</v>
      </c>
      <c r="N1525" s="168" t="s">
        <v>41</v>
      </c>
      <c r="P1525" s="135">
        <f>O1525*H1525</f>
        <v>0</v>
      </c>
      <c r="Q1525" s="135">
        <v>0</v>
      </c>
      <c r="R1525" s="135">
        <f>Q1525*H1525</f>
        <v>0</v>
      </c>
      <c r="S1525" s="135">
        <v>0</v>
      </c>
      <c r="T1525" s="136">
        <f>S1525*H1525</f>
        <v>0</v>
      </c>
      <c r="AR1525" s="137" t="s">
        <v>149</v>
      </c>
      <c r="AT1525" s="137" t="s">
        <v>316</v>
      </c>
      <c r="AU1525" s="137" t="s">
        <v>78</v>
      </c>
      <c r="AY1525" s="17" t="s">
        <v>142</v>
      </c>
      <c r="BE1525" s="138">
        <f>IF(N1525="základní",J1525,0)</f>
        <v>0</v>
      </c>
      <c r="BF1525" s="138">
        <f>IF(N1525="snížená",J1525,0)</f>
        <v>0</v>
      </c>
      <c r="BG1525" s="138">
        <f>IF(N1525="zákl. přenesená",J1525,0)</f>
        <v>0</v>
      </c>
      <c r="BH1525" s="138">
        <f>IF(N1525="sníž. přenesená",J1525,0)</f>
        <v>0</v>
      </c>
      <c r="BI1525" s="138">
        <f>IF(N1525="nulová",J1525,0)</f>
        <v>0</v>
      </c>
      <c r="BJ1525" s="17" t="s">
        <v>78</v>
      </c>
      <c r="BK1525" s="138">
        <f>ROUND(I1525*H1525,2)</f>
        <v>0</v>
      </c>
      <c r="BL1525" s="17" t="s">
        <v>149</v>
      </c>
      <c r="BM1525" s="137" t="s">
        <v>1370</v>
      </c>
    </row>
    <row r="1526" spans="2:65" s="13" customFormat="1" ht="11.25">
      <c r="B1526" s="154"/>
      <c r="D1526" s="140" t="s">
        <v>151</v>
      </c>
      <c r="E1526" s="155" t="s">
        <v>19</v>
      </c>
      <c r="F1526" s="156" t="s">
        <v>1371</v>
      </c>
      <c r="H1526" s="155" t="s">
        <v>19</v>
      </c>
      <c r="I1526" s="157"/>
      <c r="L1526" s="154"/>
      <c r="M1526" s="158"/>
      <c r="T1526" s="159"/>
      <c r="AT1526" s="155" t="s">
        <v>151</v>
      </c>
      <c r="AU1526" s="155" t="s">
        <v>78</v>
      </c>
      <c r="AV1526" s="13" t="s">
        <v>78</v>
      </c>
      <c r="AW1526" s="13" t="s">
        <v>31</v>
      </c>
      <c r="AX1526" s="13" t="s">
        <v>70</v>
      </c>
      <c r="AY1526" s="155" t="s">
        <v>142</v>
      </c>
    </row>
    <row r="1527" spans="2:65" s="13" customFormat="1" ht="11.25">
      <c r="B1527" s="154"/>
      <c r="D1527" s="140" t="s">
        <v>151</v>
      </c>
      <c r="E1527" s="155" t="s">
        <v>19</v>
      </c>
      <c r="F1527" s="156" t="s">
        <v>663</v>
      </c>
      <c r="H1527" s="155" t="s">
        <v>19</v>
      </c>
      <c r="I1527" s="157"/>
      <c r="L1527" s="154"/>
      <c r="M1527" s="158"/>
      <c r="T1527" s="159"/>
      <c r="AT1527" s="155" t="s">
        <v>151</v>
      </c>
      <c r="AU1527" s="155" t="s">
        <v>78</v>
      </c>
      <c r="AV1527" s="13" t="s">
        <v>78</v>
      </c>
      <c r="AW1527" s="13" t="s">
        <v>31</v>
      </c>
      <c r="AX1527" s="13" t="s">
        <v>70</v>
      </c>
      <c r="AY1527" s="155" t="s">
        <v>142</v>
      </c>
    </row>
    <row r="1528" spans="2:65" s="11" customFormat="1" ht="11.25">
      <c r="B1528" s="139"/>
      <c r="D1528" s="140" t="s">
        <v>151</v>
      </c>
      <c r="E1528" s="141" t="s">
        <v>19</v>
      </c>
      <c r="F1528" s="142" t="s">
        <v>1372</v>
      </c>
      <c r="H1528" s="143">
        <v>3</v>
      </c>
      <c r="I1528" s="144"/>
      <c r="L1528" s="139"/>
      <c r="M1528" s="145"/>
      <c r="T1528" s="146"/>
      <c r="AT1528" s="141" t="s">
        <v>151</v>
      </c>
      <c r="AU1528" s="141" t="s">
        <v>78</v>
      </c>
      <c r="AV1528" s="11" t="s">
        <v>80</v>
      </c>
      <c r="AW1528" s="11" t="s">
        <v>31</v>
      </c>
      <c r="AX1528" s="11" t="s">
        <v>70</v>
      </c>
      <c r="AY1528" s="141" t="s">
        <v>142</v>
      </c>
    </row>
    <row r="1529" spans="2:65" s="13" customFormat="1" ht="11.25">
      <c r="B1529" s="154"/>
      <c r="D1529" s="140" t="s">
        <v>151</v>
      </c>
      <c r="E1529" s="155" t="s">
        <v>19</v>
      </c>
      <c r="F1529" s="156" t="s">
        <v>1373</v>
      </c>
      <c r="H1529" s="155" t="s">
        <v>19</v>
      </c>
      <c r="I1529" s="157"/>
      <c r="L1529" s="154"/>
      <c r="M1529" s="158"/>
      <c r="T1529" s="159"/>
      <c r="AT1529" s="155" t="s">
        <v>151</v>
      </c>
      <c r="AU1529" s="155" t="s">
        <v>78</v>
      </c>
      <c r="AV1529" s="13" t="s">
        <v>78</v>
      </c>
      <c r="AW1529" s="13" t="s">
        <v>31</v>
      </c>
      <c r="AX1529" s="13" t="s">
        <v>70</v>
      </c>
      <c r="AY1529" s="155" t="s">
        <v>142</v>
      </c>
    </row>
    <row r="1530" spans="2:65" s="11" customFormat="1" ht="11.25">
      <c r="B1530" s="139"/>
      <c r="D1530" s="140" t="s">
        <v>151</v>
      </c>
      <c r="E1530" s="141" t="s">
        <v>19</v>
      </c>
      <c r="F1530" s="142" t="s">
        <v>1372</v>
      </c>
      <c r="H1530" s="143">
        <v>3</v>
      </c>
      <c r="I1530" s="144"/>
      <c r="L1530" s="139"/>
      <c r="M1530" s="145"/>
      <c r="T1530" s="146"/>
      <c r="AT1530" s="141" t="s">
        <v>151</v>
      </c>
      <c r="AU1530" s="141" t="s">
        <v>78</v>
      </c>
      <c r="AV1530" s="11" t="s">
        <v>80</v>
      </c>
      <c r="AW1530" s="11" t="s">
        <v>31</v>
      </c>
      <c r="AX1530" s="11" t="s">
        <v>70</v>
      </c>
      <c r="AY1530" s="141" t="s">
        <v>142</v>
      </c>
    </row>
    <row r="1531" spans="2:65" s="12" customFormat="1" ht="11.25">
      <c r="B1531" s="147"/>
      <c r="D1531" s="140" t="s">
        <v>151</v>
      </c>
      <c r="E1531" s="148" t="s">
        <v>19</v>
      </c>
      <c r="F1531" s="149" t="s">
        <v>154</v>
      </c>
      <c r="H1531" s="150">
        <v>6</v>
      </c>
      <c r="I1531" s="151"/>
      <c r="L1531" s="147"/>
      <c r="M1531" s="152"/>
      <c r="T1531" s="153"/>
      <c r="AT1531" s="148" t="s">
        <v>151</v>
      </c>
      <c r="AU1531" s="148" t="s">
        <v>78</v>
      </c>
      <c r="AV1531" s="12" t="s">
        <v>149</v>
      </c>
      <c r="AW1531" s="12" t="s">
        <v>31</v>
      </c>
      <c r="AX1531" s="12" t="s">
        <v>78</v>
      </c>
      <c r="AY1531" s="148" t="s">
        <v>142</v>
      </c>
    </row>
    <row r="1532" spans="2:65" s="1" customFormat="1" ht="55.5" customHeight="1">
      <c r="B1532" s="32"/>
      <c r="C1532" s="160" t="s">
        <v>1374</v>
      </c>
      <c r="D1532" s="160" t="s">
        <v>316</v>
      </c>
      <c r="E1532" s="161" t="s">
        <v>518</v>
      </c>
      <c r="F1532" s="162" t="s">
        <v>519</v>
      </c>
      <c r="G1532" s="163" t="s">
        <v>164</v>
      </c>
      <c r="H1532" s="164">
        <v>6</v>
      </c>
      <c r="I1532" s="165"/>
      <c r="J1532" s="166">
        <f>ROUND(I1532*H1532,2)</f>
        <v>0</v>
      </c>
      <c r="K1532" s="162" t="s">
        <v>147</v>
      </c>
      <c r="L1532" s="32"/>
      <c r="M1532" s="167" t="s">
        <v>19</v>
      </c>
      <c r="N1532" s="168" t="s">
        <v>41</v>
      </c>
      <c r="P1532" s="135">
        <f>O1532*H1532</f>
        <v>0</v>
      </c>
      <c r="Q1532" s="135">
        <v>0</v>
      </c>
      <c r="R1532" s="135">
        <f>Q1532*H1532</f>
        <v>0</v>
      </c>
      <c r="S1532" s="135">
        <v>0</v>
      </c>
      <c r="T1532" s="136">
        <f>S1532*H1532</f>
        <v>0</v>
      </c>
      <c r="AR1532" s="137" t="s">
        <v>149</v>
      </c>
      <c r="AT1532" s="137" t="s">
        <v>316</v>
      </c>
      <c r="AU1532" s="137" t="s">
        <v>78</v>
      </c>
      <c r="AY1532" s="17" t="s">
        <v>142</v>
      </c>
      <c r="BE1532" s="138">
        <f>IF(N1532="základní",J1532,0)</f>
        <v>0</v>
      </c>
      <c r="BF1532" s="138">
        <f>IF(N1532="snížená",J1532,0)</f>
        <v>0</v>
      </c>
      <c r="BG1532" s="138">
        <f>IF(N1532="zákl. přenesená",J1532,0)</f>
        <v>0</v>
      </c>
      <c r="BH1532" s="138">
        <f>IF(N1532="sníž. přenesená",J1532,0)</f>
        <v>0</v>
      </c>
      <c r="BI1532" s="138">
        <f>IF(N1532="nulová",J1532,0)</f>
        <v>0</v>
      </c>
      <c r="BJ1532" s="17" t="s">
        <v>78</v>
      </c>
      <c r="BK1532" s="138">
        <f>ROUND(I1532*H1532,2)</f>
        <v>0</v>
      </c>
      <c r="BL1532" s="17" t="s">
        <v>149</v>
      </c>
      <c r="BM1532" s="137" t="s">
        <v>1375</v>
      </c>
    </row>
    <row r="1533" spans="2:65" s="13" customFormat="1" ht="11.25">
      <c r="B1533" s="154"/>
      <c r="D1533" s="140" t="s">
        <v>151</v>
      </c>
      <c r="E1533" s="155" t="s">
        <v>19</v>
      </c>
      <c r="F1533" s="156" t="s">
        <v>1376</v>
      </c>
      <c r="H1533" s="155" t="s">
        <v>19</v>
      </c>
      <c r="I1533" s="157"/>
      <c r="L1533" s="154"/>
      <c r="M1533" s="158"/>
      <c r="T1533" s="159"/>
      <c r="AT1533" s="155" t="s">
        <v>151</v>
      </c>
      <c r="AU1533" s="155" t="s">
        <v>78</v>
      </c>
      <c r="AV1533" s="13" t="s">
        <v>78</v>
      </c>
      <c r="AW1533" s="13" t="s">
        <v>31</v>
      </c>
      <c r="AX1533" s="13" t="s">
        <v>70</v>
      </c>
      <c r="AY1533" s="155" t="s">
        <v>142</v>
      </c>
    </row>
    <row r="1534" spans="2:65" s="13" customFormat="1" ht="11.25">
      <c r="B1534" s="154"/>
      <c r="D1534" s="140" t="s">
        <v>151</v>
      </c>
      <c r="E1534" s="155" t="s">
        <v>19</v>
      </c>
      <c r="F1534" s="156" t="s">
        <v>663</v>
      </c>
      <c r="H1534" s="155" t="s">
        <v>19</v>
      </c>
      <c r="I1534" s="157"/>
      <c r="L1534" s="154"/>
      <c r="M1534" s="158"/>
      <c r="T1534" s="159"/>
      <c r="AT1534" s="155" t="s">
        <v>151</v>
      </c>
      <c r="AU1534" s="155" t="s">
        <v>78</v>
      </c>
      <c r="AV1534" s="13" t="s">
        <v>78</v>
      </c>
      <c r="AW1534" s="13" t="s">
        <v>31</v>
      </c>
      <c r="AX1534" s="13" t="s">
        <v>70</v>
      </c>
      <c r="AY1534" s="155" t="s">
        <v>142</v>
      </c>
    </row>
    <row r="1535" spans="2:65" s="11" customFormat="1" ht="11.25">
      <c r="B1535" s="139"/>
      <c r="D1535" s="140" t="s">
        <v>151</v>
      </c>
      <c r="E1535" s="141" t="s">
        <v>19</v>
      </c>
      <c r="F1535" s="142" t="s">
        <v>1372</v>
      </c>
      <c r="H1535" s="143">
        <v>3</v>
      </c>
      <c r="I1535" s="144"/>
      <c r="L1535" s="139"/>
      <c r="M1535" s="145"/>
      <c r="T1535" s="146"/>
      <c r="AT1535" s="141" t="s">
        <v>151</v>
      </c>
      <c r="AU1535" s="141" t="s">
        <v>78</v>
      </c>
      <c r="AV1535" s="11" t="s">
        <v>80</v>
      </c>
      <c r="AW1535" s="11" t="s">
        <v>31</v>
      </c>
      <c r="AX1535" s="11" t="s">
        <v>70</v>
      </c>
      <c r="AY1535" s="141" t="s">
        <v>142</v>
      </c>
    </row>
    <row r="1536" spans="2:65" s="13" customFormat="1" ht="11.25">
      <c r="B1536" s="154"/>
      <c r="D1536" s="140" t="s">
        <v>151</v>
      </c>
      <c r="E1536" s="155" t="s">
        <v>19</v>
      </c>
      <c r="F1536" s="156" t="s">
        <v>1373</v>
      </c>
      <c r="H1536" s="155" t="s">
        <v>19</v>
      </c>
      <c r="I1536" s="157"/>
      <c r="L1536" s="154"/>
      <c r="M1536" s="158"/>
      <c r="T1536" s="159"/>
      <c r="AT1536" s="155" t="s">
        <v>151</v>
      </c>
      <c r="AU1536" s="155" t="s">
        <v>78</v>
      </c>
      <c r="AV1536" s="13" t="s">
        <v>78</v>
      </c>
      <c r="AW1536" s="13" t="s">
        <v>31</v>
      </c>
      <c r="AX1536" s="13" t="s">
        <v>70</v>
      </c>
      <c r="AY1536" s="155" t="s">
        <v>142</v>
      </c>
    </row>
    <row r="1537" spans="2:65" s="11" customFormat="1" ht="11.25">
      <c r="B1537" s="139"/>
      <c r="D1537" s="140" t="s">
        <v>151</v>
      </c>
      <c r="E1537" s="141" t="s">
        <v>19</v>
      </c>
      <c r="F1537" s="142" t="s">
        <v>1372</v>
      </c>
      <c r="H1537" s="143">
        <v>3</v>
      </c>
      <c r="I1537" s="144"/>
      <c r="L1537" s="139"/>
      <c r="M1537" s="145"/>
      <c r="T1537" s="146"/>
      <c r="AT1537" s="141" t="s">
        <v>151</v>
      </c>
      <c r="AU1537" s="141" t="s">
        <v>78</v>
      </c>
      <c r="AV1537" s="11" t="s">
        <v>80</v>
      </c>
      <c r="AW1537" s="11" t="s">
        <v>31</v>
      </c>
      <c r="AX1537" s="11" t="s">
        <v>70</v>
      </c>
      <c r="AY1537" s="141" t="s">
        <v>142</v>
      </c>
    </row>
    <row r="1538" spans="2:65" s="12" customFormat="1" ht="11.25">
      <c r="B1538" s="147"/>
      <c r="D1538" s="140" t="s">
        <v>151</v>
      </c>
      <c r="E1538" s="148" t="s">
        <v>19</v>
      </c>
      <c r="F1538" s="149" t="s">
        <v>154</v>
      </c>
      <c r="H1538" s="150">
        <v>6</v>
      </c>
      <c r="I1538" s="151"/>
      <c r="L1538" s="147"/>
      <c r="M1538" s="152"/>
      <c r="T1538" s="153"/>
      <c r="AT1538" s="148" t="s">
        <v>151</v>
      </c>
      <c r="AU1538" s="148" t="s">
        <v>78</v>
      </c>
      <c r="AV1538" s="12" t="s">
        <v>149</v>
      </c>
      <c r="AW1538" s="12" t="s">
        <v>31</v>
      </c>
      <c r="AX1538" s="12" t="s">
        <v>78</v>
      </c>
      <c r="AY1538" s="148" t="s">
        <v>142</v>
      </c>
    </row>
    <row r="1539" spans="2:65" s="1" customFormat="1" ht="55.5" customHeight="1">
      <c r="B1539" s="32"/>
      <c r="C1539" s="160" t="s">
        <v>622</v>
      </c>
      <c r="D1539" s="160" t="s">
        <v>316</v>
      </c>
      <c r="E1539" s="161" t="s">
        <v>1377</v>
      </c>
      <c r="F1539" s="162" t="s">
        <v>1378</v>
      </c>
      <c r="G1539" s="163" t="s">
        <v>319</v>
      </c>
      <c r="H1539" s="164">
        <v>5.4</v>
      </c>
      <c r="I1539" s="165"/>
      <c r="J1539" s="166">
        <f>ROUND(I1539*H1539,2)</f>
        <v>0</v>
      </c>
      <c r="K1539" s="162" t="s">
        <v>147</v>
      </c>
      <c r="L1539" s="32"/>
      <c r="M1539" s="167" t="s">
        <v>19</v>
      </c>
      <c r="N1539" s="168" t="s">
        <v>41</v>
      </c>
      <c r="P1539" s="135">
        <f>O1539*H1539</f>
        <v>0</v>
      </c>
      <c r="Q1539" s="135">
        <v>0</v>
      </c>
      <c r="R1539" s="135">
        <f>Q1539*H1539</f>
        <v>0</v>
      </c>
      <c r="S1539" s="135">
        <v>0</v>
      </c>
      <c r="T1539" s="136">
        <f>S1539*H1539</f>
        <v>0</v>
      </c>
      <c r="AR1539" s="137" t="s">
        <v>149</v>
      </c>
      <c r="AT1539" s="137" t="s">
        <v>316</v>
      </c>
      <c r="AU1539" s="137" t="s">
        <v>78</v>
      </c>
      <c r="AY1539" s="17" t="s">
        <v>142</v>
      </c>
      <c r="BE1539" s="138">
        <f>IF(N1539="základní",J1539,0)</f>
        <v>0</v>
      </c>
      <c r="BF1539" s="138">
        <f>IF(N1539="snížená",J1539,0)</f>
        <v>0</v>
      </c>
      <c r="BG1539" s="138">
        <f>IF(N1539="zákl. přenesená",J1539,0)</f>
        <v>0</v>
      </c>
      <c r="BH1539" s="138">
        <f>IF(N1539="sníž. přenesená",J1539,0)</f>
        <v>0</v>
      </c>
      <c r="BI1539" s="138">
        <f>IF(N1539="nulová",J1539,0)</f>
        <v>0</v>
      </c>
      <c r="BJ1539" s="17" t="s">
        <v>78</v>
      </c>
      <c r="BK1539" s="138">
        <f>ROUND(I1539*H1539,2)</f>
        <v>0</v>
      </c>
      <c r="BL1539" s="17" t="s">
        <v>149</v>
      </c>
      <c r="BM1539" s="137" t="s">
        <v>1379</v>
      </c>
    </row>
    <row r="1540" spans="2:65" s="13" customFormat="1" ht="11.25">
      <c r="B1540" s="154"/>
      <c r="D1540" s="140" t="s">
        <v>151</v>
      </c>
      <c r="E1540" s="155" t="s">
        <v>19</v>
      </c>
      <c r="F1540" s="156" t="s">
        <v>1380</v>
      </c>
      <c r="H1540" s="155" t="s">
        <v>19</v>
      </c>
      <c r="I1540" s="157"/>
      <c r="L1540" s="154"/>
      <c r="M1540" s="158"/>
      <c r="T1540" s="159"/>
      <c r="AT1540" s="155" t="s">
        <v>151</v>
      </c>
      <c r="AU1540" s="155" t="s">
        <v>78</v>
      </c>
      <c r="AV1540" s="13" t="s">
        <v>78</v>
      </c>
      <c r="AW1540" s="13" t="s">
        <v>31</v>
      </c>
      <c r="AX1540" s="13" t="s">
        <v>70</v>
      </c>
      <c r="AY1540" s="155" t="s">
        <v>142</v>
      </c>
    </row>
    <row r="1541" spans="2:65" s="11" customFormat="1" ht="11.25">
      <c r="B1541" s="139"/>
      <c r="D1541" s="140" t="s">
        <v>151</v>
      </c>
      <c r="E1541" s="141" t="s">
        <v>19</v>
      </c>
      <c r="F1541" s="142" t="s">
        <v>1381</v>
      </c>
      <c r="H1541" s="143">
        <v>5.4</v>
      </c>
      <c r="I1541" s="144"/>
      <c r="L1541" s="139"/>
      <c r="M1541" s="145"/>
      <c r="T1541" s="146"/>
      <c r="AT1541" s="141" t="s">
        <v>151</v>
      </c>
      <c r="AU1541" s="141" t="s">
        <v>78</v>
      </c>
      <c r="AV1541" s="11" t="s">
        <v>80</v>
      </c>
      <c r="AW1541" s="11" t="s">
        <v>31</v>
      </c>
      <c r="AX1541" s="11" t="s">
        <v>70</v>
      </c>
      <c r="AY1541" s="141" t="s">
        <v>142</v>
      </c>
    </row>
    <row r="1542" spans="2:65" s="12" customFormat="1" ht="11.25">
      <c r="B1542" s="147"/>
      <c r="D1542" s="140" t="s">
        <v>151</v>
      </c>
      <c r="E1542" s="148" t="s">
        <v>19</v>
      </c>
      <c r="F1542" s="149" t="s">
        <v>154</v>
      </c>
      <c r="H1542" s="150">
        <v>5.4</v>
      </c>
      <c r="I1542" s="151"/>
      <c r="L1542" s="147"/>
      <c r="M1542" s="152"/>
      <c r="T1542" s="153"/>
      <c r="AT1542" s="148" t="s">
        <v>151</v>
      </c>
      <c r="AU1542" s="148" t="s">
        <v>78</v>
      </c>
      <c r="AV1542" s="12" t="s">
        <v>149</v>
      </c>
      <c r="AW1542" s="12" t="s">
        <v>31</v>
      </c>
      <c r="AX1542" s="12" t="s">
        <v>78</v>
      </c>
      <c r="AY1542" s="148" t="s">
        <v>142</v>
      </c>
    </row>
    <row r="1543" spans="2:65" s="1" customFormat="1" ht="76.349999999999994" customHeight="1">
      <c r="B1543" s="32"/>
      <c r="C1543" s="160" t="s">
        <v>1382</v>
      </c>
      <c r="D1543" s="160" t="s">
        <v>316</v>
      </c>
      <c r="E1543" s="161" t="s">
        <v>1383</v>
      </c>
      <c r="F1543" s="162" t="s">
        <v>1384</v>
      </c>
      <c r="G1543" s="163" t="s">
        <v>319</v>
      </c>
      <c r="H1543" s="164">
        <v>12.6</v>
      </c>
      <c r="I1543" s="165"/>
      <c r="J1543" s="166">
        <f>ROUND(I1543*H1543,2)</f>
        <v>0</v>
      </c>
      <c r="K1543" s="162" t="s">
        <v>147</v>
      </c>
      <c r="L1543" s="32"/>
      <c r="M1543" s="167" t="s">
        <v>19</v>
      </c>
      <c r="N1543" s="168" t="s">
        <v>41</v>
      </c>
      <c r="P1543" s="135">
        <f>O1543*H1543</f>
        <v>0</v>
      </c>
      <c r="Q1543" s="135">
        <v>0</v>
      </c>
      <c r="R1543" s="135">
        <f>Q1543*H1543</f>
        <v>0</v>
      </c>
      <c r="S1543" s="135">
        <v>0</v>
      </c>
      <c r="T1543" s="136">
        <f>S1543*H1543</f>
        <v>0</v>
      </c>
      <c r="AR1543" s="137" t="s">
        <v>149</v>
      </c>
      <c r="AT1543" s="137" t="s">
        <v>316</v>
      </c>
      <c r="AU1543" s="137" t="s">
        <v>78</v>
      </c>
      <c r="AY1543" s="17" t="s">
        <v>142</v>
      </c>
      <c r="BE1543" s="138">
        <f>IF(N1543="základní",J1543,0)</f>
        <v>0</v>
      </c>
      <c r="BF1543" s="138">
        <f>IF(N1543="snížená",J1543,0)</f>
        <v>0</v>
      </c>
      <c r="BG1543" s="138">
        <f>IF(N1543="zákl. přenesená",J1543,0)</f>
        <v>0</v>
      </c>
      <c r="BH1543" s="138">
        <f>IF(N1543="sníž. přenesená",J1543,0)</f>
        <v>0</v>
      </c>
      <c r="BI1543" s="138">
        <f>IF(N1543="nulová",J1543,0)</f>
        <v>0</v>
      </c>
      <c r="BJ1543" s="17" t="s">
        <v>78</v>
      </c>
      <c r="BK1543" s="138">
        <f>ROUND(I1543*H1543,2)</f>
        <v>0</v>
      </c>
      <c r="BL1543" s="17" t="s">
        <v>149</v>
      </c>
      <c r="BM1543" s="137" t="s">
        <v>1385</v>
      </c>
    </row>
    <row r="1544" spans="2:65" s="13" customFormat="1" ht="11.25">
      <c r="B1544" s="154"/>
      <c r="D1544" s="140" t="s">
        <v>151</v>
      </c>
      <c r="E1544" s="155" t="s">
        <v>19</v>
      </c>
      <c r="F1544" s="156" t="s">
        <v>1049</v>
      </c>
      <c r="H1544" s="155" t="s">
        <v>19</v>
      </c>
      <c r="I1544" s="157"/>
      <c r="L1544" s="154"/>
      <c r="M1544" s="158"/>
      <c r="T1544" s="159"/>
      <c r="AT1544" s="155" t="s">
        <v>151</v>
      </c>
      <c r="AU1544" s="155" t="s">
        <v>78</v>
      </c>
      <c r="AV1544" s="13" t="s">
        <v>78</v>
      </c>
      <c r="AW1544" s="13" t="s">
        <v>31</v>
      </c>
      <c r="AX1544" s="13" t="s">
        <v>70</v>
      </c>
      <c r="AY1544" s="155" t="s">
        <v>142</v>
      </c>
    </row>
    <row r="1545" spans="2:65" s="11" customFormat="1" ht="11.25">
      <c r="B1545" s="139"/>
      <c r="D1545" s="140" t="s">
        <v>151</v>
      </c>
      <c r="E1545" s="141" t="s">
        <v>19</v>
      </c>
      <c r="F1545" s="142" t="s">
        <v>1386</v>
      </c>
      <c r="H1545" s="143">
        <v>2.7</v>
      </c>
      <c r="I1545" s="144"/>
      <c r="L1545" s="139"/>
      <c r="M1545" s="145"/>
      <c r="T1545" s="146"/>
      <c r="AT1545" s="141" t="s">
        <v>151</v>
      </c>
      <c r="AU1545" s="141" t="s">
        <v>78</v>
      </c>
      <c r="AV1545" s="11" t="s">
        <v>80</v>
      </c>
      <c r="AW1545" s="11" t="s">
        <v>31</v>
      </c>
      <c r="AX1545" s="11" t="s">
        <v>70</v>
      </c>
      <c r="AY1545" s="141" t="s">
        <v>142</v>
      </c>
    </row>
    <row r="1546" spans="2:65" s="13" customFormat="1" ht="11.25">
      <c r="B1546" s="154"/>
      <c r="D1546" s="140" t="s">
        <v>151</v>
      </c>
      <c r="E1546" s="155" t="s">
        <v>19</v>
      </c>
      <c r="F1546" s="156" t="s">
        <v>1051</v>
      </c>
      <c r="H1546" s="155" t="s">
        <v>19</v>
      </c>
      <c r="I1546" s="157"/>
      <c r="L1546" s="154"/>
      <c r="M1546" s="158"/>
      <c r="T1546" s="159"/>
      <c r="AT1546" s="155" t="s">
        <v>151</v>
      </c>
      <c r="AU1546" s="155" t="s">
        <v>78</v>
      </c>
      <c r="AV1546" s="13" t="s">
        <v>78</v>
      </c>
      <c r="AW1546" s="13" t="s">
        <v>31</v>
      </c>
      <c r="AX1546" s="13" t="s">
        <v>70</v>
      </c>
      <c r="AY1546" s="155" t="s">
        <v>142</v>
      </c>
    </row>
    <row r="1547" spans="2:65" s="11" customFormat="1" ht="11.25">
      <c r="B1547" s="139"/>
      <c r="D1547" s="140" t="s">
        <v>151</v>
      </c>
      <c r="E1547" s="141" t="s">
        <v>19</v>
      </c>
      <c r="F1547" s="142" t="s">
        <v>1387</v>
      </c>
      <c r="H1547" s="143">
        <v>9.9</v>
      </c>
      <c r="I1547" s="144"/>
      <c r="L1547" s="139"/>
      <c r="M1547" s="145"/>
      <c r="T1547" s="146"/>
      <c r="AT1547" s="141" t="s">
        <v>151</v>
      </c>
      <c r="AU1547" s="141" t="s">
        <v>78</v>
      </c>
      <c r="AV1547" s="11" t="s">
        <v>80</v>
      </c>
      <c r="AW1547" s="11" t="s">
        <v>31</v>
      </c>
      <c r="AX1547" s="11" t="s">
        <v>70</v>
      </c>
      <c r="AY1547" s="141" t="s">
        <v>142</v>
      </c>
    </row>
    <row r="1548" spans="2:65" s="12" customFormat="1" ht="11.25">
      <c r="B1548" s="147"/>
      <c r="D1548" s="140" t="s">
        <v>151</v>
      </c>
      <c r="E1548" s="148" t="s">
        <v>19</v>
      </c>
      <c r="F1548" s="149" t="s">
        <v>154</v>
      </c>
      <c r="H1548" s="150">
        <v>12.600000000000001</v>
      </c>
      <c r="I1548" s="151"/>
      <c r="L1548" s="147"/>
      <c r="M1548" s="152"/>
      <c r="T1548" s="153"/>
      <c r="AT1548" s="148" t="s">
        <v>151</v>
      </c>
      <c r="AU1548" s="148" t="s">
        <v>78</v>
      </c>
      <c r="AV1548" s="12" t="s">
        <v>149</v>
      </c>
      <c r="AW1548" s="12" t="s">
        <v>31</v>
      </c>
      <c r="AX1548" s="12" t="s">
        <v>78</v>
      </c>
      <c r="AY1548" s="148" t="s">
        <v>142</v>
      </c>
    </row>
    <row r="1549" spans="2:65" s="1" customFormat="1" ht="55.5" customHeight="1">
      <c r="B1549" s="32"/>
      <c r="C1549" s="160" t="s">
        <v>1388</v>
      </c>
      <c r="D1549" s="160" t="s">
        <v>316</v>
      </c>
      <c r="E1549" s="161" t="s">
        <v>1389</v>
      </c>
      <c r="F1549" s="162" t="s">
        <v>1390</v>
      </c>
      <c r="G1549" s="163" t="s">
        <v>164</v>
      </c>
      <c r="H1549" s="164">
        <v>125</v>
      </c>
      <c r="I1549" s="165"/>
      <c r="J1549" s="166">
        <f>ROUND(I1549*H1549,2)</f>
        <v>0</v>
      </c>
      <c r="K1549" s="162" t="s">
        <v>147</v>
      </c>
      <c r="L1549" s="32"/>
      <c r="M1549" s="167" t="s">
        <v>19</v>
      </c>
      <c r="N1549" s="168" t="s">
        <v>41</v>
      </c>
      <c r="P1549" s="135">
        <f>O1549*H1549</f>
        <v>0</v>
      </c>
      <c r="Q1549" s="135">
        <v>0</v>
      </c>
      <c r="R1549" s="135">
        <f>Q1549*H1549</f>
        <v>0</v>
      </c>
      <c r="S1549" s="135">
        <v>0</v>
      </c>
      <c r="T1549" s="136">
        <f>S1549*H1549</f>
        <v>0</v>
      </c>
      <c r="AR1549" s="137" t="s">
        <v>149</v>
      </c>
      <c r="AT1549" s="137" t="s">
        <v>316</v>
      </c>
      <c r="AU1549" s="137" t="s">
        <v>78</v>
      </c>
      <c r="AY1549" s="17" t="s">
        <v>142</v>
      </c>
      <c r="BE1549" s="138">
        <f>IF(N1549="základní",J1549,0)</f>
        <v>0</v>
      </c>
      <c r="BF1549" s="138">
        <f>IF(N1549="snížená",J1549,0)</f>
        <v>0</v>
      </c>
      <c r="BG1549" s="138">
        <f>IF(N1549="zákl. přenesená",J1549,0)</f>
        <v>0</v>
      </c>
      <c r="BH1549" s="138">
        <f>IF(N1549="sníž. přenesená",J1549,0)</f>
        <v>0</v>
      </c>
      <c r="BI1549" s="138">
        <f>IF(N1549="nulová",J1549,0)</f>
        <v>0</v>
      </c>
      <c r="BJ1549" s="17" t="s">
        <v>78</v>
      </c>
      <c r="BK1549" s="138">
        <f>ROUND(I1549*H1549,2)</f>
        <v>0</v>
      </c>
      <c r="BL1549" s="17" t="s">
        <v>149</v>
      </c>
      <c r="BM1549" s="137" t="s">
        <v>1391</v>
      </c>
    </row>
    <row r="1550" spans="2:65" s="13" customFormat="1" ht="11.25">
      <c r="B1550" s="154"/>
      <c r="D1550" s="140" t="s">
        <v>151</v>
      </c>
      <c r="E1550" s="155" t="s">
        <v>19</v>
      </c>
      <c r="F1550" s="156" t="s">
        <v>969</v>
      </c>
      <c r="H1550" s="155" t="s">
        <v>19</v>
      </c>
      <c r="I1550" s="157"/>
      <c r="L1550" s="154"/>
      <c r="M1550" s="158"/>
      <c r="T1550" s="159"/>
      <c r="AT1550" s="155" t="s">
        <v>151</v>
      </c>
      <c r="AU1550" s="155" t="s">
        <v>78</v>
      </c>
      <c r="AV1550" s="13" t="s">
        <v>78</v>
      </c>
      <c r="AW1550" s="13" t="s">
        <v>31</v>
      </c>
      <c r="AX1550" s="13" t="s">
        <v>70</v>
      </c>
      <c r="AY1550" s="155" t="s">
        <v>142</v>
      </c>
    </row>
    <row r="1551" spans="2:65" s="11" customFormat="1" ht="11.25">
      <c r="B1551" s="139"/>
      <c r="D1551" s="140" t="s">
        <v>151</v>
      </c>
      <c r="E1551" s="141" t="s">
        <v>19</v>
      </c>
      <c r="F1551" s="142" t="s">
        <v>1364</v>
      </c>
      <c r="H1551" s="143">
        <v>125</v>
      </c>
      <c r="I1551" s="144"/>
      <c r="L1551" s="139"/>
      <c r="M1551" s="145"/>
      <c r="T1551" s="146"/>
      <c r="AT1551" s="141" t="s">
        <v>151</v>
      </c>
      <c r="AU1551" s="141" t="s">
        <v>78</v>
      </c>
      <c r="AV1551" s="11" t="s">
        <v>80</v>
      </c>
      <c r="AW1551" s="11" t="s">
        <v>31</v>
      </c>
      <c r="AX1551" s="11" t="s">
        <v>70</v>
      </c>
      <c r="AY1551" s="141" t="s">
        <v>142</v>
      </c>
    </row>
    <row r="1552" spans="2:65" s="12" customFormat="1" ht="11.25">
      <c r="B1552" s="147"/>
      <c r="D1552" s="140" t="s">
        <v>151</v>
      </c>
      <c r="E1552" s="148" t="s">
        <v>19</v>
      </c>
      <c r="F1552" s="149" t="s">
        <v>154</v>
      </c>
      <c r="H1552" s="150">
        <v>125</v>
      </c>
      <c r="I1552" s="151"/>
      <c r="L1552" s="147"/>
      <c r="M1552" s="152"/>
      <c r="T1552" s="153"/>
      <c r="AT1552" s="148" t="s">
        <v>151</v>
      </c>
      <c r="AU1552" s="148" t="s">
        <v>78</v>
      </c>
      <c r="AV1552" s="12" t="s">
        <v>149</v>
      </c>
      <c r="AW1552" s="12" t="s">
        <v>31</v>
      </c>
      <c r="AX1552" s="12" t="s">
        <v>78</v>
      </c>
      <c r="AY1552" s="148" t="s">
        <v>142</v>
      </c>
    </row>
    <row r="1553" spans="2:65" s="1" customFormat="1" ht="62.65" customHeight="1">
      <c r="B1553" s="32"/>
      <c r="C1553" s="160" t="s">
        <v>1392</v>
      </c>
      <c r="D1553" s="160" t="s">
        <v>316</v>
      </c>
      <c r="E1553" s="161" t="s">
        <v>1393</v>
      </c>
      <c r="F1553" s="162" t="s">
        <v>1394</v>
      </c>
      <c r="G1553" s="163" t="s">
        <v>164</v>
      </c>
      <c r="H1553" s="164">
        <v>120</v>
      </c>
      <c r="I1553" s="165"/>
      <c r="J1553" s="166">
        <f>ROUND(I1553*H1553,2)</f>
        <v>0</v>
      </c>
      <c r="K1553" s="162" t="s">
        <v>147</v>
      </c>
      <c r="L1553" s="32"/>
      <c r="M1553" s="167" t="s">
        <v>19</v>
      </c>
      <c r="N1553" s="168" t="s">
        <v>41</v>
      </c>
      <c r="P1553" s="135">
        <f>O1553*H1553</f>
        <v>0</v>
      </c>
      <c r="Q1553" s="135">
        <v>0</v>
      </c>
      <c r="R1553" s="135">
        <f>Q1553*H1553</f>
        <v>0</v>
      </c>
      <c r="S1553" s="135">
        <v>0</v>
      </c>
      <c r="T1553" s="136">
        <f>S1553*H1553</f>
        <v>0</v>
      </c>
      <c r="AR1553" s="137" t="s">
        <v>149</v>
      </c>
      <c r="AT1553" s="137" t="s">
        <v>316</v>
      </c>
      <c r="AU1553" s="137" t="s">
        <v>78</v>
      </c>
      <c r="AY1553" s="17" t="s">
        <v>142</v>
      </c>
      <c r="BE1553" s="138">
        <f>IF(N1553="základní",J1553,0)</f>
        <v>0</v>
      </c>
      <c r="BF1553" s="138">
        <f>IF(N1553="snížená",J1553,0)</f>
        <v>0</v>
      </c>
      <c r="BG1553" s="138">
        <f>IF(N1553="zákl. přenesená",J1553,0)</f>
        <v>0</v>
      </c>
      <c r="BH1553" s="138">
        <f>IF(N1553="sníž. přenesená",J1553,0)</f>
        <v>0</v>
      </c>
      <c r="BI1553" s="138">
        <f>IF(N1553="nulová",J1553,0)</f>
        <v>0</v>
      </c>
      <c r="BJ1553" s="17" t="s">
        <v>78</v>
      </c>
      <c r="BK1553" s="138">
        <f>ROUND(I1553*H1553,2)</f>
        <v>0</v>
      </c>
      <c r="BL1553" s="17" t="s">
        <v>149</v>
      </c>
      <c r="BM1553" s="137" t="s">
        <v>1395</v>
      </c>
    </row>
    <row r="1554" spans="2:65" s="13" customFormat="1" ht="11.25">
      <c r="B1554" s="154"/>
      <c r="D1554" s="140" t="s">
        <v>151</v>
      </c>
      <c r="E1554" s="155" t="s">
        <v>19</v>
      </c>
      <c r="F1554" s="156" t="s">
        <v>969</v>
      </c>
      <c r="H1554" s="155" t="s">
        <v>19</v>
      </c>
      <c r="I1554" s="157"/>
      <c r="L1554" s="154"/>
      <c r="M1554" s="158"/>
      <c r="T1554" s="159"/>
      <c r="AT1554" s="155" t="s">
        <v>151</v>
      </c>
      <c r="AU1554" s="155" t="s">
        <v>78</v>
      </c>
      <c r="AV1554" s="13" t="s">
        <v>78</v>
      </c>
      <c r="AW1554" s="13" t="s">
        <v>31</v>
      </c>
      <c r="AX1554" s="13" t="s">
        <v>70</v>
      </c>
      <c r="AY1554" s="155" t="s">
        <v>142</v>
      </c>
    </row>
    <row r="1555" spans="2:65" s="11" customFormat="1" ht="11.25">
      <c r="B1555" s="139"/>
      <c r="D1555" s="140" t="s">
        <v>151</v>
      </c>
      <c r="E1555" s="141" t="s">
        <v>19</v>
      </c>
      <c r="F1555" s="142" t="s">
        <v>978</v>
      </c>
      <c r="H1555" s="143">
        <v>120</v>
      </c>
      <c r="I1555" s="144"/>
      <c r="L1555" s="139"/>
      <c r="M1555" s="145"/>
      <c r="T1555" s="146"/>
      <c r="AT1555" s="141" t="s">
        <v>151</v>
      </c>
      <c r="AU1555" s="141" t="s">
        <v>78</v>
      </c>
      <c r="AV1555" s="11" t="s">
        <v>80</v>
      </c>
      <c r="AW1555" s="11" t="s">
        <v>31</v>
      </c>
      <c r="AX1555" s="11" t="s">
        <v>70</v>
      </c>
      <c r="AY1555" s="141" t="s">
        <v>142</v>
      </c>
    </row>
    <row r="1556" spans="2:65" s="12" customFormat="1" ht="11.25">
      <c r="B1556" s="147"/>
      <c r="D1556" s="140" t="s">
        <v>151</v>
      </c>
      <c r="E1556" s="148" t="s">
        <v>19</v>
      </c>
      <c r="F1556" s="149" t="s">
        <v>154</v>
      </c>
      <c r="H1556" s="150">
        <v>120</v>
      </c>
      <c r="I1556" s="151"/>
      <c r="L1556" s="147"/>
      <c r="M1556" s="152"/>
      <c r="T1556" s="153"/>
      <c r="AT1556" s="148" t="s">
        <v>151</v>
      </c>
      <c r="AU1556" s="148" t="s">
        <v>78</v>
      </c>
      <c r="AV1556" s="12" t="s">
        <v>149</v>
      </c>
      <c r="AW1556" s="12" t="s">
        <v>31</v>
      </c>
      <c r="AX1556" s="12" t="s">
        <v>78</v>
      </c>
      <c r="AY1556" s="148" t="s">
        <v>142</v>
      </c>
    </row>
    <row r="1557" spans="2:65" s="1" customFormat="1" ht="78" customHeight="1">
      <c r="B1557" s="32"/>
      <c r="C1557" s="160" t="s">
        <v>1396</v>
      </c>
      <c r="D1557" s="160" t="s">
        <v>316</v>
      </c>
      <c r="E1557" s="161" t="s">
        <v>1397</v>
      </c>
      <c r="F1557" s="162" t="s">
        <v>1398</v>
      </c>
      <c r="G1557" s="163" t="s">
        <v>290</v>
      </c>
      <c r="H1557" s="164">
        <v>128.904</v>
      </c>
      <c r="I1557" s="165"/>
      <c r="J1557" s="166">
        <f>ROUND(I1557*H1557,2)</f>
        <v>0</v>
      </c>
      <c r="K1557" s="162" t="s">
        <v>147</v>
      </c>
      <c r="L1557" s="32"/>
      <c r="M1557" s="167" t="s">
        <v>19</v>
      </c>
      <c r="N1557" s="168" t="s">
        <v>41</v>
      </c>
      <c r="P1557" s="135">
        <f>O1557*H1557</f>
        <v>0</v>
      </c>
      <c r="Q1557" s="135">
        <v>0</v>
      </c>
      <c r="R1557" s="135">
        <f>Q1557*H1557</f>
        <v>0</v>
      </c>
      <c r="S1557" s="135">
        <v>0</v>
      </c>
      <c r="T1557" s="136">
        <f>S1557*H1557</f>
        <v>0</v>
      </c>
      <c r="AR1557" s="137" t="s">
        <v>149</v>
      </c>
      <c r="AT1557" s="137" t="s">
        <v>316</v>
      </c>
      <c r="AU1557" s="137" t="s">
        <v>78</v>
      </c>
      <c r="AY1557" s="17" t="s">
        <v>142</v>
      </c>
      <c r="BE1557" s="138">
        <f>IF(N1557="základní",J1557,0)</f>
        <v>0</v>
      </c>
      <c r="BF1557" s="138">
        <f>IF(N1557="snížená",J1557,0)</f>
        <v>0</v>
      </c>
      <c r="BG1557" s="138">
        <f>IF(N1557="zákl. přenesená",J1557,0)</f>
        <v>0</v>
      </c>
      <c r="BH1557" s="138">
        <f>IF(N1557="sníž. přenesená",J1557,0)</f>
        <v>0</v>
      </c>
      <c r="BI1557" s="138">
        <f>IF(N1557="nulová",J1557,0)</f>
        <v>0</v>
      </c>
      <c r="BJ1557" s="17" t="s">
        <v>78</v>
      </c>
      <c r="BK1557" s="138">
        <f>ROUND(I1557*H1557,2)</f>
        <v>0</v>
      </c>
      <c r="BL1557" s="17" t="s">
        <v>149</v>
      </c>
      <c r="BM1557" s="137" t="s">
        <v>1399</v>
      </c>
    </row>
    <row r="1558" spans="2:65" s="13" customFormat="1" ht="11.25">
      <c r="B1558" s="154"/>
      <c r="D1558" s="140" t="s">
        <v>151</v>
      </c>
      <c r="E1558" s="155" t="s">
        <v>19</v>
      </c>
      <c r="F1558" s="156" t="s">
        <v>730</v>
      </c>
      <c r="H1558" s="155" t="s">
        <v>19</v>
      </c>
      <c r="I1558" s="157"/>
      <c r="L1558" s="154"/>
      <c r="M1558" s="158"/>
      <c r="T1558" s="159"/>
      <c r="AT1558" s="155" t="s">
        <v>151</v>
      </c>
      <c r="AU1558" s="155" t="s">
        <v>78</v>
      </c>
      <c r="AV1558" s="13" t="s">
        <v>78</v>
      </c>
      <c r="AW1558" s="13" t="s">
        <v>31</v>
      </c>
      <c r="AX1558" s="13" t="s">
        <v>70</v>
      </c>
      <c r="AY1558" s="155" t="s">
        <v>142</v>
      </c>
    </row>
    <row r="1559" spans="2:65" s="11" customFormat="1" ht="11.25">
      <c r="B1559" s="139"/>
      <c r="D1559" s="140" t="s">
        <v>151</v>
      </c>
      <c r="E1559" s="141" t="s">
        <v>19</v>
      </c>
      <c r="F1559" s="142" t="s">
        <v>1400</v>
      </c>
      <c r="H1559" s="143">
        <v>14.904</v>
      </c>
      <c r="I1559" s="144"/>
      <c r="L1559" s="139"/>
      <c r="M1559" s="145"/>
      <c r="T1559" s="146"/>
      <c r="AT1559" s="141" t="s">
        <v>151</v>
      </c>
      <c r="AU1559" s="141" t="s">
        <v>78</v>
      </c>
      <c r="AV1559" s="11" t="s">
        <v>80</v>
      </c>
      <c r="AW1559" s="11" t="s">
        <v>31</v>
      </c>
      <c r="AX1559" s="11" t="s">
        <v>70</v>
      </c>
      <c r="AY1559" s="141" t="s">
        <v>142</v>
      </c>
    </row>
    <row r="1560" spans="2:65" s="13" customFormat="1" ht="11.25">
      <c r="B1560" s="154"/>
      <c r="D1560" s="140" t="s">
        <v>151</v>
      </c>
      <c r="E1560" s="155" t="s">
        <v>19</v>
      </c>
      <c r="F1560" s="156" t="s">
        <v>731</v>
      </c>
      <c r="H1560" s="155" t="s">
        <v>19</v>
      </c>
      <c r="I1560" s="157"/>
      <c r="L1560" s="154"/>
      <c r="M1560" s="158"/>
      <c r="T1560" s="159"/>
      <c r="AT1560" s="155" t="s">
        <v>151</v>
      </c>
      <c r="AU1560" s="155" t="s">
        <v>78</v>
      </c>
      <c r="AV1560" s="13" t="s">
        <v>78</v>
      </c>
      <c r="AW1560" s="13" t="s">
        <v>31</v>
      </c>
      <c r="AX1560" s="13" t="s">
        <v>70</v>
      </c>
      <c r="AY1560" s="155" t="s">
        <v>142</v>
      </c>
    </row>
    <row r="1561" spans="2:65" s="11" customFormat="1" ht="11.25">
      <c r="B1561" s="139"/>
      <c r="D1561" s="140" t="s">
        <v>151</v>
      </c>
      <c r="E1561" s="141" t="s">
        <v>19</v>
      </c>
      <c r="F1561" s="142" t="s">
        <v>1401</v>
      </c>
      <c r="H1561" s="143">
        <v>19.5</v>
      </c>
      <c r="I1561" s="144"/>
      <c r="L1561" s="139"/>
      <c r="M1561" s="145"/>
      <c r="T1561" s="146"/>
      <c r="AT1561" s="141" t="s">
        <v>151</v>
      </c>
      <c r="AU1561" s="141" t="s">
        <v>78</v>
      </c>
      <c r="AV1561" s="11" t="s">
        <v>80</v>
      </c>
      <c r="AW1561" s="11" t="s">
        <v>31</v>
      </c>
      <c r="AX1561" s="11" t="s">
        <v>70</v>
      </c>
      <c r="AY1561" s="141" t="s">
        <v>142</v>
      </c>
    </row>
    <row r="1562" spans="2:65" s="13" customFormat="1" ht="11.25">
      <c r="B1562" s="154"/>
      <c r="D1562" s="140" t="s">
        <v>151</v>
      </c>
      <c r="E1562" s="155" t="s">
        <v>19</v>
      </c>
      <c r="F1562" s="156" t="s">
        <v>732</v>
      </c>
      <c r="H1562" s="155" t="s">
        <v>19</v>
      </c>
      <c r="I1562" s="157"/>
      <c r="L1562" s="154"/>
      <c r="M1562" s="158"/>
      <c r="T1562" s="159"/>
      <c r="AT1562" s="155" t="s">
        <v>151</v>
      </c>
      <c r="AU1562" s="155" t="s">
        <v>78</v>
      </c>
      <c r="AV1562" s="13" t="s">
        <v>78</v>
      </c>
      <c r="AW1562" s="13" t="s">
        <v>31</v>
      </c>
      <c r="AX1562" s="13" t="s">
        <v>70</v>
      </c>
      <c r="AY1562" s="155" t="s">
        <v>142</v>
      </c>
    </row>
    <row r="1563" spans="2:65" s="11" customFormat="1" ht="11.25">
      <c r="B1563" s="139"/>
      <c r="D1563" s="140" t="s">
        <v>151</v>
      </c>
      <c r="E1563" s="141" t="s">
        <v>19</v>
      </c>
      <c r="F1563" s="142" t="s">
        <v>1402</v>
      </c>
      <c r="H1563" s="143">
        <v>37.799999999999997</v>
      </c>
      <c r="I1563" s="144"/>
      <c r="L1563" s="139"/>
      <c r="M1563" s="145"/>
      <c r="T1563" s="146"/>
      <c r="AT1563" s="141" t="s">
        <v>151</v>
      </c>
      <c r="AU1563" s="141" t="s">
        <v>78</v>
      </c>
      <c r="AV1563" s="11" t="s">
        <v>80</v>
      </c>
      <c r="AW1563" s="11" t="s">
        <v>31</v>
      </c>
      <c r="AX1563" s="11" t="s">
        <v>70</v>
      </c>
      <c r="AY1563" s="141" t="s">
        <v>142</v>
      </c>
    </row>
    <row r="1564" spans="2:65" s="13" customFormat="1" ht="11.25">
      <c r="B1564" s="154"/>
      <c r="D1564" s="140" t="s">
        <v>151</v>
      </c>
      <c r="E1564" s="155" t="s">
        <v>19</v>
      </c>
      <c r="F1564" s="156" t="s">
        <v>734</v>
      </c>
      <c r="H1564" s="155" t="s">
        <v>19</v>
      </c>
      <c r="I1564" s="157"/>
      <c r="L1564" s="154"/>
      <c r="M1564" s="158"/>
      <c r="T1564" s="159"/>
      <c r="AT1564" s="155" t="s">
        <v>151</v>
      </c>
      <c r="AU1564" s="155" t="s">
        <v>78</v>
      </c>
      <c r="AV1564" s="13" t="s">
        <v>78</v>
      </c>
      <c r="AW1564" s="13" t="s">
        <v>31</v>
      </c>
      <c r="AX1564" s="13" t="s">
        <v>70</v>
      </c>
      <c r="AY1564" s="155" t="s">
        <v>142</v>
      </c>
    </row>
    <row r="1565" spans="2:65" s="11" customFormat="1" ht="11.25">
      <c r="B1565" s="139"/>
      <c r="D1565" s="140" t="s">
        <v>151</v>
      </c>
      <c r="E1565" s="141" t="s">
        <v>19</v>
      </c>
      <c r="F1565" s="142" t="s">
        <v>1403</v>
      </c>
      <c r="H1565" s="143">
        <v>56.7</v>
      </c>
      <c r="I1565" s="144"/>
      <c r="L1565" s="139"/>
      <c r="M1565" s="145"/>
      <c r="T1565" s="146"/>
      <c r="AT1565" s="141" t="s">
        <v>151</v>
      </c>
      <c r="AU1565" s="141" t="s">
        <v>78</v>
      </c>
      <c r="AV1565" s="11" t="s">
        <v>80</v>
      </c>
      <c r="AW1565" s="11" t="s">
        <v>31</v>
      </c>
      <c r="AX1565" s="11" t="s">
        <v>70</v>
      </c>
      <c r="AY1565" s="141" t="s">
        <v>142</v>
      </c>
    </row>
    <row r="1566" spans="2:65" s="12" customFormat="1" ht="11.25">
      <c r="B1566" s="147"/>
      <c r="D1566" s="140" t="s">
        <v>151</v>
      </c>
      <c r="E1566" s="148" t="s">
        <v>19</v>
      </c>
      <c r="F1566" s="149" t="s">
        <v>154</v>
      </c>
      <c r="H1566" s="150">
        <v>128.904</v>
      </c>
      <c r="I1566" s="151"/>
      <c r="L1566" s="147"/>
      <c r="M1566" s="152"/>
      <c r="T1566" s="153"/>
      <c r="AT1566" s="148" t="s">
        <v>151</v>
      </c>
      <c r="AU1566" s="148" t="s">
        <v>78</v>
      </c>
      <c r="AV1566" s="12" t="s">
        <v>149</v>
      </c>
      <c r="AW1566" s="12" t="s">
        <v>31</v>
      </c>
      <c r="AX1566" s="12" t="s">
        <v>78</v>
      </c>
      <c r="AY1566" s="148" t="s">
        <v>142</v>
      </c>
    </row>
    <row r="1567" spans="2:65" s="1" customFormat="1" ht="66.75" customHeight="1">
      <c r="B1567" s="32"/>
      <c r="C1567" s="160" t="s">
        <v>1404</v>
      </c>
      <c r="D1567" s="160" t="s">
        <v>316</v>
      </c>
      <c r="E1567" s="161" t="s">
        <v>1405</v>
      </c>
      <c r="F1567" s="162" t="s">
        <v>1406</v>
      </c>
      <c r="G1567" s="163" t="s">
        <v>290</v>
      </c>
      <c r="H1567" s="164">
        <v>128.904</v>
      </c>
      <c r="I1567" s="165"/>
      <c r="J1567" s="166">
        <f>ROUND(I1567*H1567,2)</f>
        <v>0</v>
      </c>
      <c r="K1567" s="162" t="s">
        <v>147</v>
      </c>
      <c r="L1567" s="32"/>
      <c r="M1567" s="167" t="s">
        <v>19</v>
      </c>
      <c r="N1567" s="168" t="s">
        <v>41</v>
      </c>
      <c r="P1567" s="135">
        <f>O1567*H1567</f>
        <v>0</v>
      </c>
      <c r="Q1567" s="135">
        <v>0</v>
      </c>
      <c r="R1567" s="135">
        <f>Q1567*H1567</f>
        <v>0</v>
      </c>
      <c r="S1567" s="135">
        <v>0</v>
      </c>
      <c r="T1567" s="136">
        <f>S1567*H1567</f>
        <v>0</v>
      </c>
      <c r="AR1567" s="137" t="s">
        <v>149</v>
      </c>
      <c r="AT1567" s="137" t="s">
        <v>316</v>
      </c>
      <c r="AU1567" s="137" t="s">
        <v>78</v>
      </c>
      <c r="AY1567" s="17" t="s">
        <v>142</v>
      </c>
      <c r="BE1567" s="138">
        <f>IF(N1567="základní",J1567,0)</f>
        <v>0</v>
      </c>
      <c r="BF1567" s="138">
        <f>IF(N1567="snížená",J1567,0)</f>
        <v>0</v>
      </c>
      <c r="BG1567" s="138">
        <f>IF(N1567="zákl. přenesená",J1567,0)</f>
        <v>0</v>
      </c>
      <c r="BH1567" s="138">
        <f>IF(N1567="sníž. přenesená",J1567,0)</f>
        <v>0</v>
      </c>
      <c r="BI1567" s="138">
        <f>IF(N1567="nulová",J1567,0)</f>
        <v>0</v>
      </c>
      <c r="BJ1567" s="17" t="s">
        <v>78</v>
      </c>
      <c r="BK1567" s="138">
        <f>ROUND(I1567*H1567,2)</f>
        <v>0</v>
      </c>
      <c r="BL1567" s="17" t="s">
        <v>149</v>
      </c>
      <c r="BM1567" s="137" t="s">
        <v>1407</v>
      </c>
    </row>
    <row r="1568" spans="2:65" s="13" customFormat="1" ht="11.25">
      <c r="B1568" s="154"/>
      <c r="D1568" s="140" t="s">
        <v>151</v>
      </c>
      <c r="E1568" s="155" t="s">
        <v>19</v>
      </c>
      <c r="F1568" s="156" t="s">
        <v>730</v>
      </c>
      <c r="H1568" s="155" t="s">
        <v>19</v>
      </c>
      <c r="I1568" s="157"/>
      <c r="L1568" s="154"/>
      <c r="M1568" s="158"/>
      <c r="T1568" s="159"/>
      <c r="AT1568" s="155" t="s">
        <v>151</v>
      </c>
      <c r="AU1568" s="155" t="s">
        <v>78</v>
      </c>
      <c r="AV1568" s="13" t="s">
        <v>78</v>
      </c>
      <c r="AW1568" s="13" t="s">
        <v>31</v>
      </c>
      <c r="AX1568" s="13" t="s">
        <v>70</v>
      </c>
      <c r="AY1568" s="155" t="s">
        <v>142</v>
      </c>
    </row>
    <row r="1569" spans="2:65" s="11" customFormat="1" ht="11.25">
      <c r="B1569" s="139"/>
      <c r="D1569" s="140" t="s">
        <v>151</v>
      </c>
      <c r="E1569" s="141" t="s">
        <v>19</v>
      </c>
      <c r="F1569" s="142" t="s">
        <v>1400</v>
      </c>
      <c r="H1569" s="143">
        <v>14.904</v>
      </c>
      <c r="I1569" s="144"/>
      <c r="L1569" s="139"/>
      <c r="M1569" s="145"/>
      <c r="T1569" s="146"/>
      <c r="AT1569" s="141" t="s">
        <v>151</v>
      </c>
      <c r="AU1569" s="141" t="s">
        <v>78</v>
      </c>
      <c r="AV1569" s="11" t="s">
        <v>80</v>
      </c>
      <c r="AW1569" s="11" t="s">
        <v>31</v>
      </c>
      <c r="AX1569" s="11" t="s">
        <v>70</v>
      </c>
      <c r="AY1569" s="141" t="s">
        <v>142</v>
      </c>
    </row>
    <row r="1570" spans="2:65" s="13" customFormat="1" ht="11.25">
      <c r="B1570" s="154"/>
      <c r="D1570" s="140" t="s">
        <v>151</v>
      </c>
      <c r="E1570" s="155" t="s">
        <v>19</v>
      </c>
      <c r="F1570" s="156" t="s">
        <v>731</v>
      </c>
      <c r="H1570" s="155" t="s">
        <v>19</v>
      </c>
      <c r="I1570" s="157"/>
      <c r="L1570" s="154"/>
      <c r="M1570" s="158"/>
      <c r="T1570" s="159"/>
      <c r="AT1570" s="155" t="s">
        <v>151</v>
      </c>
      <c r="AU1570" s="155" t="s">
        <v>78</v>
      </c>
      <c r="AV1570" s="13" t="s">
        <v>78</v>
      </c>
      <c r="AW1570" s="13" t="s">
        <v>31</v>
      </c>
      <c r="AX1570" s="13" t="s">
        <v>70</v>
      </c>
      <c r="AY1570" s="155" t="s">
        <v>142</v>
      </c>
    </row>
    <row r="1571" spans="2:65" s="11" customFormat="1" ht="11.25">
      <c r="B1571" s="139"/>
      <c r="D1571" s="140" t="s">
        <v>151</v>
      </c>
      <c r="E1571" s="141" t="s">
        <v>19</v>
      </c>
      <c r="F1571" s="142" t="s">
        <v>1401</v>
      </c>
      <c r="H1571" s="143">
        <v>19.5</v>
      </c>
      <c r="I1571" s="144"/>
      <c r="L1571" s="139"/>
      <c r="M1571" s="145"/>
      <c r="T1571" s="146"/>
      <c r="AT1571" s="141" t="s">
        <v>151</v>
      </c>
      <c r="AU1571" s="141" t="s">
        <v>78</v>
      </c>
      <c r="AV1571" s="11" t="s">
        <v>80</v>
      </c>
      <c r="AW1571" s="11" t="s">
        <v>31</v>
      </c>
      <c r="AX1571" s="11" t="s">
        <v>70</v>
      </c>
      <c r="AY1571" s="141" t="s">
        <v>142</v>
      </c>
    </row>
    <row r="1572" spans="2:65" s="13" customFormat="1" ht="11.25">
      <c r="B1572" s="154"/>
      <c r="D1572" s="140" t="s">
        <v>151</v>
      </c>
      <c r="E1572" s="155" t="s">
        <v>19</v>
      </c>
      <c r="F1572" s="156" t="s">
        <v>732</v>
      </c>
      <c r="H1572" s="155" t="s">
        <v>19</v>
      </c>
      <c r="I1572" s="157"/>
      <c r="L1572" s="154"/>
      <c r="M1572" s="158"/>
      <c r="T1572" s="159"/>
      <c r="AT1572" s="155" t="s">
        <v>151</v>
      </c>
      <c r="AU1572" s="155" t="s">
        <v>78</v>
      </c>
      <c r="AV1572" s="13" t="s">
        <v>78</v>
      </c>
      <c r="AW1572" s="13" t="s">
        <v>31</v>
      </c>
      <c r="AX1572" s="13" t="s">
        <v>70</v>
      </c>
      <c r="AY1572" s="155" t="s">
        <v>142</v>
      </c>
    </row>
    <row r="1573" spans="2:65" s="11" customFormat="1" ht="11.25">
      <c r="B1573" s="139"/>
      <c r="D1573" s="140" t="s">
        <v>151</v>
      </c>
      <c r="E1573" s="141" t="s">
        <v>19</v>
      </c>
      <c r="F1573" s="142" t="s">
        <v>1402</v>
      </c>
      <c r="H1573" s="143">
        <v>37.799999999999997</v>
      </c>
      <c r="I1573" s="144"/>
      <c r="L1573" s="139"/>
      <c r="M1573" s="145"/>
      <c r="T1573" s="146"/>
      <c r="AT1573" s="141" t="s">
        <v>151</v>
      </c>
      <c r="AU1573" s="141" t="s">
        <v>78</v>
      </c>
      <c r="AV1573" s="11" t="s">
        <v>80</v>
      </c>
      <c r="AW1573" s="11" t="s">
        <v>31</v>
      </c>
      <c r="AX1573" s="11" t="s">
        <v>70</v>
      </c>
      <c r="AY1573" s="141" t="s">
        <v>142</v>
      </c>
    </row>
    <row r="1574" spans="2:65" s="13" customFormat="1" ht="11.25">
      <c r="B1574" s="154"/>
      <c r="D1574" s="140" t="s">
        <v>151</v>
      </c>
      <c r="E1574" s="155" t="s">
        <v>19</v>
      </c>
      <c r="F1574" s="156" t="s">
        <v>734</v>
      </c>
      <c r="H1574" s="155" t="s">
        <v>19</v>
      </c>
      <c r="I1574" s="157"/>
      <c r="L1574" s="154"/>
      <c r="M1574" s="158"/>
      <c r="T1574" s="159"/>
      <c r="AT1574" s="155" t="s">
        <v>151</v>
      </c>
      <c r="AU1574" s="155" t="s">
        <v>78</v>
      </c>
      <c r="AV1574" s="13" t="s">
        <v>78</v>
      </c>
      <c r="AW1574" s="13" t="s">
        <v>31</v>
      </c>
      <c r="AX1574" s="13" t="s">
        <v>70</v>
      </c>
      <c r="AY1574" s="155" t="s">
        <v>142</v>
      </c>
    </row>
    <row r="1575" spans="2:65" s="11" customFormat="1" ht="11.25">
      <c r="B1575" s="139"/>
      <c r="D1575" s="140" t="s">
        <v>151</v>
      </c>
      <c r="E1575" s="141" t="s">
        <v>19</v>
      </c>
      <c r="F1575" s="142" t="s">
        <v>1403</v>
      </c>
      <c r="H1575" s="143">
        <v>56.7</v>
      </c>
      <c r="I1575" s="144"/>
      <c r="L1575" s="139"/>
      <c r="M1575" s="145"/>
      <c r="T1575" s="146"/>
      <c r="AT1575" s="141" t="s">
        <v>151</v>
      </c>
      <c r="AU1575" s="141" t="s">
        <v>78</v>
      </c>
      <c r="AV1575" s="11" t="s">
        <v>80</v>
      </c>
      <c r="AW1575" s="11" t="s">
        <v>31</v>
      </c>
      <c r="AX1575" s="11" t="s">
        <v>70</v>
      </c>
      <c r="AY1575" s="141" t="s">
        <v>142</v>
      </c>
    </row>
    <row r="1576" spans="2:65" s="12" customFormat="1" ht="11.25">
      <c r="B1576" s="147"/>
      <c r="D1576" s="140" t="s">
        <v>151</v>
      </c>
      <c r="E1576" s="148" t="s">
        <v>19</v>
      </c>
      <c r="F1576" s="149" t="s">
        <v>154</v>
      </c>
      <c r="H1576" s="150">
        <v>128.904</v>
      </c>
      <c r="I1576" s="151"/>
      <c r="L1576" s="147"/>
      <c r="M1576" s="152"/>
      <c r="T1576" s="153"/>
      <c r="AT1576" s="148" t="s">
        <v>151</v>
      </c>
      <c r="AU1576" s="148" t="s">
        <v>78</v>
      </c>
      <c r="AV1576" s="12" t="s">
        <v>149</v>
      </c>
      <c r="AW1576" s="12" t="s">
        <v>31</v>
      </c>
      <c r="AX1576" s="12" t="s">
        <v>78</v>
      </c>
      <c r="AY1576" s="148" t="s">
        <v>142</v>
      </c>
    </row>
    <row r="1577" spans="2:65" s="1" customFormat="1" ht="37.9" customHeight="1">
      <c r="B1577" s="32"/>
      <c r="C1577" s="160" t="s">
        <v>1408</v>
      </c>
      <c r="D1577" s="160" t="s">
        <v>316</v>
      </c>
      <c r="E1577" s="161" t="s">
        <v>1409</v>
      </c>
      <c r="F1577" s="162" t="s">
        <v>1410</v>
      </c>
      <c r="G1577" s="163" t="s">
        <v>319</v>
      </c>
      <c r="H1577" s="164">
        <v>13.5</v>
      </c>
      <c r="I1577" s="165"/>
      <c r="J1577" s="166">
        <f>ROUND(I1577*H1577,2)</f>
        <v>0</v>
      </c>
      <c r="K1577" s="162" t="s">
        <v>19</v>
      </c>
      <c r="L1577" s="32"/>
      <c r="M1577" s="167" t="s">
        <v>19</v>
      </c>
      <c r="N1577" s="168" t="s">
        <v>41</v>
      </c>
      <c r="P1577" s="135">
        <f>O1577*H1577</f>
        <v>0</v>
      </c>
      <c r="Q1577" s="135">
        <v>1E-4</v>
      </c>
      <c r="R1577" s="135">
        <f>Q1577*H1577</f>
        <v>1.3500000000000001E-3</v>
      </c>
      <c r="S1577" s="135">
        <v>0</v>
      </c>
      <c r="T1577" s="136">
        <f>S1577*H1577</f>
        <v>0</v>
      </c>
      <c r="AR1577" s="137" t="s">
        <v>149</v>
      </c>
      <c r="AT1577" s="137" t="s">
        <v>316</v>
      </c>
      <c r="AU1577" s="137" t="s">
        <v>78</v>
      </c>
      <c r="AY1577" s="17" t="s">
        <v>142</v>
      </c>
      <c r="BE1577" s="138">
        <f>IF(N1577="základní",J1577,0)</f>
        <v>0</v>
      </c>
      <c r="BF1577" s="138">
        <f>IF(N1577="snížená",J1577,0)</f>
        <v>0</v>
      </c>
      <c r="BG1577" s="138">
        <f>IF(N1577="zákl. přenesená",J1577,0)</f>
        <v>0</v>
      </c>
      <c r="BH1577" s="138">
        <f>IF(N1577="sníž. přenesená",J1577,0)</f>
        <v>0</v>
      </c>
      <c r="BI1577" s="138">
        <f>IF(N1577="nulová",J1577,0)</f>
        <v>0</v>
      </c>
      <c r="BJ1577" s="17" t="s">
        <v>78</v>
      </c>
      <c r="BK1577" s="138">
        <f>ROUND(I1577*H1577,2)</f>
        <v>0</v>
      </c>
      <c r="BL1577" s="17" t="s">
        <v>149</v>
      </c>
      <c r="BM1577" s="137" t="s">
        <v>1411</v>
      </c>
    </row>
    <row r="1578" spans="2:65" s="13" customFormat="1" ht="11.25">
      <c r="B1578" s="154"/>
      <c r="D1578" s="140" t="s">
        <v>151</v>
      </c>
      <c r="E1578" s="155" t="s">
        <v>19</v>
      </c>
      <c r="F1578" s="156" t="s">
        <v>1096</v>
      </c>
      <c r="H1578" s="155" t="s">
        <v>19</v>
      </c>
      <c r="I1578" s="157"/>
      <c r="L1578" s="154"/>
      <c r="M1578" s="158"/>
      <c r="T1578" s="159"/>
      <c r="AT1578" s="155" t="s">
        <v>151</v>
      </c>
      <c r="AU1578" s="155" t="s">
        <v>78</v>
      </c>
      <c r="AV1578" s="13" t="s">
        <v>78</v>
      </c>
      <c r="AW1578" s="13" t="s">
        <v>31</v>
      </c>
      <c r="AX1578" s="13" t="s">
        <v>70</v>
      </c>
      <c r="AY1578" s="155" t="s">
        <v>142</v>
      </c>
    </row>
    <row r="1579" spans="2:65" s="11" customFormat="1" ht="11.25">
      <c r="B1579" s="139"/>
      <c r="D1579" s="140" t="s">
        <v>151</v>
      </c>
      <c r="E1579" s="141" t="s">
        <v>19</v>
      </c>
      <c r="F1579" s="142" t="s">
        <v>1100</v>
      </c>
      <c r="H1579" s="143">
        <v>13.5</v>
      </c>
      <c r="I1579" s="144"/>
      <c r="L1579" s="139"/>
      <c r="M1579" s="145"/>
      <c r="T1579" s="146"/>
      <c r="AT1579" s="141" t="s">
        <v>151</v>
      </c>
      <c r="AU1579" s="141" t="s">
        <v>78</v>
      </c>
      <c r="AV1579" s="11" t="s">
        <v>80</v>
      </c>
      <c r="AW1579" s="11" t="s">
        <v>31</v>
      </c>
      <c r="AX1579" s="11" t="s">
        <v>70</v>
      </c>
      <c r="AY1579" s="141" t="s">
        <v>142</v>
      </c>
    </row>
    <row r="1580" spans="2:65" s="12" customFormat="1" ht="11.25">
      <c r="B1580" s="147"/>
      <c r="D1580" s="140" t="s">
        <v>151</v>
      </c>
      <c r="E1580" s="148" t="s">
        <v>19</v>
      </c>
      <c r="F1580" s="149" t="s">
        <v>154</v>
      </c>
      <c r="H1580" s="150">
        <v>13.5</v>
      </c>
      <c r="I1580" s="151"/>
      <c r="L1580" s="147"/>
      <c r="M1580" s="152"/>
      <c r="T1580" s="153"/>
      <c r="AT1580" s="148" t="s">
        <v>151</v>
      </c>
      <c r="AU1580" s="148" t="s">
        <v>78</v>
      </c>
      <c r="AV1580" s="12" t="s">
        <v>149</v>
      </c>
      <c r="AW1580" s="12" t="s">
        <v>31</v>
      </c>
      <c r="AX1580" s="12" t="s">
        <v>78</v>
      </c>
      <c r="AY1580" s="148" t="s">
        <v>142</v>
      </c>
    </row>
    <row r="1581" spans="2:65" s="1" customFormat="1" ht="55.5" customHeight="1">
      <c r="B1581" s="32"/>
      <c r="C1581" s="160" t="s">
        <v>1412</v>
      </c>
      <c r="D1581" s="160" t="s">
        <v>316</v>
      </c>
      <c r="E1581" s="161" t="s">
        <v>418</v>
      </c>
      <c r="F1581" s="162" t="s">
        <v>419</v>
      </c>
      <c r="G1581" s="163" t="s">
        <v>146</v>
      </c>
      <c r="H1581" s="164">
        <v>12224</v>
      </c>
      <c r="I1581" s="165"/>
      <c r="J1581" s="166">
        <f>ROUND(I1581*H1581,2)</f>
        <v>0</v>
      </c>
      <c r="K1581" s="162" t="s">
        <v>147</v>
      </c>
      <c r="L1581" s="32"/>
      <c r="M1581" s="167" t="s">
        <v>19</v>
      </c>
      <c r="N1581" s="168" t="s">
        <v>41</v>
      </c>
      <c r="P1581" s="135">
        <f>O1581*H1581</f>
        <v>0</v>
      </c>
      <c r="Q1581" s="135">
        <v>0</v>
      </c>
      <c r="R1581" s="135">
        <f>Q1581*H1581</f>
        <v>0</v>
      </c>
      <c r="S1581" s="135">
        <v>0</v>
      </c>
      <c r="T1581" s="136">
        <f>S1581*H1581</f>
        <v>0</v>
      </c>
      <c r="AR1581" s="137" t="s">
        <v>149</v>
      </c>
      <c r="AT1581" s="137" t="s">
        <v>316</v>
      </c>
      <c r="AU1581" s="137" t="s">
        <v>78</v>
      </c>
      <c r="AY1581" s="17" t="s">
        <v>142</v>
      </c>
      <c r="BE1581" s="138">
        <f>IF(N1581="základní",J1581,0)</f>
        <v>0</v>
      </c>
      <c r="BF1581" s="138">
        <f>IF(N1581="snížená",J1581,0)</f>
        <v>0</v>
      </c>
      <c r="BG1581" s="138">
        <f>IF(N1581="zákl. přenesená",J1581,0)</f>
        <v>0</v>
      </c>
      <c r="BH1581" s="138">
        <f>IF(N1581="sníž. přenesená",J1581,0)</f>
        <v>0</v>
      </c>
      <c r="BI1581" s="138">
        <f>IF(N1581="nulová",J1581,0)</f>
        <v>0</v>
      </c>
      <c r="BJ1581" s="17" t="s">
        <v>78</v>
      </c>
      <c r="BK1581" s="138">
        <f>ROUND(I1581*H1581,2)</f>
        <v>0</v>
      </c>
      <c r="BL1581" s="17" t="s">
        <v>149</v>
      </c>
      <c r="BM1581" s="137" t="s">
        <v>1413</v>
      </c>
    </row>
    <row r="1582" spans="2:65" s="1" customFormat="1" ht="19.5">
      <c r="B1582" s="32"/>
      <c r="D1582" s="140" t="s">
        <v>314</v>
      </c>
      <c r="F1582" s="169" t="s">
        <v>421</v>
      </c>
      <c r="I1582" s="170"/>
      <c r="L1582" s="32"/>
      <c r="M1582" s="171"/>
      <c r="T1582" s="53"/>
      <c r="AT1582" s="17" t="s">
        <v>314</v>
      </c>
      <c r="AU1582" s="17" t="s">
        <v>78</v>
      </c>
    </row>
    <row r="1583" spans="2:65" s="11" customFormat="1" ht="11.25">
      <c r="B1583" s="139"/>
      <c r="D1583" s="140" t="s">
        <v>151</v>
      </c>
      <c r="E1583" s="141" t="s">
        <v>19</v>
      </c>
      <c r="F1583" s="142" t="s">
        <v>1414</v>
      </c>
      <c r="H1583" s="143">
        <v>12224</v>
      </c>
      <c r="I1583" s="144"/>
      <c r="L1583" s="139"/>
      <c r="M1583" s="145"/>
      <c r="T1583" s="146"/>
      <c r="AT1583" s="141" t="s">
        <v>151</v>
      </c>
      <c r="AU1583" s="141" t="s">
        <v>78</v>
      </c>
      <c r="AV1583" s="11" t="s">
        <v>80</v>
      </c>
      <c r="AW1583" s="11" t="s">
        <v>31</v>
      </c>
      <c r="AX1583" s="11" t="s">
        <v>70</v>
      </c>
      <c r="AY1583" s="141" t="s">
        <v>142</v>
      </c>
    </row>
    <row r="1584" spans="2:65" s="12" customFormat="1" ht="11.25">
      <c r="B1584" s="147"/>
      <c r="D1584" s="140" t="s">
        <v>151</v>
      </c>
      <c r="E1584" s="148" t="s">
        <v>19</v>
      </c>
      <c r="F1584" s="149" t="s">
        <v>154</v>
      </c>
      <c r="H1584" s="150">
        <v>12224</v>
      </c>
      <c r="I1584" s="151"/>
      <c r="L1584" s="147"/>
      <c r="M1584" s="152"/>
      <c r="T1584" s="153"/>
      <c r="AT1584" s="148" t="s">
        <v>151</v>
      </c>
      <c r="AU1584" s="148" t="s">
        <v>78</v>
      </c>
      <c r="AV1584" s="12" t="s">
        <v>149</v>
      </c>
      <c r="AW1584" s="12" t="s">
        <v>31</v>
      </c>
      <c r="AX1584" s="12" t="s">
        <v>78</v>
      </c>
      <c r="AY1584" s="148" t="s">
        <v>142</v>
      </c>
    </row>
    <row r="1585" spans="2:65" s="10" customFormat="1" ht="25.9" customHeight="1">
      <c r="B1585" s="115"/>
      <c r="D1585" s="116" t="s">
        <v>69</v>
      </c>
      <c r="E1585" s="117" t="s">
        <v>538</v>
      </c>
      <c r="F1585" s="117" t="s">
        <v>539</v>
      </c>
      <c r="I1585" s="118"/>
      <c r="J1585" s="119">
        <f>BK1585</f>
        <v>0</v>
      </c>
      <c r="L1585" s="115"/>
      <c r="M1585" s="120"/>
      <c r="P1585" s="121">
        <f>SUM(P1586:P1621)</f>
        <v>0</v>
      </c>
      <c r="R1585" s="121">
        <f>SUM(R1586:R1621)</f>
        <v>0</v>
      </c>
      <c r="T1585" s="122">
        <f>SUM(T1586:T1621)</f>
        <v>0</v>
      </c>
      <c r="AR1585" s="116" t="s">
        <v>149</v>
      </c>
      <c r="AT1585" s="123" t="s">
        <v>69</v>
      </c>
      <c r="AU1585" s="123" t="s">
        <v>70</v>
      </c>
      <c r="AY1585" s="116" t="s">
        <v>142</v>
      </c>
      <c r="BK1585" s="124">
        <f>SUM(BK1586:BK1621)</f>
        <v>0</v>
      </c>
    </row>
    <row r="1586" spans="2:65" s="1" customFormat="1" ht="37.9" customHeight="1">
      <c r="B1586" s="32"/>
      <c r="C1586" s="160" t="s">
        <v>1415</v>
      </c>
      <c r="D1586" s="160" t="s">
        <v>316</v>
      </c>
      <c r="E1586" s="161" t="s">
        <v>550</v>
      </c>
      <c r="F1586" s="162" t="s">
        <v>551</v>
      </c>
      <c r="G1586" s="163" t="s">
        <v>146</v>
      </c>
      <c r="H1586" s="164">
        <v>12</v>
      </c>
      <c r="I1586" s="165"/>
      <c r="J1586" s="166">
        <f>ROUND(I1586*H1586,2)</f>
        <v>0</v>
      </c>
      <c r="K1586" s="162" t="s">
        <v>147</v>
      </c>
      <c r="L1586" s="32"/>
      <c r="M1586" s="167" t="s">
        <v>19</v>
      </c>
      <c r="N1586" s="168" t="s">
        <v>41</v>
      </c>
      <c r="P1586" s="135">
        <f>O1586*H1586</f>
        <v>0</v>
      </c>
      <c r="Q1586" s="135">
        <v>0</v>
      </c>
      <c r="R1586" s="135">
        <f>Q1586*H1586</f>
        <v>0</v>
      </c>
      <c r="S1586" s="135">
        <v>0</v>
      </c>
      <c r="T1586" s="136">
        <f>S1586*H1586</f>
        <v>0</v>
      </c>
      <c r="AR1586" s="137" t="s">
        <v>543</v>
      </c>
      <c r="AT1586" s="137" t="s">
        <v>316</v>
      </c>
      <c r="AU1586" s="137" t="s">
        <v>78</v>
      </c>
      <c r="AY1586" s="17" t="s">
        <v>142</v>
      </c>
      <c r="BE1586" s="138">
        <f>IF(N1586="základní",J1586,0)</f>
        <v>0</v>
      </c>
      <c r="BF1586" s="138">
        <f>IF(N1586="snížená",J1586,0)</f>
        <v>0</v>
      </c>
      <c r="BG1586" s="138">
        <f>IF(N1586="zákl. přenesená",J1586,0)</f>
        <v>0</v>
      </c>
      <c r="BH1586" s="138">
        <f>IF(N1586="sníž. přenesená",J1586,0)</f>
        <v>0</v>
      </c>
      <c r="BI1586" s="138">
        <f>IF(N1586="nulová",J1586,0)</f>
        <v>0</v>
      </c>
      <c r="BJ1586" s="17" t="s">
        <v>78</v>
      </c>
      <c r="BK1586" s="138">
        <f>ROUND(I1586*H1586,2)</f>
        <v>0</v>
      </c>
      <c r="BL1586" s="17" t="s">
        <v>543</v>
      </c>
      <c r="BM1586" s="137" t="s">
        <v>1416</v>
      </c>
    </row>
    <row r="1587" spans="2:65" s="13" customFormat="1" ht="11.25">
      <c r="B1587" s="154"/>
      <c r="D1587" s="140" t="s">
        <v>151</v>
      </c>
      <c r="E1587" s="155" t="s">
        <v>19</v>
      </c>
      <c r="F1587" s="156" t="s">
        <v>1417</v>
      </c>
      <c r="H1587" s="155" t="s">
        <v>19</v>
      </c>
      <c r="I1587" s="157"/>
      <c r="L1587" s="154"/>
      <c r="M1587" s="158"/>
      <c r="T1587" s="159"/>
      <c r="AT1587" s="155" t="s">
        <v>151</v>
      </c>
      <c r="AU1587" s="155" t="s">
        <v>78</v>
      </c>
      <c r="AV1587" s="13" t="s">
        <v>78</v>
      </c>
      <c r="AW1587" s="13" t="s">
        <v>31</v>
      </c>
      <c r="AX1587" s="13" t="s">
        <v>70</v>
      </c>
      <c r="AY1587" s="155" t="s">
        <v>142</v>
      </c>
    </row>
    <row r="1588" spans="2:65" s="11" customFormat="1" ht="11.25">
      <c r="B1588" s="139"/>
      <c r="D1588" s="140" t="s">
        <v>151</v>
      </c>
      <c r="E1588" s="141" t="s">
        <v>19</v>
      </c>
      <c r="F1588" s="142" t="s">
        <v>78</v>
      </c>
      <c r="H1588" s="143">
        <v>1</v>
      </c>
      <c r="I1588" s="144"/>
      <c r="L1588" s="139"/>
      <c r="M1588" s="145"/>
      <c r="T1588" s="146"/>
      <c r="AT1588" s="141" t="s">
        <v>151</v>
      </c>
      <c r="AU1588" s="141" t="s">
        <v>78</v>
      </c>
      <c r="AV1588" s="11" t="s">
        <v>80</v>
      </c>
      <c r="AW1588" s="11" t="s">
        <v>31</v>
      </c>
      <c r="AX1588" s="11" t="s">
        <v>70</v>
      </c>
      <c r="AY1588" s="141" t="s">
        <v>142</v>
      </c>
    </row>
    <row r="1589" spans="2:65" s="13" customFormat="1" ht="11.25">
      <c r="B1589" s="154"/>
      <c r="D1589" s="140" t="s">
        <v>151</v>
      </c>
      <c r="E1589" s="155" t="s">
        <v>19</v>
      </c>
      <c r="F1589" s="156" t="s">
        <v>1418</v>
      </c>
      <c r="H1589" s="155" t="s">
        <v>19</v>
      </c>
      <c r="I1589" s="157"/>
      <c r="L1589" s="154"/>
      <c r="M1589" s="158"/>
      <c r="T1589" s="159"/>
      <c r="AT1589" s="155" t="s">
        <v>151</v>
      </c>
      <c r="AU1589" s="155" t="s">
        <v>78</v>
      </c>
      <c r="AV1589" s="13" t="s">
        <v>78</v>
      </c>
      <c r="AW1589" s="13" t="s">
        <v>31</v>
      </c>
      <c r="AX1589" s="13" t="s">
        <v>70</v>
      </c>
      <c r="AY1589" s="155" t="s">
        <v>142</v>
      </c>
    </row>
    <row r="1590" spans="2:65" s="11" customFormat="1" ht="11.25">
      <c r="B1590" s="139"/>
      <c r="D1590" s="140" t="s">
        <v>151</v>
      </c>
      <c r="E1590" s="141" t="s">
        <v>19</v>
      </c>
      <c r="F1590" s="142" t="s">
        <v>78</v>
      </c>
      <c r="H1590" s="143">
        <v>1</v>
      </c>
      <c r="I1590" s="144"/>
      <c r="L1590" s="139"/>
      <c r="M1590" s="145"/>
      <c r="T1590" s="146"/>
      <c r="AT1590" s="141" t="s">
        <v>151</v>
      </c>
      <c r="AU1590" s="141" t="s">
        <v>78</v>
      </c>
      <c r="AV1590" s="11" t="s">
        <v>80</v>
      </c>
      <c r="AW1590" s="11" t="s">
        <v>31</v>
      </c>
      <c r="AX1590" s="11" t="s">
        <v>70</v>
      </c>
      <c r="AY1590" s="141" t="s">
        <v>142</v>
      </c>
    </row>
    <row r="1591" spans="2:65" s="13" customFormat="1" ht="11.25">
      <c r="B1591" s="154"/>
      <c r="D1591" s="140" t="s">
        <v>151</v>
      </c>
      <c r="E1591" s="155" t="s">
        <v>19</v>
      </c>
      <c r="F1591" s="156" t="s">
        <v>663</v>
      </c>
      <c r="H1591" s="155" t="s">
        <v>19</v>
      </c>
      <c r="I1591" s="157"/>
      <c r="L1591" s="154"/>
      <c r="M1591" s="158"/>
      <c r="T1591" s="159"/>
      <c r="AT1591" s="155" t="s">
        <v>151</v>
      </c>
      <c r="AU1591" s="155" t="s">
        <v>78</v>
      </c>
      <c r="AV1591" s="13" t="s">
        <v>78</v>
      </c>
      <c r="AW1591" s="13" t="s">
        <v>31</v>
      </c>
      <c r="AX1591" s="13" t="s">
        <v>70</v>
      </c>
      <c r="AY1591" s="155" t="s">
        <v>142</v>
      </c>
    </row>
    <row r="1592" spans="2:65" s="11" customFormat="1" ht="11.25">
      <c r="B1592" s="139"/>
      <c r="D1592" s="140" t="s">
        <v>151</v>
      </c>
      <c r="E1592" s="141" t="s">
        <v>19</v>
      </c>
      <c r="F1592" s="142" t="s">
        <v>1419</v>
      </c>
      <c r="H1592" s="143">
        <v>2</v>
      </c>
      <c r="I1592" s="144"/>
      <c r="L1592" s="139"/>
      <c r="M1592" s="145"/>
      <c r="T1592" s="146"/>
      <c r="AT1592" s="141" t="s">
        <v>151</v>
      </c>
      <c r="AU1592" s="141" t="s">
        <v>78</v>
      </c>
      <c r="AV1592" s="11" t="s">
        <v>80</v>
      </c>
      <c r="AW1592" s="11" t="s">
        <v>31</v>
      </c>
      <c r="AX1592" s="11" t="s">
        <v>70</v>
      </c>
      <c r="AY1592" s="141" t="s">
        <v>142</v>
      </c>
    </row>
    <row r="1593" spans="2:65" s="13" customFormat="1" ht="11.25">
      <c r="B1593" s="154"/>
      <c r="D1593" s="140" t="s">
        <v>151</v>
      </c>
      <c r="E1593" s="155" t="s">
        <v>19</v>
      </c>
      <c r="F1593" s="156" t="s">
        <v>1420</v>
      </c>
      <c r="H1593" s="155" t="s">
        <v>19</v>
      </c>
      <c r="I1593" s="157"/>
      <c r="L1593" s="154"/>
      <c r="M1593" s="158"/>
      <c r="T1593" s="159"/>
      <c r="AT1593" s="155" t="s">
        <v>151</v>
      </c>
      <c r="AU1593" s="155" t="s">
        <v>78</v>
      </c>
      <c r="AV1593" s="13" t="s">
        <v>78</v>
      </c>
      <c r="AW1593" s="13" t="s">
        <v>31</v>
      </c>
      <c r="AX1593" s="13" t="s">
        <v>70</v>
      </c>
      <c r="AY1593" s="155" t="s">
        <v>142</v>
      </c>
    </row>
    <row r="1594" spans="2:65" s="11" customFormat="1" ht="11.25">
      <c r="B1594" s="139"/>
      <c r="D1594" s="140" t="s">
        <v>151</v>
      </c>
      <c r="E1594" s="141" t="s">
        <v>19</v>
      </c>
      <c r="F1594" s="142" t="s">
        <v>1419</v>
      </c>
      <c r="H1594" s="143">
        <v>2</v>
      </c>
      <c r="I1594" s="144"/>
      <c r="L1594" s="139"/>
      <c r="M1594" s="145"/>
      <c r="T1594" s="146"/>
      <c r="AT1594" s="141" t="s">
        <v>151</v>
      </c>
      <c r="AU1594" s="141" t="s">
        <v>78</v>
      </c>
      <c r="AV1594" s="11" t="s">
        <v>80</v>
      </c>
      <c r="AW1594" s="11" t="s">
        <v>31</v>
      </c>
      <c r="AX1594" s="11" t="s">
        <v>70</v>
      </c>
      <c r="AY1594" s="141" t="s">
        <v>142</v>
      </c>
    </row>
    <row r="1595" spans="2:65" s="13" customFormat="1" ht="11.25">
      <c r="B1595" s="154"/>
      <c r="D1595" s="140" t="s">
        <v>151</v>
      </c>
      <c r="E1595" s="155" t="s">
        <v>19</v>
      </c>
      <c r="F1595" s="156" t="s">
        <v>1087</v>
      </c>
      <c r="H1595" s="155" t="s">
        <v>19</v>
      </c>
      <c r="I1595" s="157"/>
      <c r="L1595" s="154"/>
      <c r="M1595" s="158"/>
      <c r="T1595" s="159"/>
      <c r="AT1595" s="155" t="s">
        <v>151</v>
      </c>
      <c r="AU1595" s="155" t="s">
        <v>78</v>
      </c>
      <c r="AV1595" s="13" t="s">
        <v>78</v>
      </c>
      <c r="AW1595" s="13" t="s">
        <v>31</v>
      </c>
      <c r="AX1595" s="13" t="s">
        <v>70</v>
      </c>
      <c r="AY1595" s="155" t="s">
        <v>142</v>
      </c>
    </row>
    <row r="1596" spans="2:65" s="11" customFormat="1" ht="11.25">
      <c r="B1596" s="139"/>
      <c r="D1596" s="140" t="s">
        <v>151</v>
      </c>
      <c r="E1596" s="141" t="s">
        <v>19</v>
      </c>
      <c r="F1596" s="142" t="s">
        <v>78</v>
      </c>
      <c r="H1596" s="143">
        <v>1</v>
      </c>
      <c r="I1596" s="144"/>
      <c r="L1596" s="139"/>
      <c r="M1596" s="145"/>
      <c r="T1596" s="146"/>
      <c r="AT1596" s="141" t="s">
        <v>151</v>
      </c>
      <c r="AU1596" s="141" t="s">
        <v>78</v>
      </c>
      <c r="AV1596" s="11" t="s">
        <v>80</v>
      </c>
      <c r="AW1596" s="11" t="s">
        <v>31</v>
      </c>
      <c r="AX1596" s="11" t="s">
        <v>70</v>
      </c>
      <c r="AY1596" s="141" t="s">
        <v>142</v>
      </c>
    </row>
    <row r="1597" spans="2:65" s="13" customFormat="1" ht="11.25">
      <c r="B1597" s="154"/>
      <c r="D1597" s="140" t="s">
        <v>151</v>
      </c>
      <c r="E1597" s="155" t="s">
        <v>19</v>
      </c>
      <c r="F1597" s="156" t="s">
        <v>629</v>
      </c>
      <c r="H1597" s="155" t="s">
        <v>19</v>
      </c>
      <c r="I1597" s="157"/>
      <c r="L1597" s="154"/>
      <c r="M1597" s="158"/>
      <c r="T1597" s="159"/>
      <c r="AT1597" s="155" t="s">
        <v>151</v>
      </c>
      <c r="AU1597" s="155" t="s">
        <v>78</v>
      </c>
      <c r="AV1597" s="13" t="s">
        <v>78</v>
      </c>
      <c r="AW1597" s="13" t="s">
        <v>31</v>
      </c>
      <c r="AX1597" s="13" t="s">
        <v>70</v>
      </c>
      <c r="AY1597" s="155" t="s">
        <v>142</v>
      </c>
    </row>
    <row r="1598" spans="2:65" s="11" customFormat="1" ht="11.25">
      <c r="B1598" s="139"/>
      <c r="D1598" s="140" t="s">
        <v>151</v>
      </c>
      <c r="E1598" s="141" t="s">
        <v>19</v>
      </c>
      <c r="F1598" s="142" t="s">
        <v>78</v>
      </c>
      <c r="H1598" s="143">
        <v>1</v>
      </c>
      <c r="I1598" s="144"/>
      <c r="L1598" s="139"/>
      <c r="M1598" s="145"/>
      <c r="T1598" s="146"/>
      <c r="AT1598" s="141" t="s">
        <v>151</v>
      </c>
      <c r="AU1598" s="141" t="s">
        <v>78</v>
      </c>
      <c r="AV1598" s="11" t="s">
        <v>80</v>
      </c>
      <c r="AW1598" s="11" t="s">
        <v>31</v>
      </c>
      <c r="AX1598" s="11" t="s">
        <v>70</v>
      </c>
      <c r="AY1598" s="141" t="s">
        <v>142</v>
      </c>
    </row>
    <row r="1599" spans="2:65" s="13" customFormat="1" ht="11.25">
      <c r="B1599" s="154"/>
      <c r="D1599" s="140" t="s">
        <v>151</v>
      </c>
      <c r="E1599" s="155" t="s">
        <v>19</v>
      </c>
      <c r="F1599" s="156" t="s">
        <v>1082</v>
      </c>
      <c r="H1599" s="155" t="s">
        <v>19</v>
      </c>
      <c r="I1599" s="157"/>
      <c r="L1599" s="154"/>
      <c r="M1599" s="158"/>
      <c r="T1599" s="159"/>
      <c r="AT1599" s="155" t="s">
        <v>151</v>
      </c>
      <c r="AU1599" s="155" t="s">
        <v>78</v>
      </c>
      <c r="AV1599" s="13" t="s">
        <v>78</v>
      </c>
      <c r="AW1599" s="13" t="s">
        <v>31</v>
      </c>
      <c r="AX1599" s="13" t="s">
        <v>70</v>
      </c>
      <c r="AY1599" s="155" t="s">
        <v>142</v>
      </c>
    </row>
    <row r="1600" spans="2:65" s="11" customFormat="1" ht="11.25">
      <c r="B1600" s="139"/>
      <c r="D1600" s="140" t="s">
        <v>151</v>
      </c>
      <c r="E1600" s="141" t="s">
        <v>19</v>
      </c>
      <c r="F1600" s="142" t="s">
        <v>1419</v>
      </c>
      <c r="H1600" s="143">
        <v>2</v>
      </c>
      <c r="I1600" s="144"/>
      <c r="L1600" s="139"/>
      <c r="M1600" s="145"/>
      <c r="T1600" s="146"/>
      <c r="AT1600" s="141" t="s">
        <v>151</v>
      </c>
      <c r="AU1600" s="141" t="s">
        <v>78</v>
      </c>
      <c r="AV1600" s="11" t="s">
        <v>80</v>
      </c>
      <c r="AW1600" s="11" t="s">
        <v>31</v>
      </c>
      <c r="AX1600" s="11" t="s">
        <v>70</v>
      </c>
      <c r="AY1600" s="141" t="s">
        <v>142</v>
      </c>
    </row>
    <row r="1601" spans="2:65" s="13" customFormat="1" ht="11.25">
      <c r="B1601" s="154"/>
      <c r="D1601" s="140" t="s">
        <v>151</v>
      </c>
      <c r="E1601" s="155" t="s">
        <v>19</v>
      </c>
      <c r="F1601" s="156" t="s">
        <v>1084</v>
      </c>
      <c r="H1601" s="155" t="s">
        <v>19</v>
      </c>
      <c r="I1601" s="157"/>
      <c r="L1601" s="154"/>
      <c r="M1601" s="158"/>
      <c r="T1601" s="159"/>
      <c r="AT1601" s="155" t="s">
        <v>151</v>
      </c>
      <c r="AU1601" s="155" t="s">
        <v>78</v>
      </c>
      <c r="AV1601" s="13" t="s">
        <v>78</v>
      </c>
      <c r="AW1601" s="13" t="s">
        <v>31</v>
      </c>
      <c r="AX1601" s="13" t="s">
        <v>70</v>
      </c>
      <c r="AY1601" s="155" t="s">
        <v>142</v>
      </c>
    </row>
    <row r="1602" spans="2:65" s="11" customFormat="1" ht="11.25">
      <c r="B1602" s="139"/>
      <c r="D1602" s="140" t="s">
        <v>151</v>
      </c>
      <c r="E1602" s="141" t="s">
        <v>19</v>
      </c>
      <c r="F1602" s="142" t="s">
        <v>1419</v>
      </c>
      <c r="H1602" s="143">
        <v>2</v>
      </c>
      <c r="I1602" s="144"/>
      <c r="L1602" s="139"/>
      <c r="M1602" s="145"/>
      <c r="T1602" s="146"/>
      <c r="AT1602" s="141" t="s">
        <v>151</v>
      </c>
      <c r="AU1602" s="141" t="s">
        <v>78</v>
      </c>
      <c r="AV1602" s="11" t="s">
        <v>80</v>
      </c>
      <c r="AW1602" s="11" t="s">
        <v>31</v>
      </c>
      <c r="AX1602" s="11" t="s">
        <v>70</v>
      </c>
      <c r="AY1602" s="141" t="s">
        <v>142</v>
      </c>
    </row>
    <row r="1603" spans="2:65" s="12" customFormat="1" ht="11.25">
      <c r="B1603" s="147"/>
      <c r="D1603" s="140" t="s">
        <v>151</v>
      </c>
      <c r="E1603" s="148" t="s">
        <v>19</v>
      </c>
      <c r="F1603" s="149" t="s">
        <v>154</v>
      </c>
      <c r="H1603" s="150">
        <v>12</v>
      </c>
      <c r="I1603" s="151"/>
      <c r="L1603" s="147"/>
      <c r="M1603" s="152"/>
      <c r="T1603" s="153"/>
      <c r="AT1603" s="148" t="s">
        <v>151</v>
      </c>
      <c r="AU1603" s="148" t="s">
        <v>78</v>
      </c>
      <c r="AV1603" s="12" t="s">
        <v>149</v>
      </c>
      <c r="AW1603" s="12" t="s">
        <v>31</v>
      </c>
      <c r="AX1603" s="12" t="s">
        <v>78</v>
      </c>
      <c r="AY1603" s="148" t="s">
        <v>142</v>
      </c>
    </row>
    <row r="1604" spans="2:65" s="1" customFormat="1" ht="21.75" customHeight="1">
      <c r="B1604" s="32"/>
      <c r="C1604" s="160" t="s">
        <v>1421</v>
      </c>
      <c r="D1604" s="160" t="s">
        <v>316</v>
      </c>
      <c r="E1604" s="161" t="s">
        <v>556</v>
      </c>
      <c r="F1604" s="162" t="s">
        <v>557</v>
      </c>
      <c r="G1604" s="163" t="s">
        <v>146</v>
      </c>
      <c r="H1604" s="164">
        <v>12</v>
      </c>
      <c r="I1604" s="165"/>
      <c r="J1604" s="166">
        <f>ROUND(I1604*H1604,2)</f>
        <v>0</v>
      </c>
      <c r="K1604" s="162" t="s">
        <v>147</v>
      </c>
      <c r="L1604" s="32"/>
      <c r="M1604" s="167" t="s">
        <v>19</v>
      </c>
      <c r="N1604" s="168" t="s">
        <v>41</v>
      </c>
      <c r="P1604" s="135">
        <f>O1604*H1604</f>
        <v>0</v>
      </c>
      <c r="Q1604" s="135">
        <v>0</v>
      </c>
      <c r="R1604" s="135">
        <f>Q1604*H1604</f>
        <v>0</v>
      </c>
      <c r="S1604" s="135">
        <v>0</v>
      </c>
      <c r="T1604" s="136">
        <f>S1604*H1604</f>
        <v>0</v>
      </c>
      <c r="AR1604" s="137" t="s">
        <v>543</v>
      </c>
      <c r="AT1604" s="137" t="s">
        <v>316</v>
      </c>
      <c r="AU1604" s="137" t="s">
        <v>78</v>
      </c>
      <c r="AY1604" s="17" t="s">
        <v>142</v>
      </c>
      <c r="BE1604" s="138">
        <f>IF(N1604="základní",J1604,0)</f>
        <v>0</v>
      </c>
      <c r="BF1604" s="138">
        <f>IF(N1604="snížená",J1604,0)</f>
        <v>0</v>
      </c>
      <c r="BG1604" s="138">
        <f>IF(N1604="zákl. přenesená",J1604,0)</f>
        <v>0</v>
      </c>
      <c r="BH1604" s="138">
        <f>IF(N1604="sníž. přenesená",J1604,0)</f>
        <v>0</v>
      </c>
      <c r="BI1604" s="138">
        <f>IF(N1604="nulová",J1604,0)</f>
        <v>0</v>
      </c>
      <c r="BJ1604" s="17" t="s">
        <v>78</v>
      </c>
      <c r="BK1604" s="138">
        <f>ROUND(I1604*H1604,2)</f>
        <v>0</v>
      </c>
      <c r="BL1604" s="17" t="s">
        <v>543</v>
      </c>
      <c r="BM1604" s="137" t="s">
        <v>1422</v>
      </c>
    </row>
    <row r="1605" spans="2:65" s="13" customFormat="1" ht="11.25">
      <c r="B1605" s="154"/>
      <c r="D1605" s="140" t="s">
        <v>151</v>
      </c>
      <c r="E1605" s="155" t="s">
        <v>19</v>
      </c>
      <c r="F1605" s="156" t="s">
        <v>1417</v>
      </c>
      <c r="H1605" s="155" t="s">
        <v>19</v>
      </c>
      <c r="I1605" s="157"/>
      <c r="L1605" s="154"/>
      <c r="M1605" s="158"/>
      <c r="T1605" s="159"/>
      <c r="AT1605" s="155" t="s">
        <v>151</v>
      </c>
      <c r="AU1605" s="155" t="s">
        <v>78</v>
      </c>
      <c r="AV1605" s="13" t="s">
        <v>78</v>
      </c>
      <c r="AW1605" s="13" t="s">
        <v>31</v>
      </c>
      <c r="AX1605" s="13" t="s">
        <v>70</v>
      </c>
      <c r="AY1605" s="155" t="s">
        <v>142</v>
      </c>
    </row>
    <row r="1606" spans="2:65" s="11" customFormat="1" ht="11.25">
      <c r="B1606" s="139"/>
      <c r="D1606" s="140" t="s">
        <v>151</v>
      </c>
      <c r="E1606" s="141" t="s">
        <v>19</v>
      </c>
      <c r="F1606" s="142" t="s">
        <v>78</v>
      </c>
      <c r="H1606" s="143">
        <v>1</v>
      </c>
      <c r="I1606" s="144"/>
      <c r="L1606" s="139"/>
      <c r="M1606" s="145"/>
      <c r="T1606" s="146"/>
      <c r="AT1606" s="141" t="s">
        <v>151</v>
      </c>
      <c r="AU1606" s="141" t="s">
        <v>78</v>
      </c>
      <c r="AV1606" s="11" t="s">
        <v>80</v>
      </c>
      <c r="AW1606" s="11" t="s">
        <v>31</v>
      </c>
      <c r="AX1606" s="11" t="s">
        <v>70</v>
      </c>
      <c r="AY1606" s="141" t="s">
        <v>142</v>
      </c>
    </row>
    <row r="1607" spans="2:65" s="13" customFormat="1" ht="11.25">
      <c r="B1607" s="154"/>
      <c r="D1607" s="140" t="s">
        <v>151</v>
      </c>
      <c r="E1607" s="155" t="s">
        <v>19</v>
      </c>
      <c r="F1607" s="156" t="s">
        <v>1418</v>
      </c>
      <c r="H1607" s="155" t="s">
        <v>19</v>
      </c>
      <c r="I1607" s="157"/>
      <c r="L1607" s="154"/>
      <c r="M1607" s="158"/>
      <c r="T1607" s="159"/>
      <c r="AT1607" s="155" t="s">
        <v>151</v>
      </c>
      <c r="AU1607" s="155" t="s">
        <v>78</v>
      </c>
      <c r="AV1607" s="13" t="s">
        <v>78</v>
      </c>
      <c r="AW1607" s="13" t="s">
        <v>31</v>
      </c>
      <c r="AX1607" s="13" t="s">
        <v>70</v>
      </c>
      <c r="AY1607" s="155" t="s">
        <v>142</v>
      </c>
    </row>
    <row r="1608" spans="2:65" s="11" customFormat="1" ht="11.25">
      <c r="B1608" s="139"/>
      <c r="D1608" s="140" t="s">
        <v>151</v>
      </c>
      <c r="E1608" s="141" t="s">
        <v>19</v>
      </c>
      <c r="F1608" s="142" t="s">
        <v>78</v>
      </c>
      <c r="H1608" s="143">
        <v>1</v>
      </c>
      <c r="I1608" s="144"/>
      <c r="L1608" s="139"/>
      <c r="M1608" s="145"/>
      <c r="T1608" s="146"/>
      <c r="AT1608" s="141" t="s">
        <v>151</v>
      </c>
      <c r="AU1608" s="141" t="s">
        <v>78</v>
      </c>
      <c r="AV1608" s="11" t="s">
        <v>80</v>
      </c>
      <c r="AW1608" s="11" t="s">
        <v>31</v>
      </c>
      <c r="AX1608" s="11" t="s">
        <v>70</v>
      </c>
      <c r="AY1608" s="141" t="s">
        <v>142</v>
      </c>
    </row>
    <row r="1609" spans="2:65" s="13" customFormat="1" ht="11.25">
      <c r="B1609" s="154"/>
      <c r="D1609" s="140" t="s">
        <v>151</v>
      </c>
      <c r="E1609" s="155" t="s">
        <v>19</v>
      </c>
      <c r="F1609" s="156" t="s">
        <v>663</v>
      </c>
      <c r="H1609" s="155" t="s">
        <v>19</v>
      </c>
      <c r="I1609" s="157"/>
      <c r="L1609" s="154"/>
      <c r="M1609" s="158"/>
      <c r="T1609" s="159"/>
      <c r="AT1609" s="155" t="s">
        <v>151</v>
      </c>
      <c r="AU1609" s="155" t="s">
        <v>78</v>
      </c>
      <c r="AV1609" s="13" t="s">
        <v>78</v>
      </c>
      <c r="AW1609" s="13" t="s">
        <v>31</v>
      </c>
      <c r="AX1609" s="13" t="s">
        <v>70</v>
      </c>
      <c r="AY1609" s="155" t="s">
        <v>142</v>
      </c>
    </row>
    <row r="1610" spans="2:65" s="11" customFormat="1" ht="11.25">
      <c r="B1610" s="139"/>
      <c r="D1610" s="140" t="s">
        <v>151</v>
      </c>
      <c r="E1610" s="141" t="s">
        <v>19</v>
      </c>
      <c r="F1610" s="142" t="s">
        <v>1419</v>
      </c>
      <c r="H1610" s="143">
        <v>2</v>
      </c>
      <c r="I1610" s="144"/>
      <c r="L1610" s="139"/>
      <c r="M1610" s="145"/>
      <c r="T1610" s="146"/>
      <c r="AT1610" s="141" t="s">
        <v>151</v>
      </c>
      <c r="AU1610" s="141" t="s">
        <v>78</v>
      </c>
      <c r="AV1610" s="11" t="s">
        <v>80</v>
      </c>
      <c r="AW1610" s="11" t="s">
        <v>31</v>
      </c>
      <c r="AX1610" s="11" t="s">
        <v>70</v>
      </c>
      <c r="AY1610" s="141" t="s">
        <v>142</v>
      </c>
    </row>
    <row r="1611" spans="2:65" s="13" customFormat="1" ht="11.25">
      <c r="B1611" s="154"/>
      <c r="D1611" s="140" t="s">
        <v>151</v>
      </c>
      <c r="E1611" s="155" t="s">
        <v>19</v>
      </c>
      <c r="F1611" s="156" t="s">
        <v>1420</v>
      </c>
      <c r="H1611" s="155" t="s">
        <v>19</v>
      </c>
      <c r="I1611" s="157"/>
      <c r="L1611" s="154"/>
      <c r="M1611" s="158"/>
      <c r="T1611" s="159"/>
      <c r="AT1611" s="155" t="s">
        <v>151</v>
      </c>
      <c r="AU1611" s="155" t="s">
        <v>78</v>
      </c>
      <c r="AV1611" s="13" t="s">
        <v>78</v>
      </c>
      <c r="AW1611" s="13" t="s">
        <v>31</v>
      </c>
      <c r="AX1611" s="13" t="s">
        <v>70</v>
      </c>
      <c r="AY1611" s="155" t="s">
        <v>142</v>
      </c>
    </row>
    <row r="1612" spans="2:65" s="11" customFormat="1" ht="11.25">
      <c r="B1612" s="139"/>
      <c r="D1612" s="140" t="s">
        <v>151</v>
      </c>
      <c r="E1612" s="141" t="s">
        <v>19</v>
      </c>
      <c r="F1612" s="142" t="s">
        <v>1419</v>
      </c>
      <c r="H1612" s="143">
        <v>2</v>
      </c>
      <c r="I1612" s="144"/>
      <c r="L1612" s="139"/>
      <c r="M1612" s="145"/>
      <c r="T1612" s="146"/>
      <c r="AT1612" s="141" t="s">
        <v>151</v>
      </c>
      <c r="AU1612" s="141" t="s">
        <v>78</v>
      </c>
      <c r="AV1612" s="11" t="s">
        <v>80</v>
      </c>
      <c r="AW1612" s="11" t="s">
        <v>31</v>
      </c>
      <c r="AX1612" s="11" t="s">
        <v>70</v>
      </c>
      <c r="AY1612" s="141" t="s">
        <v>142</v>
      </c>
    </row>
    <row r="1613" spans="2:65" s="13" customFormat="1" ht="11.25">
      <c r="B1613" s="154"/>
      <c r="D1613" s="140" t="s">
        <v>151</v>
      </c>
      <c r="E1613" s="155" t="s">
        <v>19</v>
      </c>
      <c r="F1613" s="156" t="s">
        <v>1087</v>
      </c>
      <c r="H1613" s="155" t="s">
        <v>19</v>
      </c>
      <c r="I1613" s="157"/>
      <c r="L1613" s="154"/>
      <c r="M1613" s="158"/>
      <c r="T1613" s="159"/>
      <c r="AT1613" s="155" t="s">
        <v>151</v>
      </c>
      <c r="AU1613" s="155" t="s">
        <v>78</v>
      </c>
      <c r="AV1613" s="13" t="s">
        <v>78</v>
      </c>
      <c r="AW1613" s="13" t="s">
        <v>31</v>
      </c>
      <c r="AX1613" s="13" t="s">
        <v>70</v>
      </c>
      <c r="AY1613" s="155" t="s">
        <v>142</v>
      </c>
    </row>
    <row r="1614" spans="2:65" s="11" customFormat="1" ht="11.25">
      <c r="B1614" s="139"/>
      <c r="D1614" s="140" t="s">
        <v>151</v>
      </c>
      <c r="E1614" s="141" t="s">
        <v>19</v>
      </c>
      <c r="F1614" s="142" t="s">
        <v>78</v>
      </c>
      <c r="H1614" s="143">
        <v>1</v>
      </c>
      <c r="I1614" s="144"/>
      <c r="L1614" s="139"/>
      <c r="M1614" s="145"/>
      <c r="T1614" s="146"/>
      <c r="AT1614" s="141" t="s">
        <v>151</v>
      </c>
      <c r="AU1614" s="141" t="s">
        <v>78</v>
      </c>
      <c r="AV1614" s="11" t="s">
        <v>80</v>
      </c>
      <c r="AW1614" s="11" t="s">
        <v>31</v>
      </c>
      <c r="AX1614" s="11" t="s">
        <v>70</v>
      </c>
      <c r="AY1614" s="141" t="s">
        <v>142</v>
      </c>
    </row>
    <row r="1615" spans="2:65" s="13" customFormat="1" ht="11.25">
      <c r="B1615" s="154"/>
      <c r="D1615" s="140" t="s">
        <v>151</v>
      </c>
      <c r="E1615" s="155" t="s">
        <v>19</v>
      </c>
      <c r="F1615" s="156" t="s">
        <v>629</v>
      </c>
      <c r="H1615" s="155" t="s">
        <v>19</v>
      </c>
      <c r="I1615" s="157"/>
      <c r="L1615" s="154"/>
      <c r="M1615" s="158"/>
      <c r="T1615" s="159"/>
      <c r="AT1615" s="155" t="s">
        <v>151</v>
      </c>
      <c r="AU1615" s="155" t="s">
        <v>78</v>
      </c>
      <c r="AV1615" s="13" t="s">
        <v>78</v>
      </c>
      <c r="AW1615" s="13" t="s">
        <v>31</v>
      </c>
      <c r="AX1615" s="13" t="s">
        <v>70</v>
      </c>
      <c r="AY1615" s="155" t="s">
        <v>142</v>
      </c>
    </row>
    <row r="1616" spans="2:65" s="11" customFormat="1" ht="11.25">
      <c r="B1616" s="139"/>
      <c r="D1616" s="140" t="s">
        <v>151</v>
      </c>
      <c r="E1616" s="141" t="s">
        <v>19</v>
      </c>
      <c r="F1616" s="142" t="s">
        <v>78</v>
      </c>
      <c r="H1616" s="143">
        <v>1</v>
      </c>
      <c r="I1616" s="144"/>
      <c r="L1616" s="139"/>
      <c r="M1616" s="145"/>
      <c r="T1616" s="146"/>
      <c r="AT1616" s="141" t="s">
        <v>151</v>
      </c>
      <c r="AU1616" s="141" t="s">
        <v>78</v>
      </c>
      <c r="AV1616" s="11" t="s">
        <v>80</v>
      </c>
      <c r="AW1616" s="11" t="s">
        <v>31</v>
      </c>
      <c r="AX1616" s="11" t="s">
        <v>70</v>
      </c>
      <c r="AY1616" s="141" t="s">
        <v>142</v>
      </c>
    </row>
    <row r="1617" spans="2:65" s="13" customFormat="1" ht="11.25">
      <c r="B1617" s="154"/>
      <c r="D1617" s="140" t="s">
        <v>151</v>
      </c>
      <c r="E1617" s="155" t="s">
        <v>19</v>
      </c>
      <c r="F1617" s="156" t="s">
        <v>1082</v>
      </c>
      <c r="H1617" s="155" t="s">
        <v>19</v>
      </c>
      <c r="I1617" s="157"/>
      <c r="L1617" s="154"/>
      <c r="M1617" s="158"/>
      <c r="T1617" s="159"/>
      <c r="AT1617" s="155" t="s">
        <v>151</v>
      </c>
      <c r="AU1617" s="155" t="s">
        <v>78</v>
      </c>
      <c r="AV1617" s="13" t="s">
        <v>78</v>
      </c>
      <c r="AW1617" s="13" t="s">
        <v>31</v>
      </c>
      <c r="AX1617" s="13" t="s">
        <v>70</v>
      </c>
      <c r="AY1617" s="155" t="s">
        <v>142</v>
      </c>
    </row>
    <row r="1618" spans="2:65" s="11" customFormat="1" ht="11.25">
      <c r="B1618" s="139"/>
      <c r="D1618" s="140" t="s">
        <v>151</v>
      </c>
      <c r="E1618" s="141" t="s">
        <v>19</v>
      </c>
      <c r="F1618" s="142" t="s">
        <v>1419</v>
      </c>
      <c r="H1618" s="143">
        <v>2</v>
      </c>
      <c r="I1618" s="144"/>
      <c r="L1618" s="139"/>
      <c r="M1618" s="145"/>
      <c r="T1618" s="146"/>
      <c r="AT1618" s="141" t="s">
        <v>151</v>
      </c>
      <c r="AU1618" s="141" t="s">
        <v>78</v>
      </c>
      <c r="AV1618" s="11" t="s">
        <v>80</v>
      </c>
      <c r="AW1618" s="11" t="s">
        <v>31</v>
      </c>
      <c r="AX1618" s="11" t="s">
        <v>70</v>
      </c>
      <c r="AY1618" s="141" t="s">
        <v>142</v>
      </c>
    </row>
    <row r="1619" spans="2:65" s="13" customFormat="1" ht="11.25">
      <c r="B1619" s="154"/>
      <c r="D1619" s="140" t="s">
        <v>151</v>
      </c>
      <c r="E1619" s="155" t="s">
        <v>19</v>
      </c>
      <c r="F1619" s="156" t="s">
        <v>1084</v>
      </c>
      <c r="H1619" s="155" t="s">
        <v>19</v>
      </c>
      <c r="I1619" s="157"/>
      <c r="L1619" s="154"/>
      <c r="M1619" s="158"/>
      <c r="T1619" s="159"/>
      <c r="AT1619" s="155" t="s">
        <v>151</v>
      </c>
      <c r="AU1619" s="155" t="s">
        <v>78</v>
      </c>
      <c r="AV1619" s="13" t="s">
        <v>78</v>
      </c>
      <c r="AW1619" s="13" t="s">
        <v>31</v>
      </c>
      <c r="AX1619" s="13" t="s">
        <v>70</v>
      </c>
      <c r="AY1619" s="155" t="s">
        <v>142</v>
      </c>
    </row>
    <row r="1620" spans="2:65" s="11" customFormat="1" ht="11.25">
      <c r="B1620" s="139"/>
      <c r="D1620" s="140" t="s">
        <v>151</v>
      </c>
      <c r="E1620" s="141" t="s">
        <v>19</v>
      </c>
      <c r="F1620" s="142" t="s">
        <v>1419</v>
      </c>
      <c r="H1620" s="143">
        <v>2</v>
      </c>
      <c r="I1620" s="144"/>
      <c r="L1620" s="139"/>
      <c r="M1620" s="145"/>
      <c r="T1620" s="146"/>
      <c r="AT1620" s="141" t="s">
        <v>151</v>
      </c>
      <c r="AU1620" s="141" t="s">
        <v>78</v>
      </c>
      <c r="AV1620" s="11" t="s">
        <v>80</v>
      </c>
      <c r="AW1620" s="11" t="s">
        <v>31</v>
      </c>
      <c r="AX1620" s="11" t="s">
        <v>70</v>
      </c>
      <c r="AY1620" s="141" t="s">
        <v>142</v>
      </c>
    </row>
    <row r="1621" spans="2:65" s="12" customFormat="1" ht="11.25">
      <c r="B1621" s="147"/>
      <c r="D1621" s="140" t="s">
        <v>151</v>
      </c>
      <c r="E1621" s="148" t="s">
        <v>19</v>
      </c>
      <c r="F1621" s="149" t="s">
        <v>154</v>
      </c>
      <c r="H1621" s="150">
        <v>12</v>
      </c>
      <c r="I1621" s="151"/>
      <c r="L1621" s="147"/>
      <c r="M1621" s="152"/>
      <c r="T1621" s="153"/>
      <c r="AT1621" s="148" t="s">
        <v>151</v>
      </c>
      <c r="AU1621" s="148" t="s">
        <v>78</v>
      </c>
      <c r="AV1621" s="12" t="s">
        <v>149</v>
      </c>
      <c r="AW1621" s="12" t="s">
        <v>31</v>
      </c>
      <c r="AX1621" s="12" t="s">
        <v>78</v>
      </c>
      <c r="AY1621" s="148" t="s">
        <v>142</v>
      </c>
    </row>
    <row r="1622" spans="2:65" s="10" customFormat="1" ht="25.9" customHeight="1">
      <c r="B1622" s="115"/>
      <c r="D1622" s="116" t="s">
        <v>69</v>
      </c>
      <c r="E1622" s="117" t="s">
        <v>559</v>
      </c>
      <c r="F1622" s="117" t="s">
        <v>560</v>
      </c>
      <c r="I1622" s="118"/>
      <c r="J1622" s="119">
        <f>BK1622</f>
        <v>0</v>
      </c>
      <c r="L1622" s="115"/>
      <c r="M1622" s="120"/>
      <c r="P1622" s="121">
        <f>SUM(P1623:P1683)</f>
        <v>0</v>
      </c>
      <c r="R1622" s="121">
        <f>SUM(R1623:R1683)</f>
        <v>0</v>
      </c>
      <c r="T1622" s="122">
        <f>SUM(T1623:T1683)</f>
        <v>0</v>
      </c>
      <c r="AR1622" s="116" t="s">
        <v>173</v>
      </c>
      <c r="AT1622" s="123" t="s">
        <v>69</v>
      </c>
      <c r="AU1622" s="123" t="s">
        <v>70</v>
      </c>
      <c r="AY1622" s="116" t="s">
        <v>142</v>
      </c>
      <c r="BK1622" s="124">
        <f>SUM(BK1623:BK1683)</f>
        <v>0</v>
      </c>
    </row>
    <row r="1623" spans="2:65" s="1" customFormat="1" ht="101.25" customHeight="1">
      <c r="B1623" s="32"/>
      <c r="C1623" s="160" t="s">
        <v>1423</v>
      </c>
      <c r="D1623" s="160" t="s">
        <v>316</v>
      </c>
      <c r="E1623" s="161" t="s">
        <v>562</v>
      </c>
      <c r="F1623" s="162" t="s">
        <v>563</v>
      </c>
      <c r="G1623" s="163" t="s">
        <v>290</v>
      </c>
      <c r="H1623" s="164">
        <v>7408.3519999999999</v>
      </c>
      <c r="I1623" s="165"/>
      <c r="J1623" s="166">
        <f>ROUND(I1623*H1623,2)</f>
        <v>0</v>
      </c>
      <c r="K1623" s="162" t="s">
        <v>147</v>
      </c>
      <c r="L1623" s="32"/>
      <c r="M1623" s="167" t="s">
        <v>19</v>
      </c>
      <c r="N1623" s="168" t="s">
        <v>41</v>
      </c>
      <c r="P1623" s="135">
        <f>O1623*H1623</f>
        <v>0</v>
      </c>
      <c r="Q1623" s="135">
        <v>0</v>
      </c>
      <c r="R1623" s="135">
        <f>Q1623*H1623</f>
        <v>0</v>
      </c>
      <c r="S1623" s="135">
        <v>0</v>
      </c>
      <c r="T1623" s="136">
        <f>S1623*H1623</f>
        <v>0</v>
      </c>
      <c r="AR1623" s="137" t="s">
        <v>543</v>
      </c>
      <c r="AT1623" s="137" t="s">
        <v>316</v>
      </c>
      <c r="AU1623" s="137" t="s">
        <v>78</v>
      </c>
      <c r="AY1623" s="17" t="s">
        <v>142</v>
      </c>
      <c r="BE1623" s="138">
        <f>IF(N1623="základní",J1623,0)</f>
        <v>0</v>
      </c>
      <c r="BF1623" s="138">
        <f>IF(N1623="snížená",J1623,0)</f>
        <v>0</v>
      </c>
      <c r="BG1623" s="138">
        <f>IF(N1623="zákl. přenesená",J1623,0)</f>
        <v>0</v>
      </c>
      <c r="BH1623" s="138">
        <f>IF(N1623="sníž. přenesená",J1623,0)</f>
        <v>0</v>
      </c>
      <c r="BI1623" s="138">
        <f>IF(N1623="nulová",J1623,0)</f>
        <v>0</v>
      </c>
      <c r="BJ1623" s="17" t="s">
        <v>78</v>
      </c>
      <c r="BK1623" s="138">
        <f>ROUND(I1623*H1623,2)</f>
        <v>0</v>
      </c>
      <c r="BL1623" s="17" t="s">
        <v>543</v>
      </c>
      <c r="BM1623" s="137" t="s">
        <v>1424</v>
      </c>
    </row>
    <row r="1624" spans="2:65" s="13" customFormat="1" ht="11.25">
      <c r="B1624" s="154"/>
      <c r="D1624" s="140" t="s">
        <v>151</v>
      </c>
      <c r="E1624" s="155" t="s">
        <v>19</v>
      </c>
      <c r="F1624" s="156" t="s">
        <v>1425</v>
      </c>
      <c r="H1624" s="155" t="s">
        <v>19</v>
      </c>
      <c r="I1624" s="157"/>
      <c r="L1624" s="154"/>
      <c r="M1624" s="158"/>
      <c r="T1624" s="159"/>
      <c r="AT1624" s="155" t="s">
        <v>151</v>
      </c>
      <c r="AU1624" s="155" t="s">
        <v>78</v>
      </c>
      <c r="AV1624" s="13" t="s">
        <v>78</v>
      </c>
      <c r="AW1624" s="13" t="s">
        <v>31</v>
      </c>
      <c r="AX1624" s="13" t="s">
        <v>70</v>
      </c>
      <c r="AY1624" s="155" t="s">
        <v>142</v>
      </c>
    </row>
    <row r="1625" spans="2:65" s="11" customFormat="1" ht="11.25">
      <c r="B1625" s="139"/>
      <c r="D1625" s="140" t="s">
        <v>151</v>
      </c>
      <c r="E1625" s="141" t="s">
        <v>19</v>
      </c>
      <c r="F1625" s="142" t="s">
        <v>1426</v>
      </c>
      <c r="H1625" s="143">
        <v>2.1160000000000001</v>
      </c>
      <c r="I1625" s="144"/>
      <c r="L1625" s="139"/>
      <c r="M1625" s="145"/>
      <c r="T1625" s="146"/>
      <c r="AT1625" s="141" t="s">
        <v>151</v>
      </c>
      <c r="AU1625" s="141" t="s">
        <v>78</v>
      </c>
      <c r="AV1625" s="11" t="s">
        <v>80</v>
      </c>
      <c r="AW1625" s="11" t="s">
        <v>31</v>
      </c>
      <c r="AX1625" s="11" t="s">
        <v>70</v>
      </c>
      <c r="AY1625" s="141" t="s">
        <v>142</v>
      </c>
    </row>
    <row r="1626" spans="2:65" s="13" customFormat="1" ht="11.25">
      <c r="B1626" s="154"/>
      <c r="D1626" s="140" t="s">
        <v>151</v>
      </c>
      <c r="E1626" s="155" t="s">
        <v>19</v>
      </c>
      <c r="F1626" s="156" t="s">
        <v>1427</v>
      </c>
      <c r="H1626" s="155" t="s">
        <v>19</v>
      </c>
      <c r="I1626" s="157"/>
      <c r="L1626" s="154"/>
      <c r="M1626" s="158"/>
      <c r="T1626" s="159"/>
      <c r="AT1626" s="155" t="s">
        <v>151</v>
      </c>
      <c r="AU1626" s="155" t="s">
        <v>78</v>
      </c>
      <c r="AV1626" s="13" t="s">
        <v>78</v>
      </c>
      <c r="AW1626" s="13" t="s">
        <v>31</v>
      </c>
      <c r="AX1626" s="13" t="s">
        <v>70</v>
      </c>
      <c r="AY1626" s="155" t="s">
        <v>142</v>
      </c>
    </row>
    <row r="1627" spans="2:65" s="11" customFormat="1" ht="11.25">
      <c r="B1627" s="139"/>
      <c r="D1627" s="140" t="s">
        <v>151</v>
      </c>
      <c r="E1627" s="141" t="s">
        <v>19</v>
      </c>
      <c r="F1627" s="142" t="s">
        <v>1428</v>
      </c>
      <c r="H1627" s="143">
        <v>14.603999999999999</v>
      </c>
      <c r="I1627" s="144"/>
      <c r="L1627" s="139"/>
      <c r="M1627" s="145"/>
      <c r="T1627" s="146"/>
      <c r="AT1627" s="141" t="s">
        <v>151</v>
      </c>
      <c r="AU1627" s="141" t="s">
        <v>78</v>
      </c>
      <c r="AV1627" s="11" t="s">
        <v>80</v>
      </c>
      <c r="AW1627" s="11" t="s">
        <v>31</v>
      </c>
      <c r="AX1627" s="11" t="s">
        <v>70</v>
      </c>
      <c r="AY1627" s="141" t="s">
        <v>142</v>
      </c>
    </row>
    <row r="1628" spans="2:65" s="13" customFormat="1" ht="11.25">
      <c r="B1628" s="154"/>
      <c r="D1628" s="140" t="s">
        <v>151</v>
      </c>
      <c r="E1628" s="155" t="s">
        <v>19</v>
      </c>
      <c r="F1628" s="156" t="s">
        <v>1429</v>
      </c>
      <c r="H1628" s="155" t="s">
        <v>19</v>
      </c>
      <c r="I1628" s="157"/>
      <c r="L1628" s="154"/>
      <c r="M1628" s="158"/>
      <c r="T1628" s="159"/>
      <c r="AT1628" s="155" t="s">
        <v>151</v>
      </c>
      <c r="AU1628" s="155" t="s">
        <v>78</v>
      </c>
      <c r="AV1628" s="13" t="s">
        <v>78</v>
      </c>
      <c r="AW1628" s="13" t="s">
        <v>31</v>
      </c>
      <c r="AX1628" s="13" t="s">
        <v>70</v>
      </c>
      <c r="AY1628" s="155" t="s">
        <v>142</v>
      </c>
    </row>
    <row r="1629" spans="2:65" s="11" customFormat="1" ht="11.25">
      <c r="B1629" s="139"/>
      <c r="D1629" s="140" t="s">
        <v>151</v>
      </c>
      <c r="E1629" s="141" t="s">
        <v>19</v>
      </c>
      <c r="F1629" s="142" t="s">
        <v>1430</v>
      </c>
      <c r="H1629" s="143">
        <v>2510.3049999999998</v>
      </c>
      <c r="I1629" s="144"/>
      <c r="L1629" s="139"/>
      <c r="M1629" s="145"/>
      <c r="T1629" s="146"/>
      <c r="AT1629" s="141" t="s">
        <v>151</v>
      </c>
      <c r="AU1629" s="141" t="s">
        <v>78</v>
      </c>
      <c r="AV1629" s="11" t="s">
        <v>80</v>
      </c>
      <c r="AW1629" s="11" t="s">
        <v>31</v>
      </c>
      <c r="AX1629" s="11" t="s">
        <v>70</v>
      </c>
      <c r="AY1629" s="141" t="s">
        <v>142</v>
      </c>
    </row>
    <row r="1630" spans="2:65" s="13" customFormat="1" ht="11.25">
      <c r="B1630" s="154"/>
      <c r="D1630" s="140" t="s">
        <v>151</v>
      </c>
      <c r="E1630" s="155" t="s">
        <v>19</v>
      </c>
      <c r="F1630" s="156" t="s">
        <v>1431</v>
      </c>
      <c r="H1630" s="155" t="s">
        <v>19</v>
      </c>
      <c r="I1630" s="157"/>
      <c r="L1630" s="154"/>
      <c r="M1630" s="158"/>
      <c r="T1630" s="159"/>
      <c r="AT1630" s="155" t="s">
        <v>151</v>
      </c>
      <c r="AU1630" s="155" t="s">
        <v>78</v>
      </c>
      <c r="AV1630" s="13" t="s">
        <v>78</v>
      </c>
      <c r="AW1630" s="13" t="s">
        <v>31</v>
      </c>
      <c r="AX1630" s="13" t="s">
        <v>70</v>
      </c>
      <c r="AY1630" s="155" t="s">
        <v>142</v>
      </c>
    </row>
    <row r="1631" spans="2:65" s="11" customFormat="1" ht="11.25">
      <c r="B1631" s="139"/>
      <c r="D1631" s="140" t="s">
        <v>151</v>
      </c>
      <c r="E1631" s="141" t="s">
        <v>19</v>
      </c>
      <c r="F1631" s="142" t="s">
        <v>1432</v>
      </c>
      <c r="H1631" s="143">
        <v>1.4E-2</v>
      </c>
      <c r="I1631" s="144"/>
      <c r="L1631" s="139"/>
      <c r="M1631" s="145"/>
      <c r="T1631" s="146"/>
      <c r="AT1631" s="141" t="s">
        <v>151</v>
      </c>
      <c r="AU1631" s="141" t="s">
        <v>78</v>
      </c>
      <c r="AV1631" s="11" t="s">
        <v>80</v>
      </c>
      <c r="AW1631" s="11" t="s">
        <v>31</v>
      </c>
      <c r="AX1631" s="11" t="s">
        <v>70</v>
      </c>
      <c r="AY1631" s="141" t="s">
        <v>142</v>
      </c>
    </row>
    <row r="1632" spans="2:65" s="13" customFormat="1" ht="11.25">
      <c r="B1632" s="154"/>
      <c r="D1632" s="140" t="s">
        <v>151</v>
      </c>
      <c r="E1632" s="155" t="s">
        <v>19</v>
      </c>
      <c r="F1632" s="156" t="s">
        <v>1433</v>
      </c>
      <c r="H1632" s="155" t="s">
        <v>19</v>
      </c>
      <c r="I1632" s="157"/>
      <c r="L1632" s="154"/>
      <c r="M1632" s="158"/>
      <c r="T1632" s="159"/>
      <c r="AT1632" s="155" t="s">
        <v>151</v>
      </c>
      <c r="AU1632" s="155" t="s">
        <v>78</v>
      </c>
      <c r="AV1632" s="13" t="s">
        <v>78</v>
      </c>
      <c r="AW1632" s="13" t="s">
        <v>31</v>
      </c>
      <c r="AX1632" s="13" t="s">
        <v>70</v>
      </c>
      <c r="AY1632" s="155" t="s">
        <v>142</v>
      </c>
    </row>
    <row r="1633" spans="2:65" s="11" customFormat="1" ht="11.25">
      <c r="B1633" s="139"/>
      <c r="D1633" s="140" t="s">
        <v>151</v>
      </c>
      <c r="E1633" s="141" t="s">
        <v>19</v>
      </c>
      <c r="F1633" s="142" t="s">
        <v>1434</v>
      </c>
      <c r="H1633" s="143">
        <v>2.8000000000000001E-2</v>
      </c>
      <c r="I1633" s="144"/>
      <c r="L1633" s="139"/>
      <c r="M1633" s="145"/>
      <c r="T1633" s="146"/>
      <c r="AT1633" s="141" t="s">
        <v>151</v>
      </c>
      <c r="AU1633" s="141" t="s">
        <v>78</v>
      </c>
      <c r="AV1633" s="11" t="s">
        <v>80</v>
      </c>
      <c r="AW1633" s="11" t="s">
        <v>31</v>
      </c>
      <c r="AX1633" s="11" t="s">
        <v>70</v>
      </c>
      <c r="AY1633" s="141" t="s">
        <v>142</v>
      </c>
    </row>
    <row r="1634" spans="2:65" s="13" customFormat="1" ht="11.25">
      <c r="B1634" s="154"/>
      <c r="D1634" s="140" t="s">
        <v>151</v>
      </c>
      <c r="E1634" s="155" t="s">
        <v>19</v>
      </c>
      <c r="F1634" s="156" t="s">
        <v>1435</v>
      </c>
      <c r="H1634" s="155" t="s">
        <v>19</v>
      </c>
      <c r="I1634" s="157"/>
      <c r="L1634" s="154"/>
      <c r="M1634" s="158"/>
      <c r="T1634" s="159"/>
      <c r="AT1634" s="155" t="s">
        <v>151</v>
      </c>
      <c r="AU1634" s="155" t="s">
        <v>78</v>
      </c>
      <c r="AV1634" s="13" t="s">
        <v>78</v>
      </c>
      <c r="AW1634" s="13" t="s">
        <v>31</v>
      </c>
      <c r="AX1634" s="13" t="s">
        <v>70</v>
      </c>
      <c r="AY1634" s="155" t="s">
        <v>142</v>
      </c>
    </row>
    <row r="1635" spans="2:65" s="11" customFormat="1" ht="11.25">
      <c r="B1635" s="139"/>
      <c r="D1635" s="140" t="s">
        <v>151</v>
      </c>
      <c r="E1635" s="141" t="s">
        <v>19</v>
      </c>
      <c r="F1635" s="142" t="s">
        <v>1436</v>
      </c>
      <c r="H1635" s="143">
        <v>0.13</v>
      </c>
      <c r="I1635" s="144"/>
      <c r="L1635" s="139"/>
      <c r="M1635" s="145"/>
      <c r="T1635" s="146"/>
      <c r="AT1635" s="141" t="s">
        <v>151</v>
      </c>
      <c r="AU1635" s="141" t="s">
        <v>78</v>
      </c>
      <c r="AV1635" s="11" t="s">
        <v>80</v>
      </c>
      <c r="AW1635" s="11" t="s">
        <v>31</v>
      </c>
      <c r="AX1635" s="11" t="s">
        <v>70</v>
      </c>
      <c r="AY1635" s="141" t="s">
        <v>142</v>
      </c>
    </row>
    <row r="1636" spans="2:65" s="13" customFormat="1" ht="11.25">
      <c r="B1636" s="154"/>
      <c r="D1636" s="140" t="s">
        <v>151</v>
      </c>
      <c r="E1636" s="155" t="s">
        <v>19</v>
      </c>
      <c r="F1636" s="156" t="s">
        <v>569</v>
      </c>
      <c r="H1636" s="155" t="s">
        <v>19</v>
      </c>
      <c r="I1636" s="157"/>
      <c r="L1636" s="154"/>
      <c r="M1636" s="158"/>
      <c r="T1636" s="159"/>
      <c r="AT1636" s="155" t="s">
        <v>151</v>
      </c>
      <c r="AU1636" s="155" t="s">
        <v>78</v>
      </c>
      <c r="AV1636" s="13" t="s">
        <v>78</v>
      </c>
      <c r="AW1636" s="13" t="s">
        <v>31</v>
      </c>
      <c r="AX1636" s="13" t="s">
        <v>70</v>
      </c>
      <c r="AY1636" s="155" t="s">
        <v>142</v>
      </c>
    </row>
    <row r="1637" spans="2:65" s="11" customFormat="1" ht="11.25">
      <c r="B1637" s="139"/>
      <c r="D1637" s="140" t="s">
        <v>151</v>
      </c>
      <c r="E1637" s="141" t="s">
        <v>19</v>
      </c>
      <c r="F1637" s="142" t="s">
        <v>1437</v>
      </c>
      <c r="H1637" s="143">
        <v>4881.1549999999997</v>
      </c>
      <c r="I1637" s="144"/>
      <c r="L1637" s="139"/>
      <c r="M1637" s="145"/>
      <c r="T1637" s="146"/>
      <c r="AT1637" s="141" t="s">
        <v>151</v>
      </c>
      <c r="AU1637" s="141" t="s">
        <v>78</v>
      </c>
      <c r="AV1637" s="11" t="s">
        <v>80</v>
      </c>
      <c r="AW1637" s="11" t="s">
        <v>31</v>
      </c>
      <c r="AX1637" s="11" t="s">
        <v>70</v>
      </c>
      <c r="AY1637" s="141" t="s">
        <v>142</v>
      </c>
    </row>
    <row r="1638" spans="2:65" s="12" customFormat="1" ht="11.25">
      <c r="B1638" s="147"/>
      <c r="D1638" s="140" t="s">
        <v>151</v>
      </c>
      <c r="E1638" s="148" t="s">
        <v>19</v>
      </c>
      <c r="F1638" s="149" t="s">
        <v>154</v>
      </c>
      <c r="H1638" s="150">
        <v>7408.351999999999</v>
      </c>
      <c r="I1638" s="151"/>
      <c r="L1638" s="147"/>
      <c r="M1638" s="152"/>
      <c r="T1638" s="153"/>
      <c r="AT1638" s="148" t="s">
        <v>151</v>
      </c>
      <c r="AU1638" s="148" t="s">
        <v>78</v>
      </c>
      <c r="AV1638" s="12" t="s">
        <v>149</v>
      </c>
      <c r="AW1638" s="12" t="s">
        <v>31</v>
      </c>
      <c r="AX1638" s="12" t="s">
        <v>78</v>
      </c>
      <c r="AY1638" s="148" t="s">
        <v>142</v>
      </c>
    </row>
    <row r="1639" spans="2:65" s="1" customFormat="1" ht="111.75" customHeight="1">
      <c r="B1639" s="32"/>
      <c r="C1639" s="160" t="s">
        <v>1438</v>
      </c>
      <c r="D1639" s="160" t="s">
        <v>316</v>
      </c>
      <c r="E1639" s="161" t="s">
        <v>580</v>
      </c>
      <c r="F1639" s="162" t="s">
        <v>581</v>
      </c>
      <c r="G1639" s="163" t="s">
        <v>290</v>
      </c>
      <c r="H1639" s="164">
        <v>17952.644</v>
      </c>
      <c r="I1639" s="165"/>
      <c r="J1639" s="166">
        <f>ROUND(I1639*H1639,2)</f>
        <v>0</v>
      </c>
      <c r="K1639" s="162" t="s">
        <v>147</v>
      </c>
      <c r="L1639" s="32"/>
      <c r="M1639" s="167" t="s">
        <v>19</v>
      </c>
      <c r="N1639" s="168" t="s">
        <v>41</v>
      </c>
      <c r="P1639" s="135">
        <f>O1639*H1639</f>
        <v>0</v>
      </c>
      <c r="Q1639" s="135">
        <v>0</v>
      </c>
      <c r="R1639" s="135">
        <f>Q1639*H1639</f>
        <v>0</v>
      </c>
      <c r="S1639" s="135">
        <v>0</v>
      </c>
      <c r="T1639" s="136">
        <f>S1639*H1639</f>
        <v>0</v>
      </c>
      <c r="AR1639" s="137" t="s">
        <v>543</v>
      </c>
      <c r="AT1639" s="137" t="s">
        <v>316</v>
      </c>
      <c r="AU1639" s="137" t="s">
        <v>78</v>
      </c>
      <c r="AY1639" s="17" t="s">
        <v>142</v>
      </c>
      <c r="BE1639" s="138">
        <f>IF(N1639="základní",J1639,0)</f>
        <v>0</v>
      </c>
      <c r="BF1639" s="138">
        <f>IF(N1639="snížená",J1639,0)</f>
        <v>0</v>
      </c>
      <c r="BG1639" s="138">
        <f>IF(N1639="zákl. přenesená",J1639,0)</f>
        <v>0</v>
      </c>
      <c r="BH1639" s="138">
        <f>IF(N1639="sníž. přenesená",J1639,0)</f>
        <v>0</v>
      </c>
      <c r="BI1639" s="138">
        <f>IF(N1639="nulová",J1639,0)</f>
        <v>0</v>
      </c>
      <c r="BJ1639" s="17" t="s">
        <v>78</v>
      </c>
      <c r="BK1639" s="138">
        <f>ROUND(I1639*H1639,2)</f>
        <v>0</v>
      </c>
      <c r="BL1639" s="17" t="s">
        <v>543</v>
      </c>
      <c r="BM1639" s="137" t="s">
        <v>1439</v>
      </c>
    </row>
    <row r="1640" spans="2:65" s="13" customFormat="1" ht="11.25">
      <c r="B1640" s="154"/>
      <c r="D1640" s="140" t="s">
        <v>151</v>
      </c>
      <c r="E1640" s="155" t="s">
        <v>19</v>
      </c>
      <c r="F1640" s="156" t="s">
        <v>1425</v>
      </c>
      <c r="H1640" s="155" t="s">
        <v>19</v>
      </c>
      <c r="I1640" s="157"/>
      <c r="L1640" s="154"/>
      <c r="M1640" s="158"/>
      <c r="T1640" s="159"/>
      <c r="AT1640" s="155" t="s">
        <v>151</v>
      </c>
      <c r="AU1640" s="155" t="s">
        <v>78</v>
      </c>
      <c r="AV1640" s="13" t="s">
        <v>78</v>
      </c>
      <c r="AW1640" s="13" t="s">
        <v>31</v>
      </c>
      <c r="AX1640" s="13" t="s">
        <v>70</v>
      </c>
      <c r="AY1640" s="155" t="s">
        <v>142</v>
      </c>
    </row>
    <row r="1641" spans="2:65" s="11" customFormat="1" ht="11.25">
      <c r="B1641" s="139"/>
      <c r="D1641" s="140" t="s">
        <v>151</v>
      </c>
      <c r="E1641" s="141" t="s">
        <v>19</v>
      </c>
      <c r="F1641" s="142" t="s">
        <v>1426</v>
      </c>
      <c r="H1641" s="143">
        <v>2.1160000000000001</v>
      </c>
      <c r="I1641" s="144"/>
      <c r="L1641" s="139"/>
      <c r="M1641" s="145"/>
      <c r="T1641" s="146"/>
      <c r="AT1641" s="141" t="s">
        <v>151</v>
      </c>
      <c r="AU1641" s="141" t="s">
        <v>78</v>
      </c>
      <c r="AV1641" s="11" t="s">
        <v>80</v>
      </c>
      <c r="AW1641" s="11" t="s">
        <v>31</v>
      </c>
      <c r="AX1641" s="11" t="s">
        <v>70</v>
      </c>
      <c r="AY1641" s="141" t="s">
        <v>142</v>
      </c>
    </row>
    <row r="1642" spans="2:65" s="13" customFormat="1" ht="11.25">
      <c r="B1642" s="154"/>
      <c r="D1642" s="140" t="s">
        <v>151</v>
      </c>
      <c r="E1642" s="155" t="s">
        <v>19</v>
      </c>
      <c r="F1642" s="156" t="s">
        <v>1427</v>
      </c>
      <c r="H1642" s="155" t="s">
        <v>19</v>
      </c>
      <c r="I1642" s="157"/>
      <c r="L1642" s="154"/>
      <c r="M1642" s="158"/>
      <c r="T1642" s="159"/>
      <c r="AT1642" s="155" t="s">
        <v>151</v>
      </c>
      <c r="AU1642" s="155" t="s">
        <v>78</v>
      </c>
      <c r="AV1642" s="13" t="s">
        <v>78</v>
      </c>
      <c r="AW1642" s="13" t="s">
        <v>31</v>
      </c>
      <c r="AX1642" s="13" t="s">
        <v>70</v>
      </c>
      <c r="AY1642" s="155" t="s">
        <v>142</v>
      </c>
    </row>
    <row r="1643" spans="2:65" s="11" customFormat="1" ht="11.25">
      <c r="B1643" s="139"/>
      <c r="D1643" s="140" t="s">
        <v>151</v>
      </c>
      <c r="E1643" s="141" t="s">
        <v>19</v>
      </c>
      <c r="F1643" s="142" t="s">
        <v>1428</v>
      </c>
      <c r="H1643" s="143">
        <v>14.603999999999999</v>
      </c>
      <c r="I1643" s="144"/>
      <c r="L1643" s="139"/>
      <c r="M1643" s="145"/>
      <c r="T1643" s="146"/>
      <c r="AT1643" s="141" t="s">
        <v>151</v>
      </c>
      <c r="AU1643" s="141" t="s">
        <v>78</v>
      </c>
      <c r="AV1643" s="11" t="s">
        <v>80</v>
      </c>
      <c r="AW1643" s="11" t="s">
        <v>31</v>
      </c>
      <c r="AX1643" s="11" t="s">
        <v>70</v>
      </c>
      <c r="AY1643" s="141" t="s">
        <v>142</v>
      </c>
    </row>
    <row r="1644" spans="2:65" s="13" customFormat="1" ht="11.25">
      <c r="B1644" s="154"/>
      <c r="D1644" s="140" t="s">
        <v>151</v>
      </c>
      <c r="E1644" s="155" t="s">
        <v>19</v>
      </c>
      <c r="F1644" s="156" t="s">
        <v>1429</v>
      </c>
      <c r="H1644" s="155" t="s">
        <v>19</v>
      </c>
      <c r="I1644" s="157"/>
      <c r="L1644" s="154"/>
      <c r="M1644" s="158"/>
      <c r="T1644" s="159"/>
      <c r="AT1644" s="155" t="s">
        <v>151</v>
      </c>
      <c r="AU1644" s="155" t="s">
        <v>78</v>
      </c>
      <c r="AV1644" s="13" t="s">
        <v>78</v>
      </c>
      <c r="AW1644" s="13" t="s">
        <v>31</v>
      </c>
      <c r="AX1644" s="13" t="s">
        <v>70</v>
      </c>
      <c r="AY1644" s="155" t="s">
        <v>142</v>
      </c>
    </row>
    <row r="1645" spans="2:65" s="11" customFormat="1" ht="11.25">
      <c r="B1645" s="139"/>
      <c r="D1645" s="140" t="s">
        <v>151</v>
      </c>
      <c r="E1645" s="141" t="s">
        <v>19</v>
      </c>
      <c r="F1645" s="142" t="s">
        <v>1440</v>
      </c>
      <c r="H1645" s="143">
        <v>13053.585999999999</v>
      </c>
      <c r="I1645" s="144"/>
      <c r="L1645" s="139"/>
      <c r="M1645" s="145"/>
      <c r="T1645" s="146"/>
      <c r="AT1645" s="141" t="s">
        <v>151</v>
      </c>
      <c r="AU1645" s="141" t="s">
        <v>78</v>
      </c>
      <c r="AV1645" s="11" t="s">
        <v>80</v>
      </c>
      <c r="AW1645" s="11" t="s">
        <v>31</v>
      </c>
      <c r="AX1645" s="11" t="s">
        <v>70</v>
      </c>
      <c r="AY1645" s="141" t="s">
        <v>142</v>
      </c>
    </row>
    <row r="1646" spans="2:65" s="13" customFormat="1" ht="11.25">
      <c r="B1646" s="154"/>
      <c r="D1646" s="140" t="s">
        <v>151</v>
      </c>
      <c r="E1646" s="155" t="s">
        <v>19</v>
      </c>
      <c r="F1646" s="156" t="s">
        <v>1431</v>
      </c>
      <c r="H1646" s="155" t="s">
        <v>19</v>
      </c>
      <c r="I1646" s="157"/>
      <c r="L1646" s="154"/>
      <c r="M1646" s="158"/>
      <c r="T1646" s="159"/>
      <c r="AT1646" s="155" t="s">
        <v>151</v>
      </c>
      <c r="AU1646" s="155" t="s">
        <v>78</v>
      </c>
      <c r="AV1646" s="13" t="s">
        <v>78</v>
      </c>
      <c r="AW1646" s="13" t="s">
        <v>31</v>
      </c>
      <c r="AX1646" s="13" t="s">
        <v>70</v>
      </c>
      <c r="AY1646" s="155" t="s">
        <v>142</v>
      </c>
    </row>
    <row r="1647" spans="2:65" s="11" customFormat="1" ht="11.25">
      <c r="B1647" s="139"/>
      <c r="D1647" s="140" t="s">
        <v>151</v>
      </c>
      <c r="E1647" s="141" t="s">
        <v>19</v>
      </c>
      <c r="F1647" s="142" t="s">
        <v>1432</v>
      </c>
      <c r="H1647" s="143">
        <v>1.4E-2</v>
      </c>
      <c r="I1647" s="144"/>
      <c r="L1647" s="139"/>
      <c r="M1647" s="145"/>
      <c r="T1647" s="146"/>
      <c r="AT1647" s="141" t="s">
        <v>151</v>
      </c>
      <c r="AU1647" s="141" t="s">
        <v>78</v>
      </c>
      <c r="AV1647" s="11" t="s">
        <v>80</v>
      </c>
      <c r="AW1647" s="11" t="s">
        <v>31</v>
      </c>
      <c r="AX1647" s="11" t="s">
        <v>70</v>
      </c>
      <c r="AY1647" s="141" t="s">
        <v>142</v>
      </c>
    </row>
    <row r="1648" spans="2:65" s="13" customFormat="1" ht="11.25">
      <c r="B1648" s="154"/>
      <c r="D1648" s="140" t="s">
        <v>151</v>
      </c>
      <c r="E1648" s="155" t="s">
        <v>19</v>
      </c>
      <c r="F1648" s="156" t="s">
        <v>1433</v>
      </c>
      <c r="H1648" s="155" t="s">
        <v>19</v>
      </c>
      <c r="I1648" s="157"/>
      <c r="L1648" s="154"/>
      <c r="M1648" s="158"/>
      <c r="T1648" s="159"/>
      <c r="AT1648" s="155" t="s">
        <v>151</v>
      </c>
      <c r="AU1648" s="155" t="s">
        <v>78</v>
      </c>
      <c r="AV1648" s="13" t="s">
        <v>78</v>
      </c>
      <c r="AW1648" s="13" t="s">
        <v>31</v>
      </c>
      <c r="AX1648" s="13" t="s">
        <v>70</v>
      </c>
      <c r="AY1648" s="155" t="s">
        <v>142</v>
      </c>
    </row>
    <row r="1649" spans="2:65" s="11" customFormat="1" ht="11.25">
      <c r="B1649" s="139"/>
      <c r="D1649" s="140" t="s">
        <v>151</v>
      </c>
      <c r="E1649" s="141" t="s">
        <v>19</v>
      </c>
      <c r="F1649" s="142" t="s">
        <v>1441</v>
      </c>
      <c r="H1649" s="143">
        <v>0.20699999999999999</v>
      </c>
      <c r="I1649" s="144"/>
      <c r="L1649" s="139"/>
      <c r="M1649" s="145"/>
      <c r="T1649" s="146"/>
      <c r="AT1649" s="141" t="s">
        <v>151</v>
      </c>
      <c r="AU1649" s="141" t="s">
        <v>78</v>
      </c>
      <c r="AV1649" s="11" t="s">
        <v>80</v>
      </c>
      <c r="AW1649" s="11" t="s">
        <v>31</v>
      </c>
      <c r="AX1649" s="11" t="s">
        <v>70</v>
      </c>
      <c r="AY1649" s="141" t="s">
        <v>142</v>
      </c>
    </row>
    <row r="1650" spans="2:65" s="13" customFormat="1" ht="11.25">
      <c r="B1650" s="154"/>
      <c r="D1650" s="140" t="s">
        <v>151</v>
      </c>
      <c r="E1650" s="155" t="s">
        <v>19</v>
      </c>
      <c r="F1650" s="156" t="s">
        <v>1435</v>
      </c>
      <c r="H1650" s="155" t="s">
        <v>19</v>
      </c>
      <c r="I1650" s="157"/>
      <c r="L1650" s="154"/>
      <c r="M1650" s="158"/>
      <c r="T1650" s="159"/>
      <c r="AT1650" s="155" t="s">
        <v>151</v>
      </c>
      <c r="AU1650" s="155" t="s">
        <v>78</v>
      </c>
      <c r="AV1650" s="13" t="s">
        <v>78</v>
      </c>
      <c r="AW1650" s="13" t="s">
        <v>31</v>
      </c>
      <c r="AX1650" s="13" t="s">
        <v>70</v>
      </c>
      <c r="AY1650" s="155" t="s">
        <v>142</v>
      </c>
    </row>
    <row r="1651" spans="2:65" s="11" customFormat="1" ht="11.25">
      <c r="B1651" s="139"/>
      <c r="D1651" s="140" t="s">
        <v>151</v>
      </c>
      <c r="E1651" s="141" t="s">
        <v>19</v>
      </c>
      <c r="F1651" s="142" t="s">
        <v>1442</v>
      </c>
      <c r="H1651" s="143">
        <v>0.96199999999999997</v>
      </c>
      <c r="I1651" s="144"/>
      <c r="L1651" s="139"/>
      <c r="M1651" s="145"/>
      <c r="T1651" s="146"/>
      <c r="AT1651" s="141" t="s">
        <v>151</v>
      </c>
      <c r="AU1651" s="141" t="s">
        <v>78</v>
      </c>
      <c r="AV1651" s="11" t="s">
        <v>80</v>
      </c>
      <c r="AW1651" s="11" t="s">
        <v>31</v>
      </c>
      <c r="AX1651" s="11" t="s">
        <v>70</v>
      </c>
      <c r="AY1651" s="141" t="s">
        <v>142</v>
      </c>
    </row>
    <row r="1652" spans="2:65" s="13" customFormat="1" ht="11.25">
      <c r="B1652" s="154"/>
      <c r="D1652" s="140" t="s">
        <v>151</v>
      </c>
      <c r="E1652" s="155" t="s">
        <v>19</v>
      </c>
      <c r="F1652" s="156" t="s">
        <v>569</v>
      </c>
      <c r="H1652" s="155" t="s">
        <v>19</v>
      </c>
      <c r="I1652" s="157"/>
      <c r="L1652" s="154"/>
      <c r="M1652" s="158"/>
      <c r="T1652" s="159"/>
      <c r="AT1652" s="155" t="s">
        <v>151</v>
      </c>
      <c r="AU1652" s="155" t="s">
        <v>78</v>
      </c>
      <c r="AV1652" s="13" t="s">
        <v>78</v>
      </c>
      <c r="AW1652" s="13" t="s">
        <v>31</v>
      </c>
      <c r="AX1652" s="13" t="s">
        <v>70</v>
      </c>
      <c r="AY1652" s="155" t="s">
        <v>142</v>
      </c>
    </row>
    <row r="1653" spans="2:65" s="11" customFormat="1" ht="11.25">
      <c r="B1653" s="139"/>
      <c r="D1653" s="140" t="s">
        <v>151</v>
      </c>
      <c r="E1653" s="141" t="s">
        <v>19</v>
      </c>
      <c r="F1653" s="142" t="s">
        <v>1437</v>
      </c>
      <c r="H1653" s="143">
        <v>4881.1549999999997</v>
      </c>
      <c r="I1653" s="144"/>
      <c r="L1653" s="139"/>
      <c r="M1653" s="145"/>
      <c r="T1653" s="146"/>
      <c r="AT1653" s="141" t="s">
        <v>151</v>
      </c>
      <c r="AU1653" s="141" t="s">
        <v>78</v>
      </c>
      <c r="AV1653" s="11" t="s">
        <v>80</v>
      </c>
      <c r="AW1653" s="11" t="s">
        <v>31</v>
      </c>
      <c r="AX1653" s="11" t="s">
        <v>70</v>
      </c>
      <c r="AY1653" s="141" t="s">
        <v>142</v>
      </c>
    </row>
    <row r="1654" spans="2:65" s="12" customFormat="1" ht="11.25">
      <c r="B1654" s="147"/>
      <c r="D1654" s="140" t="s">
        <v>151</v>
      </c>
      <c r="E1654" s="148" t="s">
        <v>19</v>
      </c>
      <c r="F1654" s="149" t="s">
        <v>154</v>
      </c>
      <c r="H1654" s="150">
        <v>17952.643999999997</v>
      </c>
      <c r="I1654" s="151"/>
      <c r="L1654" s="147"/>
      <c r="M1654" s="152"/>
      <c r="T1654" s="153"/>
      <c r="AT1654" s="148" t="s">
        <v>151</v>
      </c>
      <c r="AU1654" s="148" t="s">
        <v>78</v>
      </c>
      <c r="AV1654" s="12" t="s">
        <v>149</v>
      </c>
      <c r="AW1654" s="12" t="s">
        <v>31</v>
      </c>
      <c r="AX1654" s="12" t="s">
        <v>78</v>
      </c>
      <c r="AY1654" s="148" t="s">
        <v>142</v>
      </c>
    </row>
    <row r="1655" spans="2:65" s="1" customFormat="1" ht="114.95" customHeight="1">
      <c r="B1655" s="32"/>
      <c r="C1655" s="160" t="s">
        <v>1443</v>
      </c>
      <c r="D1655" s="160" t="s">
        <v>316</v>
      </c>
      <c r="E1655" s="161" t="s">
        <v>589</v>
      </c>
      <c r="F1655" s="162" t="s">
        <v>590</v>
      </c>
      <c r="G1655" s="163" t="s">
        <v>290</v>
      </c>
      <c r="H1655" s="164">
        <v>198.09200000000001</v>
      </c>
      <c r="I1655" s="165"/>
      <c r="J1655" s="166">
        <f>ROUND(I1655*H1655,2)</f>
        <v>0</v>
      </c>
      <c r="K1655" s="162" t="s">
        <v>147</v>
      </c>
      <c r="L1655" s="32"/>
      <c r="M1655" s="167" t="s">
        <v>19</v>
      </c>
      <c r="N1655" s="168" t="s">
        <v>41</v>
      </c>
      <c r="P1655" s="135">
        <f>O1655*H1655</f>
        <v>0</v>
      </c>
      <c r="Q1655" s="135">
        <v>0</v>
      </c>
      <c r="R1655" s="135">
        <f>Q1655*H1655</f>
        <v>0</v>
      </c>
      <c r="S1655" s="135">
        <v>0</v>
      </c>
      <c r="T1655" s="136">
        <f>S1655*H1655</f>
        <v>0</v>
      </c>
      <c r="AR1655" s="137" t="s">
        <v>543</v>
      </c>
      <c r="AT1655" s="137" t="s">
        <v>316</v>
      </c>
      <c r="AU1655" s="137" t="s">
        <v>78</v>
      </c>
      <c r="AY1655" s="17" t="s">
        <v>142</v>
      </c>
      <c r="BE1655" s="138">
        <f>IF(N1655="základní",J1655,0)</f>
        <v>0</v>
      </c>
      <c r="BF1655" s="138">
        <f>IF(N1655="snížená",J1655,0)</f>
        <v>0</v>
      </c>
      <c r="BG1655" s="138">
        <f>IF(N1655="zákl. přenesená",J1655,0)</f>
        <v>0</v>
      </c>
      <c r="BH1655" s="138">
        <f>IF(N1655="sníž. přenesená",J1655,0)</f>
        <v>0</v>
      </c>
      <c r="BI1655" s="138">
        <f>IF(N1655="nulová",J1655,0)</f>
        <v>0</v>
      </c>
      <c r="BJ1655" s="17" t="s">
        <v>78</v>
      </c>
      <c r="BK1655" s="138">
        <f>ROUND(I1655*H1655,2)</f>
        <v>0</v>
      </c>
      <c r="BL1655" s="17" t="s">
        <v>543</v>
      </c>
      <c r="BM1655" s="137" t="s">
        <v>1444</v>
      </c>
    </row>
    <row r="1656" spans="2:65" s="13" customFormat="1" ht="11.25">
      <c r="B1656" s="154"/>
      <c r="D1656" s="140" t="s">
        <v>151</v>
      </c>
      <c r="E1656" s="155" t="s">
        <v>19</v>
      </c>
      <c r="F1656" s="156" t="s">
        <v>1445</v>
      </c>
      <c r="H1656" s="155" t="s">
        <v>19</v>
      </c>
      <c r="I1656" s="157"/>
      <c r="L1656" s="154"/>
      <c r="M1656" s="158"/>
      <c r="T1656" s="159"/>
      <c r="AT1656" s="155" t="s">
        <v>151</v>
      </c>
      <c r="AU1656" s="155" t="s">
        <v>78</v>
      </c>
      <c r="AV1656" s="13" t="s">
        <v>78</v>
      </c>
      <c r="AW1656" s="13" t="s">
        <v>31</v>
      </c>
      <c r="AX1656" s="13" t="s">
        <v>70</v>
      </c>
      <c r="AY1656" s="155" t="s">
        <v>142</v>
      </c>
    </row>
    <row r="1657" spans="2:65" s="11" customFormat="1" ht="11.25">
      <c r="B1657" s="139"/>
      <c r="D1657" s="140" t="s">
        <v>151</v>
      </c>
      <c r="E1657" s="141" t="s">
        <v>19</v>
      </c>
      <c r="F1657" s="142" t="s">
        <v>1446</v>
      </c>
      <c r="H1657" s="143">
        <v>117.384</v>
      </c>
      <c r="I1657" s="144"/>
      <c r="L1657" s="139"/>
      <c r="M1657" s="145"/>
      <c r="T1657" s="146"/>
      <c r="AT1657" s="141" t="s">
        <v>151</v>
      </c>
      <c r="AU1657" s="141" t="s">
        <v>78</v>
      </c>
      <c r="AV1657" s="11" t="s">
        <v>80</v>
      </c>
      <c r="AW1657" s="11" t="s">
        <v>31</v>
      </c>
      <c r="AX1657" s="11" t="s">
        <v>70</v>
      </c>
      <c r="AY1657" s="141" t="s">
        <v>142</v>
      </c>
    </row>
    <row r="1658" spans="2:65" s="13" customFormat="1" ht="11.25">
      <c r="B1658" s="154"/>
      <c r="D1658" s="140" t="s">
        <v>151</v>
      </c>
      <c r="E1658" s="155" t="s">
        <v>19</v>
      </c>
      <c r="F1658" s="156" t="s">
        <v>1447</v>
      </c>
      <c r="H1658" s="155" t="s">
        <v>19</v>
      </c>
      <c r="I1658" s="157"/>
      <c r="L1658" s="154"/>
      <c r="M1658" s="158"/>
      <c r="T1658" s="159"/>
      <c r="AT1658" s="155" t="s">
        <v>151</v>
      </c>
      <c r="AU1658" s="155" t="s">
        <v>78</v>
      </c>
      <c r="AV1658" s="13" t="s">
        <v>78</v>
      </c>
      <c r="AW1658" s="13" t="s">
        <v>31</v>
      </c>
      <c r="AX1658" s="13" t="s">
        <v>70</v>
      </c>
      <c r="AY1658" s="155" t="s">
        <v>142</v>
      </c>
    </row>
    <row r="1659" spans="2:65" s="11" customFormat="1" ht="11.25">
      <c r="B1659" s="139"/>
      <c r="D1659" s="140" t="s">
        <v>151</v>
      </c>
      <c r="E1659" s="141" t="s">
        <v>19</v>
      </c>
      <c r="F1659" s="142" t="s">
        <v>1448</v>
      </c>
      <c r="H1659" s="143">
        <v>80.707999999999998</v>
      </c>
      <c r="I1659" s="144"/>
      <c r="L1659" s="139"/>
      <c r="M1659" s="145"/>
      <c r="T1659" s="146"/>
      <c r="AT1659" s="141" t="s">
        <v>151</v>
      </c>
      <c r="AU1659" s="141" t="s">
        <v>78</v>
      </c>
      <c r="AV1659" s="11" t="s">
        <v>80</v>
      </c>
      <c r="AW1659" s="11" t="s">
        <v>31</v>
      </c>
      <c r="AX1659" s="11" t="s">
        <v>70</v>
      </c>
      <c r="AY1659" s="141" t="s">
        <v>142</v>
      </c>
    </row>
    <row r="1660" spans="2:65" s="12" customFormat="1" ht="11.25">
      <c r="B1660" s="147"/>
      <c r="D1660" s="140" t="s">
        <v>151</v>
      </c>
      <c r="E1660" s="148" t="s">
        <v>19</v>
      </c>
      <c r="F1660" s="149" t="s">
        <v>154</v>
      </c>
      <c r="H1660" s="150">
        <v>198.09199999999998</v>
      </c>
      <c r="I1660" s="151"/>
      <c r="L1660" s="147"/>
      <c r="M1660" s="152"/>
      <c r="T1660" s="153"/>
      <c r="AT1660" s="148" t="s">
        <v>151</v>
      </c>
      <c r="AU1660" s="148" t="s">
        <v>78</v>
      </c>
      <c r="AV1660" s="12" t="s">
        <v>149</v>
      </c>
      <c r="AW1660" s="12" t="s">
        <v>31</v>
      </c>
      <c r="AX1660" s="12" t="s">
        <v>78</v>
      </c>
      <c r="AY1660" s="148" t="s">
        <v>142</v>
      </c>
    </row>
    <row r="1661" spans="2:65" s="1" customFormat="1" ht="123" customHeight="1">
      <c r="B1661" s="32"/>
      <c r="C1661" s="160" t="s">
        <v>1449</v>
      </c>
      <c r="D1661" s="160" t="s">
        <v>316</v>
      </c>
      <c r="E1661" s="161" t="s">
        <v>597</v>
      </c>
      <c r="F1661" s="162" t="s">
        <v>598</v>
      </c>
      <c r="G1661" s="163" t="s">
        <v>290</v>
      </c>
      <c r="H1661" s="164">
        <v>4118.759</v>
      </c>
      <c r="I1661" s="165"/>
      <c r="J1661" s="166">
        <f>ROUND(I1661*H1661,2)</f>
        <v>0</v>
      </c>
      <c r="K1661" s="162" t="s">
        <v>147</v>
      </c>
      <c r="L1661" s="32"/>
      <c r="M1661" s="167" t="s">
        <v>19</v>
      </c>
      <c r="N1661" s="168" t="s">
        <v>41</v>
      </c>
      <c r="P1661" s="135">
        <f>O1661*H1661</f>
        <v>0</v>
      </c>
      <c r="Q1661" s="135">
        <v>0</v>
      </c>
      <c r="R1661" s="135">
        <f>Q1661*H1661</f>
        <v>0</v>
      </c>
      <c r="S1661" s="135">
        <v>0</v>
      </c>
      <c r="T1661" s="136">
        <f>S1661*H1661</f>
        <v>0</v>
      </c>
      <c r="AR1661" s="137" t="s">
        <v>543</v>
      </c>
      <c r="AT1661" s="137" t="s">
        <v>316</v>
      </c>
      <c r="AU1661" s="137" t="s">
        <v>78</v>
      </c>
      <c r="AY1661" s="17" t="s">
        <v>142</v>
      </c>
      <c r="BE1661" s="138">
        <f>IF(N1661="základní",J1661,0)</f>
        <v>0</v>
      </c>
      <c r="BF1661" s="138">
        <f>IF(N1661="snížená",J1661,0)</f>
        <v>0</v>
      </c>
      <c r="BG1661" s="138">
        <f>IF(N1661="zákl. přenesená",J1661,0)</f>
        <v>0</v>
      </c>
      <c r="BH1661" s="138">
        <f>IF(N1661="sníž. přenesená",J1661,0)</f>
        <v>0</v>
      </c>
      <c r="BI1661" s="138">
        <f>IF(N1661="nulová",J1661,0)</f>
        <v>0</v>
      </c>
      <c r="BJ1661" s="17" t="s">
        <v>78</v>
      </c>
      <c r="BK1661" s="138">
        <f>ROUND(I1661*H1661,2)</f>
        <v>0</v>
      </c>
      <c r="BL1661" s="17" t="s">
        <v>543</v>
      </c>
      <c r="BM1661" s="137" t="s">
        <v>1450</v>
      </c>
    </row>
    <row r="1662" spans="2:65" s="13" customFormat="1" ht="11.25">
      <c r="B1662" s="154"/>
      <c r="D1662" s="140" t="s">
        <v>151</v>
      </c>
      <c r="E1662" s="155" t="s">
        <v>19</v>
      </c>
      <c r="F1662" s="156" t="s">
        <v>1445</v>
      </c>
      <c r="H1662" s="155" t="s">
        <v>19</v>
      </c>
      <c r="I1662" s="157"/>
      <c r="L1662" s="154"/>
      <c r="M1662" s="158"/>
      <c r="T1662" s="159"/>
      <c r="AT1662" s="155" t="s">
        <v>151</v>
      </c>
      <c r="AU1662" s="155" t="s">
        <v>78</v>
      </c>
      <c r="AV1662" s="13" t="s">
        <v>78</v>
      </c>
      <c r="AW1662" s="13" t="s">
        <v>31</v>
      </c>
      <c r="AX1662" s="13" t="s">
        <v>70</v>
      </c>
      <c r="AY1662" s="155" t="s">
        <v>142</v>
      </c>
    </row>
    <row r="1663" spans="2:65" s="11" customFormat="1" ht="11.25">
      <c r="B1663" s="139"/>
      <c r="D1663" s="140" t="s">
        <v>151</v>
      </c>
      <c r="E1663" s="141" t="s">
        <v>19</v>
      </c>
      <c r="F1663" s="142" t="s">
        <v>1451</v>
      </c>
      <c r="H1663" s="143">
        <v>3521.52</v>
      </c>
      <c r="I1663" s="144"/>
      <c r="L1663" s="139"/>
      <c r="M1663" s="145"/>
      <c r="T1663" s="146"/>
      <c r="AT1663" s="141" t="s">
        <v>151</v>
      </c>
      <c r="AU1663" s="141" t="s">
        <v>78</v>
      </c>
      <c r="AV1663" s="11" t="s">
        <v>80</v>
      </c>
      <c r="AW1663" s="11" t="s">
        <v>31</v>
      </c>
      <c r="AX1663" s="11" t="s">
        <v>70</v>
      </c>
      <c r="AY1663" s="141" t="s">
        <v>142</v>
      </c>
    </row>
    <row r="1664" spans="2:65" s="13" customFormat="1" ht="11.25">
      <c r="B1664" s="154"/>
      <c r="D1664" s="140" t="s">
        <v>151</v>
      </c>
      <c r="E1664" s="155" t="s">
        <v>19</v>
      </c>
      <c r="F1664" s="156" t="s">
        <v>1447</v>
      </c>
      <c r="H1664" s="155" t="s">
        <v>19</v>
      </c>
      <c r="I1664" s="157"/>
      <c r="L1664" s="154"/>
      <c r="M1664" s="158"/>
      <c r="T1664" s="159"/>
      <c r="AT1664" s="155" t="s">
        <v>151</v>
      </c>
      <c r="AU1664" s="155" t="s">
        <v>78</v>
      </c>
      <c r="AV1664" s="13" t="s">
        <v>78</v>
      </c>
      <c r="AW1664" s="13" t="s">
        <v>31</v>
      </c>
      <c r="AX1664" s="13" t="s">
        <v>70</v>
      </c>
      <c r="AY1664" s="155" t="s">
        <v>142</v>
      </c>
    </row>
    <row r="1665" spans="2:65" s="11" customFormat="1" ht="11.25">
      <c r="B1665" s="139"/>
      <c r="D1665" s="140" t="s">
        <v>151</v>
      </c>
      <c r="E1665" s="141" t="s">
        <v>19</v>
      </c>
      <c r="F1665" s="142" t="s">
        <v>1452</v>
      </c>
      <c r="H1665" s="143">
        <v>597.23900000000003</v>
      </c>
      <c r="I1665" s="144"/>
      <c r="L1665" s="139"/>
      <c r="M1665" s="145"/>
      <c r="T1665" s="146"/>
      <c r="AT1665" s="141" t="s">
        <v>151</v>
      </c>
      <c r="AU1665" s="141" t="s">
        <v>78</v>
      </c>
      <c r="AV1665" s="11" t="s">
        <v>80</v>
      </c>
      <c r="AW1665" s="11" t="s">
        <v>31</v>
      </c>
      <c r="AX1665" s="11" t="s">
        <v>70</v>
      </c>
      <c r="AY1665" s="141" t="s">
        <v>142</v>
      </c>
    </row>
    <row r="1666" spans="2:65" s="12" customFormat="1" ht="11.25">
      <c r="B1666" s="147"/>
      <c r="D1666" s="140" t="s">
        <v>151</v>
      </c>
      <c r="E1666" s="148" t="s">
        <v>19</v>
      </c>
      <c r="F1666" s="149" t="s">
        <v>154</v>
      </c>
      <c r="H1666" s="150">
        <v>4118.759</v>
      </c>
      <c r="I1666" s="151"/>
      <c r="L1666" s="147"/>
      <c r="M1666" s="152"/>
      <c r="T1666" s="153"/>
      <c r="AT1666" s="148" t="s">
        <v>151</v>
      </c>
      <c r="AU1666" s="148" t="s">
        <v>78</v>
      </c>
      <c r="AV1666" s="12" t="s">
        <v>149</v>
      </c>
      <c r="AW1666" s="12" t="s">
        <v>31</v>
      </c>
      <c r="AX1666" s="12" t="s">
        <v>78</v>
      </c>
      <c r="AY1666" s="148" t="s">
        <v>142</v>
      </c>
    </row>
    <row r="1667" spans="2:65" s="1" customFormat="1" ht="100.5" customHeight="1">
      <c r="B1667" s="32"/>
      <c r="C1667" s="160" t="s">
        <v>1453</v>
      </c>
      <c r="D1667" s="160" t="s">
        <v>316</v>
      </c>
      <c r="E1667" s="161" t="s">
        <v>603</v>
      </c>
      <c r="F1667" s="162" t="s">
        <v>604</v>
      </c>
      <c r="G1667" s="163" t="s">
        <v>290</v>
      </c>
      <c r="H1667" s="164">
        <v>2847.2</v>
      </c>
      <c r="I1667" s="165"/>
      <c r="J1667" s="166">
        <f>ROUND(I1667*H1667,2)</f>
        <v>0</v>
      </c>
      <c r="K1667" s="162" t="s">
        <v>147</v>
      </c>
      <c r="L1667" s="32"/>
      <c r="M1667" s="167" t="s">
        <v>19</v>
      </c>
      <c r="N1667" s="168" t="s">
        <v>41</v>
      </c>
      <c r="P1667" s="135">
        <f>O1667*H1667</f>
        <v>0</v>
      </c>
      <c r="Q1667" s="135">
        <v>0</v>
      </c>
      <c r="R1667" s="135">
        <f>Q1667*H1667</f>
        <v>0</v>
      </c>
      <c r="S1667" s="135">
        <v>0</v>
      </c>
      <c r="T1667" s="136">
        <f>S1667*H1667</f>
        <v>0</v>
      </c>
      <c r="AR1667" s="137" t="s">
        <v>149</v>
      </c>
      <c r="AT1667" s="137" t="s">
        <v>316</v>
      </c>
      <c r="AU1667" s="137" t="s">
        <v>78</v>
      </c>
      <c r="AY1667" s="17" t="s">
        <v>142</v>
      </c>
      <c r="BE1667" s="138">
        <f>IF(N1667="základní",J1667,0)</f>
        <v>0</v>
      </c>
      <c r="BF1667" s="138">
        <f>IF(N1667="snížená",J1667,0)</f>
        <v>0</v>
      </c>
      <c r="BG1667" s="138">
        <f>IF(N1667="zákl. přenesená",J1667,0)</f>
        <v>0</v>
      </c>
      <c r="BH1667" s="138">
        <f>IF(N1667="sníž. přenesená",J1667,0)</f>
        <v>0</v>
      </c>
      <c r="BI1667" s="138">
        <f>IF(N1667="nulová",J1667,0)</f>
        <v>0</v>
      </c>
      <c r="BJ1667" s="17" t="s">
        <v>78</v>
      </c>
      <c r="BK1667" s="138">
        <f>ROUND(I1667*H1667,2)</f>
        <v>0</v>
      </c>
      <c r="BL1667" s="17" t="s">
        <v>149</v>
      </c>
      <c r="BM1667" s="137" t="s">
        <v>1454</v>
      </c>
    </row>
    <row r="1668" spans="2:65" s="11" customFormat="1" ht="11.25">
      <c r="B1668" s="139"/>
      <c r="D1668" s="140" t="s">
        <v>151</v>
      </c>
      <c r="E1668" s="141" t="s">
        <v>19</v>
      </c>
      <c r="F1668" s="142" t="s">
        <v>1455</v>
      </c>
      <c r="H1668" s="143">
        <v>2847.2</v>
      </c>
      <c r="I1668" s="144"/>
      <c r="L1668" s="139"/>
      <c r="M1668" s="145"/>
      <c r="T1668" s="146"/>
      <c r="AT1668" s="141" t="s">
        <v>151</v>
      </c>
      <c r="AU1668" s="141" t="s">
        <v>78</v>
      </c>
      <c r="AV1668" s="11" t="s">
        <v>80</v>
      </c>
      <c r="AW1668" s="11" t="s">
        <v>31</v>
      </c>
      <c r="AX1668" s="11" t="s">
        <v>70</v>
      </c>
      <c r="AY1668" s="141" t="s">
        <v>142</v>
      </c>
    </row>
    <row r="1669" spans="2:65" s="12" customFormat="1" ht="11.25">
      <c r="B1669" s="147"/>
      <c r="D1669" s="140" t="s">
        <v>151</v>
      </c>
      <c r="E1669" s="148" t="s">
        <v>19</v>
      </c>
      <c r="F1669" s="149" t="s">
        <v>154</v>
      </c>
      <c r="H1669" s="150">
        <v>2847.2</v>
      </c>
      <c r="I1669" s="151"/>
      <c r="L1669" s="147"/>
      <c r="M1669" s="152"/>
      <c r="T1669" s="153"/>
      <c r="AT1669" s="148" t="s">
        <v>151</v>
      </c>
      <c r="AU1669" s="148" t="s">
        <v>78</v>
      </c>
      <c r="AV1669" s="12" t="s">
        <v>149</v>
      </c>
      <c r="AW1669" s="12" t="s">
        <v>31</v>
      </c>
      <c r="AX1669" s="12" t="s">
        <v>78</v>
      </c>
      <c r="AY1669" s="148" t="s">
        <v>142</v>
      </c>
    </row>
    <row r="1670" spans="2:65" s="1" customFormat="1" ht="101.25" customHeight="1">
      <c r="B1670" s="32"/>
      <c r="C1670" s="160" t="s">
        <v>1456</v>
      </c>
      <c r="D1670" s="160" t="s">
        <v>316</v>
      </c>
      <c r="E1670" s="161" t="s">
        <v>609</v>
      </c>
      <c r="F1670" s="162" t="s">
        <v>610</v>
      </c>
      <c r="G1670" s="163" t="s">
        <v>290</v>
      </c>
      <c r="H1670" s="164">
        <v>2031.48</v>
      </c>
      <c r="I1670" s="165"/>
      <c r="J1670" s="166">
        <f>ROUND(I1670*H1670,2)</f>
        <v>0</v>
      </c>
      <c r="K1670" s="162" t="s">
        <v>147</v>
      </c>
      <c r="L1670" s="32"/>
      <c r="M1670" s="167" t="s">
        <v>19</v>
      </c>
      <c r="N1670" s="168" t="s">
        <v>41</v>
      </c>
      <c r="P1670" s="135">
        <f>O1670*H1670</f>
        <v>0</v>
      </c>
      <c r="Q1670" s="135">
        <v>0</v>
      </c>
      <c r="R1670" s="135">
        <f>Q1670*H1670</f>
        <v>0</v>
      </c>
      <c r="S1670" s="135">
        <v>0</v>
      </c>
      <c r="T1670" s="136">
        <f>S1670*H1670</f>
        <v>0</v>
      </c>
      <c r="AR1670" s="137" t="s">
        <v>543</v>
      </c>
      <c r="AT1670" s="137" t="s">
        <v>316</v>
      </c>
      <c r="AU1670" s="137" t="s">
        <v>78</v>
      </c>
      <c r="AY1670" s="17" t="s">
        <v>142</v>
      </c>
      <c r="BE1670" s="138">
        <f>IF(N1670="základní",J1670,0)</f>
        <v>0</v>
      </c>
      <c r="BF1670" s="138">
        <f>IF(N1670="snížená",J1670,0)</f>
        <v>0</v>
      </c>
      <c r="BG1670" s="138">
        <f>IF(N1670="zákl. přenesená",J1670,0)</f>
        <v>0</v>
      </c>
      <c r="BH1670" s="138">
        <f>IF(N1670="sníž. přenesená",J1670,0)</f>
        <v>0</v>
      </c>
      <c r="BI1670" s="138">
        <f>IF(N1670="nulová",J1670,0)</f>
        <v>0</v>
      </c>
      <c r="BJ1670" s="17" t="s">
        <v>78</v>
      </c>
      <c r="BK1670" s="138">
        <f>ROUND(I1670*H1670,2)</f>
        <v>0</v>
      </c>
      <c r="BL1670" s="17" t="s">
        <v>543</v>
      </c>
      <c r="BM1670" s="137" t="s">
        <v>1457</v>
      </c>
    </row>
    <row r="1671" spans="2:65" s="13" customFormat="1" ht="11.25">
      <c r="B1671" s="154"/>
      <c r="D1671" s="140" t="s">
        <v>151</v>
      </c>
      <c r="E1671" s="155" t="s">
        <v>19</v>
      </c>
      <c r="F1671" s="156" t="s">
        <v>1458</v>
      </c>
      <c r="H1671" s="155" t="s">
        <v>19</v>
      </c>
      <c r="I1671" s="157"/>
      <c r="L1671" s="154"/>
      <c r="M1671" s="158"/>
      <c r="T1671" s="159"/>
      <c r="AT1671" s="155" t="s">
        <v>151</v>
      </c>
      <c r="AU1671" s="155" t="s">
        <v>78</v>
      </c>
      <c r="AV1671" s="13" t="s">
        <v>78</v>
      </c>
      <c r="AW1671" s="13" t="s">
        <v>31</v>
      </c>
      <c r="AX1671" s="13" t="s">
        <v>70</v>
      </c>
      <c r="AY1671" s="155" t="s">
        <v>142</v>
      </c>
    </row>
    <row r="1672" spans="2:65" s="11" customFormat="1" ht="11.25">
      <c r="B1672" s="139"/>
      <c r="D1672" s="140" t="s">
        <v>151</v>
      </c>
      <c r="E1672" s="141" t="s">
        <v>19</v>
      </c>
      <c r="F1672" s="142" t="s">
        <v>1459</v>
      </c>
      <c r="H1672" s="143">
        <v>2031.48</v>
      </c>
      <c r="I1672" s="144"/>
      <c r="L1672" s="139"/>
      <c r="M1672" s="145"/>
      <c r="T1672" s="146"/>
      <c r="AT1672" s="141" t="s">
        <v>151</v>
      </c>
      <c r="AU1672" s="141" t="s">
        <v>78</v>
      </c>
      <c r="AV1672" s="11" t="s">
        <v>80</v>
      </c>
      <c r="AW1672" s="11" t="s">
        <v>31</v>
      </c>
      <c r="AX1672" s="11" t="s">
        <v>70</v>
      </c>
      <c r="AY1672" s="141" t="s">
        <v>142</v>
      </c>
    </row>
    <row r="1673" spans="2:65" s="12" customFormat="1" ht="11.25">
      <c r="B1673" s="147"/>
      <c r="D1673" s="140" t="s">
        <v>151</v>
      </c>
      <c r="E1673" s="148" t="s">
        <v>19</v>
      </c>
      <c r="F1673" s="149" t="s">
        <v>154</v>
      </c>
      <c r="H1673" s="150">
        <v>2031.48</v>
      </c>
      <c r="I1673" s="151"/>
      <c r="L1673" s="147"/>
      <c r="M1673" s="152"/>
      <c r="T1673" s="153"/>
      <c r="AT1673" s="148" t="s">
        <v>151</v>
      </c>
      <c r="AU1673" s="148" t="s">
        <v>78</v>
      </c>
      <c r="AV1673" s="12" t="s">
        <v>149</v>
      </c>
      <c r="AW1673" s="12" t="s">
        <v>31</v>
      </c>
      <c r="AX1673" s="12" t="s">
        <v>78</v>
      </c>
      <c r="AY1673" s="148" t="s">
        <v>142</v>
      </c>
    </row>
    <row r="1674" spans="2:65" s="1" customFormat="1" ht="100.5" customHeight="1">
      <c r="B1674" s="32"/>
      <c r="C1674" s="160" t="s">
        <v>1460</v>
      </c>
      <c r="D1674" s="160" t="s">
        <v>316</v>
      </c>
      <c r="E1674" s="161" t="s">
        <v>1461</v>
      </c>
      <c r="F1674" s="162" t="s">
        <v>1462</v>
      </c>
      <c r="G1674" s="163" t="s">
        <v>290</v>
      </c>
      <c r="H1674" s="164">
        <v>80.707999999999998</v>
      </c>
      <c r="I1674" s="165"/>
      <c r="J1674" s="166">
        <f>ROUND(I1674*H1674,2)</f>
        <v>0</v>
      </c>
      <c r="K1674" s="162" t="s">
        <v>147</v>
      </c>
      <c r="L1674" s="32"/>
      <c r="M1674" s="167" t="s">
        <v>19</v>
      </c>
      <c r="N1674" s="168" t="s">
        <v>41</v>
      </c>
      <c r="P1674" s="135">
        <f>O1674*H1674</f>
        <v>0</v>
      </c>
      <c r="Q1674" s="135">
        <v>0</v>
      </c>
      <c r="R1674" s="135">
        <f>Q1674*H1674</f>
        <v>0</v>
      </c>
      <c r="S1674" s="135">
        <v>0</v>
      </c>
      <c r="T1674" s="136">
        <f>S1674*H1674</f>
        <v>0</v>
      </c>
      <c r="AR1674" s="137" t="s">
        <v>543</v>
      </c>
      <c r="AT1674" s="137" t="s">
        <v>316</v>
      </c>
      <c r="AU1674" s="137" t="s">
        <v>78</v>
      </c>
      <c r="AY1674" s="17" t="s">
        <v>142</v>
      </c>
      <c r="BE1674" s="138">
        <f>IF(N1674="základní",J1674,0)</f>
        <v>0</v>
      </c>
      <c r="BF1674" s="138">
        <f>IF(N1674="snížená",J1674,0)</f>
        <v>0</v>
      </c>
      <c r="BG1674" s="138">
        <f>IF(N1674="zákl. přenesená",J1674,0)</f>
        <v>0</v>
      </c>
      <c r="BH1674" s="138">
        <f>IF(N1674="sníž. přenesená",J1674,0)</f>
        <v>0</v>
      </c>
      <c r="BI1674" s="138">
        <f>IF(N1674="nulová",J1674,0)</f>
        <v>0</v>
      </c>
      <c r="BJ1674" s="17" t="s">
        <v>78</v>
      </c>
      <c r="BK1674" s="138">
        <f>ROUND(I1674*H1674,2)</f>
        <v>0</v>
      </c>
      <c r="BL1674" s="17" t="s">
        <v>543</v>
      </c>
      <c r="BM1674" s="137" t="s">
        <v>1463</v>
      </c>
    </row>
    <row r="1675" spans="2:65" s="11" customFormat="1" ht="11.25">
      <c r="B1675" s="139"/>
      <c r="D1675" s="140" t="s">
        <v>151</v>
      </c>
      <c r="E1675" s="141" t="s">
        <v>19</v>
      </c>
      <c r="F1675" s="142" t="s">
        <v>1464</v>
      </c>
      <c r="H1675" s="143">
        <v>77.558000000000007</v>
      </c>
      <c r="I1675" s="144"/>
      <c r="L1675" s="139"/>
      <c r="M1675" s="145"/>
      <c r="T1675" s="146"/>
      <c r="AT1675" s="141" t="s">
        <v>151</v>
      </c>
      <c r="AU1675" s="141" t="s">
        <v>78</v>
      </c>
      <c r="AV1675" s="11" t="s">
        <v>80</v>
      </c>
      <c r="AW1675" s="11" t="s">
        <v>31</v>
      </c>
      <c r="AX1675" s="11" t="s">
        <v>70</v>
      </c>
      <c r="AY1675" s="141" t="s">
        <v>142</v>
      </c>
    </row>
    <row r="1676" spans="2:65" s="11" customFormat="1" ht="11.25">
      <c r="B1676" s="139"/>
      <c r="D1676" s="140" t="s">
        <v>151</v>
      </c>
      <c r="E1676" s="141" t="s">
        <v>19</v>
      </c>
      <c r="F1676" s="142" t="s">
        <v>1465</v>
      </c>
      <c r="H1676" s="143">
        <v>3.15</v>
      </c>
      <c r="I1676" s="144"/>
      <c r="L1676" s="139"/>
      <c r="M1676" s="145"/>
      <c r="T1676" s="146"/>
      <c r="AT1676" s="141" t="s">
        <v>151</v>
      </c>
      <c r="AU1676" s="141" t="s">
        <v>78</v>
      </c>
      <c r="AV1676" s="11" t="s">
        <v>80</v>
      </c>
      <c r="AW1676" s="11" t="s">
        <v>31</v>
      </c>
      <c r="AX1676" s="11" t="s">
        <v>70</v>
      </c>
      <c r="AY1676" s="141" t="s">
        <v>142</v>
      </c>
    </row>
    <row r="1677" spans="2:65" s="12" customFormat="1" ht="11.25">
      <c r="B1677" s="147"/>
      <c r="D1677" s="140" t="s">
        <v>151</v>
      </c>
      <c r="E1677" s="148" t="s">
        <v>19</v>
      </c>
      <c r="F1677" s="149" t="s">
        <v>154</v>
      </c>
      <c r="H1677" s="150">
        <v>80.708000000000013</v>
      </c>
      <c r="I1677" s="151"/>
      <c r="L1677" s="147"/>
      <c r="M1677" s="152"/>
      <c r="T1677" s="153"/>
      <c r="AT1677" s="148" t="s">
        <v>151</v>
      </c>
      <c r="AU1677" s="148" t="s">
        <v>78</v>
      </c>
      <c r="AV1677" s="12" t="s">
        <v>149</v>
      </c>
      <c r="AW1677" s="12" t="s">
        <v>31</v>
      </c>
      <c r="AX1677" s="12" t="s">
        <v>78</v>
      </c>
      <c r="AY1677" s="148" t="s">
        <v>142</v>
      </c>
    </row>
    <row r="1678" spans="2:65" s="1" customFormat="1" ht="100.5" customHeight="1">
      <c r="B1678" s="32"/>
      <c r="C1678" s="160" t="s">
        <v>1466</v>
      </c>
      <c r="D1678" s="160" t="s">
        <v>316</v>
      </c>
      <c r="E1678" s="161" t="s">
        <v>1467</v>
      </c>
      <c r="F1678" s="162" t="s">
        <v>1468</v>
      </c>
      <c r="G1678" s="163" t="s">
        <v>290</v>
      </c>
      <c r="H1678" s="164">
        <v>0.67500000000000004</v>
      </c>
      <c r="I1678" s="165"/>
      <c r="J1678" s="166">
        <f>ROUND(I1678*H1678,2)</f>
        <v>0</v>
      </c>
      <c r="K1678" s="162" t="s">
        <v>147</v>
      </c>
      <c r="L1678" s="32"/>
      <c r="M1678" s="167" t="s">
        <v>19</v>
      </c>
      <c r="N1678" s="168" t="s">
        <v>41</v>
      </c>
      <c r="P1678" s="135">
        <f>O1678*H1678</f>
        <v>0</v>
      </c>
      <c r="Q1678" s="135">
        <v>0</v>
      </c>
      <c r="R1678" s="135">
        <f>Q1678*H1678</f>
        <v>0</v>
      </c>
      <c r="S1678" s="135">
        <v>0</v>
      </c>
      <c r="T1678" s="136">
        <f>S1678*H1678</f>
        <v>0</v>
      </c>
      <c r="AR1678" s="137" t="s">
        <v>543</v>
      </c>
      <c r="AT1678" s="137" t="s">
        <v>316</v>
      </c>
      <c r="AU1678" s="137" t="s">
        <v>78</v>
      </c>
      <c r="AY1678" s="17" t="s">
        <v>142</v>
      </c>
      <c r="BE1678" s="138">
        <f>IF(N1678="základní",J1678,0)</f>
        <v>0</v>
      </c>
      <c r="BF1678" s="138">
        <f>IF(N1678="snížená",J1678,0)</f>
        <v>0</v>
      </c>
      <c r="BG1678" s="138">
        <f>IF(N1678="zákl. přenesená",J1678,0)</f>
        <v>0</v>
      </c>
      <c r="BH1678" s="138">
        <f>IF(N1678="sníž. přenesená",J1678,0)</f>
        <v>0</v>
      </c>
      <c r="BI1678" s="138">
        <f>IF(N1678="nulová",J1678,0)</f>
        <v>0</v>
      </c>
      <c r="BJ1678" s="17" t="s">
        <v>78</v>
      </c>
      <c r="BK1678" s="138">
        <f>ROUND(I1678*H1678,2)</f>
        <v>0</v>
      </c>
      <c r="BL1678" s="17" t="s">
        <v>543</v>
      </c>
      <c r="BM1678" s="137" t="s">
        <v>1469</v>
      </c>
    </row>
    <row r="1679" spans="2:65" s="11" customFormat="1" ht="11.25">
      <c r="B1679" s="139"/>
      <c r="D1679" s="140" t="s">
        <v>151</v>
      </c>
      <c r="E1679" s="141" t="s">
        <v>19</v>
      </c>
      <c r="F1679" s="142" t="s">
        <v>1470</v>
      </c>
      <c r="H1679" s="143">
        <v>0.67500000000000004</v>
      </c>
      <c r="I1679" s="144"/>
      <c r="L1679" s="139"/>
      <c r="M1679" s="145"/>
      <c r="T1679" s="146"/>
      <c r="AT1679" s="141" t="s">
        <v>151</v>
      </c>
      <c r="AU1679" s="141" t="s">
        <v>78</v>
      </c>
      <c r="AV1679" s="11" t="s">
        <v>80</v>
      </c>
      <c r="AW1679" s="11" t="s">
        <v>31</v>
      </c>
      <c r="AX1679" s="11" t="s">
        <v>70</v>
      </c>
      <c r="AY1679" s="141" t="s">
        <v>142</v>
      </c>
    </row>
    <row r="1680" spans="2:65" s="12" customFormat="1" ht="11.25">
      <c r="B1680" s="147"/>
      <c r="D1680" s="140" t="s">
        <v>151</v>
      </c>
      <c r="E1680" s="148" t="s">
        <v>19</v>
      </c>
      <c r="F1680" s="149" t="s">
        <v>154</v>
      </c>
      <c r="H1680" s="150">
        <v>0.67500000000000004</v>
      </c>
      <c r="I1680" s="151"/>
      <c r="L1680" s="147"/>
      <c r="M1680" s="152"/>
      <c r="T1680" s="153"/>
      <c r="AT1680" s="148" t="s">
        <v>151</v>
      </c>
      <c r="AU1680" s="148" t="s">
        <v>78</v>
      </c>
      <c r="AV1680" s="12" t="s">
        <v>149</v>
      </c>
      <c r="AW1680" s="12" t="s">
        <v>31</v>
      </c>
      <c r="AX1680" s="12" t="s">
        <v>78</v>
      </c>
      <c r="AY1680" s="148" t="s">
        <v>142</v>
      </c>
    </row>
    <row r="1681" spans="2:65" s="1" customFormat="1" ht="90" customHeight="1">
      <c r="B1681" s="32"/>
      <c r="C1681" s="160" t="s">
        <v>1471</v>
      </c>
      <c r="D1681" s="160" t="s">
        <v>316</v>
      </c>
      <c r="E1681" s="161" t="s">
        <v>615</v>
      </c>
      <c r="F1681" s="162" t="s">
        <v>616</v>
      </c>
      <c r="G1681" s="163" t="s">
        <v>290</v>
      </c>
      <c r="H1681" s="164">
        <v>1.8</v>
      </c>
      <c r="I1681" s="165"/>
      <c r="J1681" s="166">
        <f>ROUND(I1681*H1681,2)</f>
        <v>0</v>
      </c>
      <c r="K1681" s="162" t="s">
        <v>147</v>
      </c>
      <c r="L1681" s="32"/>
      <c r="M1681" s="167" t="s">
        <v>19</v>
      </c>
      <c r="N1681" s="168" t="s">
        <v>41</v>
      </c>
      <c r="P1681" s="135">
        <f>O1681*H1681</f>
        <v>0</v>
      </c>
      <c r="Q1681" s="135">
        <v>0</v>
      </c>
      <c r="R1681" s="135">
        <f>Q1681*H1681</f>
        <v>0</v>
      </c>
      <c r="S1681" s="135">
        <v>0</v>
      </c>
      <c r="T1681" s="136">
        <f>S1681*H1681</f>
        <v>0</v>
      </c>
      <c r="AR1681" s="137" t="s">
        <v>543</v>
      </c>
      <c r="AT1681" s="137" t="s">
        <v>316</v>
      </c>
      <c r="AU1681" s="137" t="s">
        <v>78</v>
      </c>
      <c r="AY1681" s="17" t="s">
        <v>142</v>
      </c>
      <c r="BE1681" s="138">
        <f>IF(N1681="základní",J1681,0)</f>
        <v>0</v>
      </c>
      <c r="BF1681" s="138">
        <f>IF(N1681="snížená",J1681,0)</f>
        <v>0</v>
      </c>
      <c r="BG1681" s="138">
        <f>IF(N1681="zákl. přenesená",J1681,0)</f>
        <v>0</v>
      </c>
      <c r="BH1681" s="138">
        <f>IF(N1681="sníž. přenesená",J1681,0)</f>
        <v>0</v>
      </c>
      <c r="BI1681" s="138">
        <f>IF(N1681="nulová",J1681,0)</f>
        <v>0</v>
      </c>
      <c r="BJ1681" s="17" t="s">
        <v>78</v>
      </c>
      <c r="BK1681" s="138">
        <f>ROUND(I1681*H1681,2)</f>
        <v>0</v>
      </c>
      <c r="BL1681" s="17" t="s">
        <v>543</v>
      </c>
      <c r="BM1681" s="137" t="s">
        <v>1472</v>
      </c>
    </row>
    <row r="1682" spans="2:65" s="11" customFormat="1" ht="11.25">
      <c r="B1682" s="139"/>
      <c r="D1682" s="140" t="s">
        <v>151</v>
      </c>
      <c r="E1682" s="141" t="s">
        <v>19</v>
      </c>
      <c r="F1682" s="142" t="s">
        <v>1473</v>
      </c>
      <c r="H1682" s="143">
        <v>1.8</v>
      </c>
      <c r="I1682" s="144"/>
      <c r="L1682" s="139"/>
      <c r="M1682" s="145"/>
      <c r="T1682" s="146"/>
      <c r="AT1682" s="141" t="s">
        <v>151</v>
      </c>
      <c r="AU1682" s="141" t="s">
        <v>78</v>
      </c>
      <c r="AV1682" s="11" t="s">
        <v>80</v>
      </c>
      <c r="AW1682" s="11" t="s">
        <v>31</v>
      </c>
      <c r="AX1682" s="11" t="s">
        <v>70</v>
      </c>
      <c r="AY1682" s="141" t="s">
        <v>142</v>
      </c>
    </row>
    <row r="1683" spans="2:65" s="12" customFormat="1" ht="11.25">
      <c r="B1683" s="147"/>
      <c r="D1683" s="140" t="s">
        <v>151</v>
      </c>
      <c r="E1683" s="148" t="s">
        <v>19</v>
      </c>
      <c r="F1683" s="149" t="s">
        <v>154</v>
      </c>
      <c r="H1683" s="150">
        <v>1.8</v>
      </c>
      <c r="I1683" s="151"/>
      <c r="L1683" s="147"/>
      <c r="M1683" s="172"/>
      <c r="N1683" s="173"/>
      <c r="O1683" s="173"/>
      <c r="P1683" s="173"/>
      <c r="Q1683" s="173"/>
      <c r="R1683" s="173"/>
      <c r="S1683" s="173"/>
      <c r="T1683" s="174"/>
      <c r="AT1683" s="148" t="s">
        <v>151</v>
      </c>
      <c r="AU1683" s="148" t="s">
        <v>78</v>
      </c>
      <c r="AV1683" s="12" t="s">
        <v>149</v>
      </c>
      <c r="AW1683" s="12" t="s">
        <v>31</v>
      </c>
      <c r="AX1683" s="12" t="s">
        <v>78</v>
      </c>
      <c r="AY1683" s="148" t="s">
        <v>142</v>
      </c>
    </row>
    <row r="1684" spans="2:65" s="1" customFormat="1" ht="6.95" customHeight="1">
      <c r="B1684" s="41"/>
      <c r="C1684" s="42"/>
      <c r="D1684" s="42"/>
      <c r="E1684" s="42"/>
      <c r="F1684" s="42"/>
      <c r="G1684" s="42"/>
      <c r="H1684" s="42"/>
      <c r="I1684" s="42"/>
      <c r="J1684" s="42"/>
      <c r="K1684" s="42"/>
      <c r="L1684" s="32"/>
    </row>
  </sheetData>
  <sheetProtection algorithmName="SHA-512" hashValue="sB9m/SLD99WRZLdYU7ftCKCq+pOo+r1ubiv1KM5jYmNrrb2lgSQF0Qh3fWVAukPoa2oN/yC9u2R3BCQP6POaAQ==" saltValue="3BACPBwBn2uHTmnZt64mVg==" spinCount="100000" sheet="1" objects="1" scenarios="1" formatColumns="0" formatRows="0" autoFilter="0"/>
  <autoFilter ref="C83:K1683" xr:uid="{00000000-0009-0000-0000-000002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671"/>
  <sheetViews>
    <sheetView showGridLines="0" topLeftCell="A101" workbookViewId="0">
      <selection activeCell="I109" sqref="I109"/>
    </sheetView>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7" t="s">
        <v>86</v>
      </c>
    </row>
    <row r="3" spans="2:46" ht="6.95" customHeight="1">
      <c r="B3" s="18"/>
      <c r="C3" s="19"/>
      <c r="D3" s="19"/>
      <c r="E3" s="19"/>
      <c r="F3" s="19"/>
      <c r="G3" s="19"/>
      <c r="H3" s="19"/>
      <c r="I3" s="19"/>
      <c r="J3" s="19"/>
      <c r="K3" s="19"/>
      <c r="L3" s="20"/>
      <c r="AT3" s="17" t="s">
        <v>80</v>
      </c>
    </row>
    <row r="4" spans="2:46" ht="24.95" customHeight="1">
      <c r="B4" s="20"/>
      <c r="D4" s="21" t="s">
        <v>114</v>
      </c>
      <c r="L4" s="20"/>
      <c r="M4" s="90" t="s">
        <v>10</v>
      </c>
      <c r="AT4" s="17" t="s">
        <v>4</v>
      </c>
    </row>
    <row r="5" spans="2:46" ht="6.95" customHeight="1">
      <c r="B5" s="20"/>
      <c r="L5" s="20"/>
    </row>
    <row r="6" spans="2:46" ht="12" customHeight="1">
      <c r="B6" s="20"/>
      <c r="D6" s="27" t="s">
        <v>16</v>
      </c>
      <c r="L6" s="20"/>
    </row>
    <row r="7" spans="2:46" ht="16.5" customHeight="1">
      <c r="B7" s="20"/>
      <c r="E7" s="316" t="str">
        <f>'Rekapitulace stavby'!K6</f>
        <v>Prostá rekonstrukce trati Chotětov (včetně) - Všetaty (mimo)</v>
      </c>
      <c r="F7" s="317"/>
      <c r="G7" s="317"/>
      <c r="H7" s="317"/>
      <c r="L7" s="20"/>
    </row>
    <row r="8" spans="2:46" s="1" customFormat="1" ht="12" customHeight="1">
      <c r="B8" s="32"/>
      <c r="D8" s="27" t="s">
        <v>115</v>
      </c>
      <c r="L8" s="32"/>
    </row>
    <row r="9" spans="2:46" s="1" customFormat="1" ht="30" customHeight="1">
      <c r="B9" s="32"/>
      <c r="E9" s="280" t="s">
        <v>1474</v>
      </c>
      <c r="F9" s="318"/>
      <c r="G9" s="318"/>
      <c r="H9" s="318"/>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f>'Rekapitulace stavby'!AN8</f>
        <v>45728</v>
      </c>
      <c r="L12" s="32"/>
    </row>
    <row r="13" spans="2:46" s="1" customFormat="1" ht="10.9" customHeight="1">
      <c r="B13" s="32"/>
      <c r="L13" s="32"/>
    </row>
    <row r="14" spans="2:46" s="1" customFormat="1" ht="12" customHeight="1">
      <c r="B14" s="32"/>
      <c r="D14" s="27" t="s">
        <v>24</v>
      </c>
      <c r="I14" s="27" t="s">
        <v>25</v>
      </c>
      <c r="J14" s="25" t="s">
        <v>19</v>
      </c>
      <c r="L14" s="32"/>
    </row>
    <row r="15" spans="2:46" s="1" customFormat="1" ht="18" customHeight="1">
      <c r="B15" s="32"/>
      <c r="E15" s="25" t="s">
        <v>26</v>
      </c>
      <c r="I15" s="27" t="s">
        <v>27</v>
      </c>
      <c r="J15" s="25" t="s">
        <v>19</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319" t="str">
        <f>'Rekapitulace stavby'!E14</f>
        <v>Vyplň údaj</v>
      </c>
      <c r="F18" s="286"/>
      <c r="G18" s="286"/>
      <c r="H18" s="286"/>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
      </c>
      <c r="L20" s="32"/>
    </row>
    <row r="21" spans="2:12" s="1" customFormat="1" ht="18" customHeight="1">
      <c r="B21" s="32"/>
      <c r="E21" s="25" t="str">
        <f>IF('Rekapitulace stavby'!E17="","",'Rekapitulace stavby'!E17)</f>
        <v xml:space="preserve"> </v>
      </c>
      <c r="I21" s="27" t="s">
        <v>27</v>
      </c>
      <c r="J21" s="25" t="str">
        <f>IF('Rekapitulace stavby'!AN17="","",'Rekapitulace stavby'!AN17)</f>
        <v/>
      </c>
      <c r="L21" s="32"/>
    </row>
    <row r="22" spans="2:12" s="1" customFormat="1" ht="6.95" customHeight="1">
      <c r="B22" s="32"/>
      <c r="L22" s="32"/>
    </row>
    <row r="23" spans="2:12" s="1" customFormat="1" ht="12" customHeight="1">
      <c r="B23" s="32"/>
      <c r="D23" s="27" t="s">
        <v>32</v>
      </c>
      <c r="I23" s="27" t="s">
        <v>25</v>
      </c>
      <c r="J23" s="25" t="s">
        <v>19</v>
      </c>
      <c r="L23" s="32"/>
    </row>
    <row r="24" spans="2:12" s="1" customFormat="1" ht="18" customHeight="1">
      <c r="B24" s="32"/>
      <c r="E24" s="25" t="s">
        <v>33</v>
      </c>
      <c r="I24" s="27" t="s">
        <v>27</v>
      </c>
      <c r="J24" s="25" t="s">
        <v>19</v>
      </c>
      <c r="L24" s="32"/>
    </row>
    <row r="25" spans="2:12" s="1" customFormat="1" ht="6.95" customHeight="1">
      <c r="B25" s="32"/>
      <c r="L25" s="32"/>
    </row>
    <row r="26" spans="2:12" s="1" customFormat="1" ht="12" customHeight="1">
      <c r="B26" s="32"/>
      <c r="D26" s="27" t="s">
        <v>34</v>
      </c>
      <c r="L26" s="32"/>
    </row>
    <row r="27" spans="2:12" s="7" customFormat="1" ht="119.25" customHeight="1">
      <c r="B27" s="91"/>
      <c r="E27" s="291" t="s">
        <v>117</v>
      </c>
      <c r="F27" s="291"/>
      <c r="G27" s="291"/>
      <c r="H27" s="291"/>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36</v>
      </c>
      <c r="J30" s="63">
        <f>ROUND(J84, 2)</f>
        <v>0</v>
      </c>
      <c r="L30" s="32"/>
    </row>
    <row r="31" spans="2:12" s="1" customFormat="1" ht="6.95" customHeight="1">
      <c r="B31" s="32"/>
      <c r="D31" s="50"/>
      <c r="E31" s="50"/>
      <c r="F31" s="50"/>
      <c r="G31" s="50"/>
      <c r="H31" s="50"/>
      <c r="I31" s="50"/>
      <c r="J31" s="50"/>
      <c r="K31" s="50"/>
      <c r="L31" s="32"/>
    </row>
    <row r="32" spans="2:12" s="1" customFormat="1" ht="14.45" customHeight="1">
      <c r="B32" s="32"/>
      <c r="F32" s="35" t="s">
        <v>38</v>
      </c>
      <c r="I32" s="35" t="s">
        <v>37</v>
      </c>
      <c r="J32" s="35" t="s">
        <v>39</v>
      </c>
      <c r="L32" s="32"/>
    </row>
    <row r="33" spans="2:12" s="1" customFormat="1" ht="14.45" customHeight="1">
      <c r="B33" s="32"/>
      <c r="D33" s="52" t="s">
        <v>40</v>
      </c>
      <c r="E33" s="27" t="s">
        <v>41</v>
      </c>
      <c r="F33" s="83">
        <f>ROUND((SUM(BE84:BE670)),  2)</f>
        <v>0</v>
      </c>
      <c r="I33" s="93">
        <v>0.21</v>
      </c>
      <c r="J33" s="83">
        <f>ROUND(((SUM(BE84:BE670))*I33),  2)</f>
        <v>0</v>
      </c>
      <c r="L33" s="32"/>
    </row>
    <row r="34" spans="2:12" s="1" customFormat="1" ht="14.45" customHeight="1">
      <c r="B34" s="32"/>
      <c r="E34" s="27" t="s">
        <v>42</v>
      </c>
      <c r="F34" s="83">
        <f>ROUND((SUM(BF84:BF670)),  2)</f>
        <v>0</v>
      </c>
      <c r="I34" s="93">
        <v>0.12</v>
      </c>
      <c r="J34" s="83">
        <f>ROUND(((SUM(BF84:BF670))*I34),  2)</f>
        <v>0</v>
      </c>
      <c r="L34" s="32"/>
    </row>
    <row r="35" spans="2:12" s="1" customFormat="1" ht="14.45" hidden="1" customHeight="1">
      <c r="B35" s="32"/>
      <c r="E35" s="27" t="s">
        <v>43</v>
      </c>
      <c r="F35" s="83">
        <f>ROUND((SUM(BG84:BG670)),  2)</f>
        <v>0</v>
      </c>
      <c r="I35" s="93">
        <v>0.21</v>
      </c>
      <c r="J35" s="83">
        <f>0</f>
        <v>0</v>
      </c>
      <c r="L35" s="32"/>
    </row>
    <row r="36" spans="2:12" s="1" customFormat="1" ht="14.45" hidden="1" customHeight="1">
      <c r="B36" s="32"/>
      <c r="E36" s="27" t="s">
        <v>44</v>
      </c>
      <c r="F36" s="83">
        <f>ROUND((SUM(BH84:BH670)),  2)</f>
        <v>0</v>
      </c>
      <c r="I36" s="93">
        <v>0.12</v>
      </c>
      <c r="J36" s="83">
        <f>0</f>
        <v>0</v>
      </c>
      <c r="L36" s="32"/>
    </row>
    <row r="37" spans="2:12" s="1" customFormat="1" ht="14.45" hidden="1" customHeight="1">
      <c r="B37" s="32"/>
      <c r="E37" s="27" t="s">
        <v>45</v>
      </c>
      <c r="F37" s="83">
        <f>ROUND((SUM(BI84:BI670)),  2)</f>
        <v>0</v>
      </c>
      <c r="I37" s="93">
        <v>0</v>
      </c>
      <c r="J37" s="83">
        <f>0</f>
        <v>0</v>
      </c>
      <c r="L37" s="32"/>
    </row>
    <row r="38" spans="2:12" s="1" customFormat="1" ht="6.95" customHeight="1">
      <c r="B38" s="32"/>
      <c r="L38" s="32"/>
    </row>
    <row r="39" spans="2:12" s="1" customFormat="1" ht="25.35" customHeight="1">
      <c r="B39" s="32"/>
      <c r="C39" s="94"/>
      <c r="D39" s="95" t="s">
        <v>46</v>
      </c>
      <c r="E39" s="54"/>
      <c r="F39" s="54"/>
      <c r="G39" s="96" t="s">
        <v>47</v>
      </c>
      <c r="H39" s="97" t="s">
        <v>48</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118</v>
      </c>
      <c r="L45" s="32"/>
    </row>
    <row r="46" spans="2:12" s="1" customFormat="1" ht="6.95" customHeight="1">
      <c r="B46" s="32"/>
      <c r="L46" s="32"/>
    </row>
    <row r="47" spans="2:12" s="1" customFormat="1" ht="12" customHeight="1">
      <c r="B47" s="32"/>
      <c r="C47" s="27" t="s">
        <v>16</v>
      </c>
      <c r="L47" s="32"/>
    </row>
    <row r="48" spans="2:12" s="1" customFormat="1" ht="16.5" customHeight="1">
      <c r="B48" s="32"/>
      <c r="E48" s="316" t="str">
        <f>E7</f>
        <v>Prostá rekonstrukce trati Chotětov (včetně) - Všetaty (mimo)</v>
      </c>
      <c r="F48" s="317"/>
      <c r="G48" s="317"/>
      <c r="H48" s="317"/>
      <c r="L48" s="32"/>
    </row>
    <row r="49" spans="2:47" s="1" customFormat="1" ht="12" customHeight="1">
      <c r="B49" s="32"/>
      <c r="C49" s="27" t="s">
        <v>115</v>
      </c>
      <c r="L49" s="32"/>
    </row>
    <row r="50" spans="2:47" s="1" customFormat="1" ht="30" customHeight="1">
      <c r="B50" s="32"/>
      <c r="E50" s="280" t="str">
        <f>E9</f>
        <v>SO 03 - Rekontrukce trati v úseku Byšice - Kropáčova Vrutice</v>
      </c>
      <c r="F50" s="318"/>
      <c r="G50" s="318"/>
      <c r="H50" s="318"/>
      <c r="L50" s="32"/>
    </row>
    <row r="51" spans="2:47" s="1" customFormat="1" ht="6.95" customHeight="1">
      <c r="B51" s="32"/>
      <c r="L51" s="32"/>
    </row>
    <row r="52" spans="2:47" s="1" customFormat="1" ht="12" customHeight="1">
      <c r="B52" s="32"/>
      <c r="C52" s="27" t="s">
        <v>21</v>
      </c>
      <c r="F52" s="25" t="str">
        <f>F12</f>
        <v xml:space="preserve"> </v>
      </c>
      <c r="I52" s="27" t="s">
        <v>23</v>
      </c>
      <c r="J52" s="49">
        <f>IF(J12="","",J12)</f>
        <v>45728</v>
      </c>
      <c r="L52" s="32"/>
    </row>
    <row r="53" spans="2:47" s="1" customFormat="1" ht="6.95" customHeight="1">
      <c r="B53" s="32"/>
      <c r="L53" s="32"/>
    </row>
    <row r="54" spans="2:47" s="1" customFormat="1" ht="15.2" customHeight="1">
      <c r="B54" s="32"/>
      <c r="C54" s="27" t="s">
        <v>24</v>
      </c>
      <c r="F54" s="25" t="str">
        <f>E15</f>
        <v>Zimola Bohumil</v>
      </c>
      <c r="I54" s="27" t="s">
        <v>30</v>
      </c>
      <c r="J54" s="30" t="str">
        <f>E21</f>
        <v xml:space="preserve"> </v>
      </c>
      <c r="L54" s="32"/>
    </row>
    <row r="55" spans="2:47" s="1" customFormat="1" ht="15.2" customHeight="1">
      <c r="B55" s="32"/>
      <c r="C55" s="27" t="s">
        <v>28</v>
      </c>
      <c r="F55" s="25" t="str">
        <f>IF(E18="","",E18)</f>
        <v>Vyplň údaj</v>
      </c>
      <c r="I55" s="27" t="s">
        <v>32</v>
      </c>
      <c r="J55" s="30" t="str">
        <f>E24</f>
        <v>Hospopdková Marcela</v>
      </c>
      <c r="L55" s="32"/>
    </row>
    <row r="56" spans="2:47" s="1" customFormat="1" ht="10.35" customHeight="1">
      <c r="B56" s="32"/>
      <c r="L56" s="32"/>
    </row>
    <row r="57" spans="2:47" s="1" customFormat="1" ht="29.25" customHeight="1">
      <c r="B57" s="32"/>
      <c r="C57" s="100" t="s">
        <v>119</v>
      </c>
      <c r="D57" s="94"/>
      <c r="E57" s="94"/>
      <c r="F57" s="94"/>
      <c r="G57" s="94"/>
      <c r="H57" s="94"/>
      <c r="I57" s="94"/>
      <c r="J57" s="101" t="s">
        <v>120</v>
      </c>
      <c r="K57" s="94"/>
      <c r="L57" s="32"/>
    </row>
    <row r="58" spans="2:47" s="1" customFormat="1" ht="10.35" customHeight="1">
      <c r="B58" s="32"/>
      <c r="L58" s="32"/>
    </row>
    <row r="59" spans="2:47" s="1" customFormat="1" ht="22.9" customHeight="1">
      <c r="B59" s="32"/>
      <c r="C59" s="102" t="s">
        <v>68</v>
      </c>
      <c r="J59" s="63">
        <f>J84</f>
        <v>0</v>
      </c>
      <c r="L59" s="32"/>
      <c r="AU59" s="17" t="s">
        <v>121</v>
      </c>
    </row>
    <row r="60" spans="2:47" s="8" customFormat="1" ht="24.95" customHeight="1">
      <c r="B60" s="103"/>
      <c r="D60" s="104" t="s">
        <v>122</v>
      </c>
      <c r="E60" s="105"/>
      <c r="F60" s="105"/>
      <c r="G60" s="105"/>
      <c r="H60" s="105"/>
      <c r="I60" s="105"/>
      <c r="J60" s="106">
        <f>J85</f>
        <v>0</v>
      </c>
      <c r="L60" s="103"/>
    </row>
    <row r="61" spans="2:47" s="8" customFormat="1" ht="24.95" customHeight="1">
      <c r="B61" s="103"/>
      <c r="D61" s="104" t="s">
        <v>123</v>
      </c>
      <c r="E61" s="105"/>
      <c r="F61" s="105"/>
      <c r="G61" s="105"/>
      <c r="H61" s="105"/>
      <c r="I61" s="105"/>
      <c r="J61" s="106">
        <f>J132</f>
        <v>0</v>
      </c>
      <c r="L61" s="103"/>
    </row>
    <row r="62" spans="2:47" s="8" customFormat="1" ht="24.95" customHeight="1">
      <c r="B62" s="103"/>
      <c r="D62" s="104" t="s">
        <v>124</v>
      </c>
      <c r="E62" s="105"/>
      <c r="F62" s="105"/>
      <c r="G62" s="105"/>
      <c r="H62" s="105"/>
      <c r="I62" s="105"/>
      <c r="J62" s="106">
        <f>J287</f>
        <v>0</v>
      </c>
      <c r="L62" s="103"/>
    </row>
    <row r="63" spans="2:47" s="8" customFormat="1" ht="24.95" customHeight="1">
      <c r="B63" s="103"/>
      <c r="D63" s="104" t="s">
        <v>125</v>
      </c>
      <c r="E63" s="105"/>
      <c r="F63" s="105"/>
      <c r="G63" s="105"/>
      <c r="H63" s="105"/>
      <c r="I63" s="105"/>
      <c r="J63" s="106">
        <f>J542</f>
        <v>0</v>
      </c>
      <c r="L63" s="103"/>
    </row>
    <row r="64" spans="2:47" s="8" customFormat="1" ht="24.95" customHeight="1">
      <c r="B64" s="103"/>
      <c r="D64" s="104" t="s">
        <v>126</v>
      </c>
      <c r="E64" s="105"/>
      <c r="F64" s="105"/>
      <c r="G64" s="105"/>
      <c r="H64" s="105"/>
      <c r="I64" s="105"/>
      <c r="J64" s="106">
        <f>J597</f>
        <v>0</v>
      </c>
      <c r="L64" s="103"/>
    </row>
    <row r="65" spans="2:12" s="1" customFormat="1" ht="21.75" customHeight="1">
      <c r="B65" s="32"/>
      <c r="L65" s="32"/>
    </row>
    <row r="66" spans="2:12" s="1" customFormat="1" ht="6.95" customHeight="1">
      <c r="B66" s="41"/>
      <c r="C66" s="42"/>
      <c r="D66" s="42"/>
      <c r="E66" s="42"/>
      <c r="F66" s="42"/>
      <c r="G66" s="42"/>
      <c r="H66" s="42"/>
      <c r="I66" s="42"/>
      <c r="J66" s="42"/>
      <c r="K66" s="42"/>
      <c r="L66" s="32"/>
    </row>
    <row r="70" spans="2:12" s="1" customFormat="1" ht="6.95" customHeight="1">
      <c r="B70" s="43"/>
      <c r="C70" s="44"/>
      <c r="D70" s="44"/>
      <c r="E70" s="44"/>
      <c r="F70" s="44"/>
      <c r="G70" s="44"/>
      <c r="H70" s="44"/>
      <c r="I70" s="44"/>
      <c r="J70" s="44"/>
      <c r="K70" s="44"/>
      <c r="L70" s="32"/>
    </row>
    <row r="71" spans="2:12" s="1" customFormat="1" ht="24.95" customHeight="1">
      <c r="B71" s="32"/>
      <c r="C71" s="21" t="s">
        <v>127</v>
      </c>
      <c r="L71" s="32"/>
    </row>
    <row r="72" spans="2:12" s="1" customFormat="1" ht="6.95" customHeight="1">
      <c r="B72" s="32"/>
      <c r="L72" s="32"/>
    </row>
    <row r="73" spans="2:12" s="1" customFormat="1" ht="12" customHeight="1">
      <c r="B73" s="32"/>
      <c r="C73" s="27" t="s">
        <v>16</v>
      </c>
      <c r="L73" s="32"/>
    </row>
    <row r="74" spans="2:12" s="1" customFormat="1" ht="16.5" customHeight="1">
      <c r="B74" s="32"/>
      <c r="E74" s="316" t="str">
        <f>E7</f>
        <v>Prostá rekonstrukce trati Chotětov (včetně) - Všetaty (mimo)</v>
      </c>
      <c r="F74" s="317"/>
      <c r="G74" s="317"/>
      <c r="H74" s="317"/>
      <c r="L74" s="32"/>
    </row>
    <row r="75" spans="2:12" s="1" customFormat="1" ht="12" customHeight="1">
      <c r="B75" s="32"/>
      <c r="C75" s="27" t="s">
        <v>115</v>
      </c>
      <c r="L75" s="32"/>
    </row>
    <row r="76" spans="2:12" s="1" customFormat="1" ht="30" customHeight="1">
      <c r="B76" s="32"/>
      <c r="E76" s="280" t="str">
        <f>E9</f>
        <v>SO 03 - Rekontrukce trati v úseku Byšice - Kropáčova Vrutice</v>
      </c>
      <c r="F76" s="318"/>
      <c r="G76" s="318"/>
      <c r="H76" s="318"/>
      <c r="L76" s="32"/>
    </row>
    <row r="77" spans="2:12" s="1" customFormat="1" ht="6.95" customHeight="1">
      <c r="B77" s="32"/>
      <c r="L77" s="32"/>
    </row>
    <row r="78" spans="2:12" s="1" customFormat="1" ht="12" customHeight="1">
      <c r="B78" s="32"/>
      <c r="C78" s="27" t="s">
        <v>21</v>
      </c>
      <c r="F78" s="25" t="str">
        <f>F12</f>
        <v xml:space="preserve"> </v>
      </c>
      <c r="I78" s="27" t="s">
        <v>23</v>
      </c>
      <c r="J78" s="49">
        <f>IF(J12="","",J12)</f>
        <v>45728</v>
      </c>
      <c r="L78" s="32"/>
    </row>
    <row r="79" spans="2:12" s="1" customFormat="1" ht="6.95" customHeight="1">
      <c r="B79" s="32"/>
      <c r="L79" s="32"/>
    </row>
    <row r="80" spans="2:12" s="1" customFormat="1" ht="15.2" customHeight="1">
      <c r="B80" s="32"/>
      <c r="C80" s="27" t="s">
        <v>24</v>
      </c>
      <c r="F80" s="25" t="str">
        <f>E15</f>
        <v>Zimola Bohumil</v>
      </c>
      <c r="I80" s="27" t="s">
        <v>30</v>
      </c>
      <c r="J80" s="30" t="str">
        <f>E21</f>
        <v xml:space="preserve"> </v>
      </c>
      <c r="L80" s="32"/>
    </row>
    <row r="81" spans="2:65" s="1" customFormat="1" ht="15.2" customHeight="1">
      <c r="B81" s="32"/>
      <c r="C81" s="27" t="s">
        <v>28</v>
      </c>
      <c r="F81" s="25" t="str">
        <f>IF(E18="","",E18)</f>
        <v>Vyplň údaj</v>
      </c>
      <c r="I81" s="27" t="s">
        <v>32</v>
      </c>
      <c r="J81" s="30" t="str">
        <f>E24</f>
        <v>Hospopdková Marcela</v>
      </c>
      <c r="L81" s="32"/>
    </row>
    <row r="82" spans="2:65" s="1" customFormat="1" ht="10.35" customHeight="1">
      <c r="B82" s="32"/>
      <c r="L82" s="32"/>
    </row>
    <row r="83" spans="2:65" s="9" customFormat="1" ht="29.25" customHeight="1">
      <c r="B83" s="107"/>
      <c r="C83" s="108" t="s">
        <v>128</v>
      </c>
      <c r="D83" s="109" t="s">
        <v>55</v>
      </c>
      <c r="E83" s="109" t="s">
        <v>51</v>
      </c>
      <c r="F83" s="109" t="s">
        <v>52</v>
      </c>
      <c r="G83" s="109" t="s">
        <v>129</v>
      </c>
      <c r="H83" s="109" t="s">
        <v>130</v>
      </c>
      <c r="I83" s="109" t="s">
        <v>131</v>
      </c>
      <c r="J83" s="109" t="s">
        <v>120</v>
      </c>
      <c r="K83" s="110" t="s">
        <v>132</v>
      </c>
      <c r="L83" s="107"/>
      <c r="M83" s="56" t="s">
        <v>19</v>
      </c>
      <c r="N83" s="57" t="s">
        <v>40</v>
      </c>
      <c r="O83" s="57" t="s">
        <v>133</v>
      </c>
      <c r="P83" s="57" t="s">
        <v>134</v>
      </c>
      <c r="Q83" s="57" t="s">
        <v>135</v>
      </c>
      <c r="R83" s="57" t="s">
        <v>136</v>
      </c>
      <c r="S83" s="57" t="s">
        <v>137</v>
      </c>
      <c r="T83" s="58" t="s">
        <v>138</v>
      </c>
    </row>
    <row r="84" spans="2:65" s="1" customFormat="1" ht="22.9" customHeight="1">
      <c r="B84" s="32"/>
      <c r="C84" s="61" t="s">
        <v>139</v>
      </c>
      <c r="J84" s="111">
        <f>BK84</f>
        <v>0</v>
      </c>
      <c r="L84" s="32"/>
      <c r="M84" s="59"/>
      <c r="N84" s="50"/>
      <c r="O84" s="50"/>
      <c r="P84" s="112">
        <f>P85+P132+P287+P542+P597</f>
        <v>0</v>
      </c>
      <c r="Q84" s="50"/>
      <c r="R84" s="112">
        <f>R85+R132+R287+R542+R597</f>
        <v>11776.707020000002</v>
      </c>
      <c r="S84" s="50"/>
      <c r="T84" s="113">
        <f>T85+T132+T287+T542+T597</f>
        <v>0</v>
      </c>
      <c r="AT84" s="17" t="s">
        <v>69</v>
      </c>
      <c r="AU84" s="17" t="s">
        <v>121</v>
      </c>
      <c r="BK84" s="114">
        <f>BK85+BK132+BK287+BK542+BK597</f>
        <v>0</v>
      </c>
    </row>
    <row r="85" spans="2:65" s="10" customFormat="1" ht="25.9" customHeight="1">
      <c r="B85" s="115"/>
      <c r="D85" s="116" t="s">
        <v>69</v>
      </c>
      <c r="E85" s="117" t="s">
        <v>140</v>
      </c>
      <c r="F85" s="117" t="s">
        <v>141</v>
      </c>
      <c r="I85" s="118"/>
      <c r="J85" s="119">
        <f>BK85</f>
        <v>0</v>
      </c>
      <c r="L85" s="115"/>
      <c r="M85" s="120"/>
      <c r="P85" s="121">
        <f>SUM(P86:P131)</f>
        <v>0</v>
      </c>
      <c r="R85" s="121">
        <f>SUM(R86:R131)</f>
        <v>774.56184000000007</v>
      </c>
      <c r="T85" s="122">
        <f>SUM(T86:T131)</f>
        <v>0</v>
      </c>
      <c r="AR85" s="116" t="s">
        <v>78</v>
      </c>
      <c r="AT85" s="123" t="s">
        <v>69</v>
      </c>
      <c r="AU85" s="123" t="s">
        <v>70</v>
      </c>
      <c r="AY85" s="116" t="s">
        <v>142</v>
      </c>
      <c r="BK85" s="124">
        <f>SUM(BK86:BK131)</f>
        <v>0</v>
      </c>
    </row>
    <row r="86" spans="2:65" s="1" customFormat="1" ht="16.5" customHeight="1">
      <c r="B86" s="32"/>
      <c r="C86" s="125" t="s">
        <v>78</v>
      </c>
      <c r="D86" s="125" t="s">
        <v>143</v>
      </c>
      <c r="E86" s="126" t="s">
        <v>666</v>
      </c>
      <c r="F86" s="127" t="s">
        <v>667</v>
      </c>
      <c r="G86" s="128" t="s">
        <v>146</v>
      </c>
      <c r="H86" s="129">
        <v>8</v>
      </c>
      <c r="I86" s="329"/>
      <c r="J86" s="131">
        <f>ROUND(I86*H86,2)</f>
        <v>0</v>
      </c>
      <c r="K86" s="127" t="s">
        <v>147</v>
      </c>
      <c r="L86" s="132"/>
      <c r="M86" s="133" t="s">
        <v>19</v>
      </c>
      <c r="N86" s="134" t="s">
        <v>41</v>
      </c>
      <c r="P86" s="135">
        <f>O86*H86</f>
        <v>0</v>
      </c>
      <c r="Q86" s="135">
        <v>0.27</v>
      </c>
      <c r="R86" s="135">
        <f>Q86*H86</f>
        <v>2.16</v>
      </c>
      <c r="S86" s="135">
        <v>0</v>
      </c>
      <c r="T86" s="136">
        <f>S86*H86</f>
        <v>0</v>
      </c>
      <c r="AR86" s="137" t="s">
        <v>148</v>
      </c>
      <c r="AT86" s="137" t="s">
        <v>143</v>
      </c>
      <c r="AU86" s="137" t="s">
        <v>78</v>
      </c>
      <c r="AY86" s="17" t="s">
        <v>142</v>
      </c>
      <c r="BE86" s="138">
        <f>IF(N86="základní",J86,0)</f>
        <v>0</v>
      </c>
      <c r="BF86" s="138">
        <f>IF(N86="snížená",J86,0)</f>
        <v>0</v>
      </c>
      <c r="BG86" s="138">
        <f>IF(N86="zákl. přenesená",J86,0)</f>
        <v>0</v>
      </c>
      <c r="BH86" s="138">
        <f>IF(N86="sníž. přenesená",J86,0)</f>
        <v>0</v>
      </c>
      <c r="BI86" s="138">
        <f>IF(N86="nulová",J86,0)</f>
        <v>0</v>
      </c>
      <c r="BJ86" s="17" t="s">
        <v>78</v>
      </c>
      <c r="BK86" s="138">
        <f>ROUND(I86*H86,2)</f>
        <v>0</v>
      </c>
      <c r="BL86" s="17" t="s">
        <v>149</v>
      </c>
      <c r="BM86" s="137" t="s">
        <v>1475</v>
      </c>
    </row>
    <row r="87" spans="2:65" s="11" customFormat="1" ht="11.25">
      <c r="B87" s="139"/>
      <c r="D87" s="140" t="s">
        <v>151</v>
      </c>
      <c r="E87" s="141" t="s">
        <v>19</v>
      </c>
      <c r="F87" s="142" t="s">
        <v>148</v>
      </c>
      <c r="H87" s="143">
        <v>8</v>
      </c>
      <c r="I87" s="330"/>
      <c r="L87" s="139"/>
      <c r="M87" s="145"/>
      <c r="T87" s="146"/>
      <c r="AT87" s="141" t="s">
        <v>151</v>
      </c>
      <c r="AU87" s="141" t="s">
        <v>78</v>
      </c>
      <c r="AV87" s="11" t="s">
        <v>80</v>
      </c>
      <c r="AW87" s="11" t="s">
        <v>31</v>
      </c>
      <c r="AX87" s="11" t="s">
        <v>70</v>
      </c>
      <c r="AY87" s="141" t="s">
        <v>142</v>
      </c>
    </row>
    <row r="88" spans="2:65" s="12" customFormat="1" ht="11.25">
      <c r="B88" s="147"/>
      <c r="D88" s="140" t="s">
        <v>151</v>
      </c>
      <c r="E88" s="148" t="s">
        <v>19</v>
      </c>
      <c r="F88" s="149" t="s">
        <v>154</v>
      </c>
      <c r="H88" s="150">
        <v>8</v>
      </c>
      <c r="I88" s="331"/>
      <c r="L88" s="147"/>
      <c r="M88" s="152"/>
      <c r="T88" s="153"/>
      <c r="AT88" s="148" t="s">
        <v>151</v>
      </c>
      <c r="AU88" s="148" t="s">
        <v>78</v>
      </c>
      <c r="AV88" s="12" t="s">
        <v>149</v>
      </c>
      <c r="AW88" s="12" t="s">
        <v>31</v>
      </c>
      <c r="AX88" s="12" t="s">
        <v>78</v>
      </c>
      <c r="AY88" s="148" t="s">
        <v>142</v>
      </c>
    </row>
    <row r="89" spans="2:65" s="13" customFormat="1" ht="11.25">
      <c r="B89" s="154"/>
      <c r="D89" s="140" t="s">
        <v>151</v>
      </c>
      <c r="E89" s="155" t="s">
        <v>19</v>
      </c>
      <c r="F89" s="156" t="s">
        <v>155</v>
      </c>
      <c r="H89" s="155" t="s">
        <v>19</v>
      </c>
      <c r="I89" s="332"/>
      <c r="L89" s="154"/>
      <c r="M89" s="158"/>
      <c r="T89" s="159"/>
      <c r="AT89" s="155" t="s">
        <v>151</v>
      </c>
      <c r="AU89" s="155" t="s">
        <v>78</v>
      </c>
      <c r="AV89" s="13" t="s">
        <v>78</v>
      </c>
      <c r="AW89" s="13" t="s">
        <v>31</v>
      </c>
      <c r="AX89" s="13" t="s">
        <v>70</v>
      </c>
      <c r="AY89" s="155" t="s">
        <v>142</v>
      </c>
    </row>
    <row r="90" spans="2:65" s="1" customFormat="1" ht="21.75" customHeight="1">
      <c r="B90" s="32"/>
      <c r="C90" s="125" t="s">
        <v>80</v>
      </c>
      <c r="D90" s="125" t="s">
        <v>143</v>
      </c>
      <c r="E90" s="126" t="s">
        <v>144</v>
      </c>
      <c r="F90" s="127" t="s">
        <v>145</v>
      </c>
      <c r="G90" s="128" t="s">
        <v>146</v>
      </c>
      <c r="H90" s="129">
        <v>119</v>
      </c>
      <c r="I90" s="329"/>
      <c r="J90" s="131">
        <f>ROUND(I90*H90,2)</f>
        <v>0</v>
      </c>
      <c r="K90" s="127" t="s">
        <v>147</v>
      </c>
      <c r="L90" s="132"/>
      <c r="M90" s="133" t="s">
        <v>19</v>
      </c>
      <c r="N90" s="134" t="s">
        <v>41</v>
      </c>
      <c r="P90" s="135">
        <f>O90*H90</f>
        <v>0</v>
      </c>
      <c r="Q90" s="135">
        <v>5.9268000000000001</v>
      </c>
      <c r="R90" s="135">
        <f>Q90*H90</f>
        <v>705.28920000000005</v>
      </c>
      <c r="S90" s="135">
        <v>0</v>
      </c>
      <c r="T90" s="136">
        <f>S90*H90</f>
        <v>0</v>
      </c>
      <c r="AR90" s="137" t="s">
        <v>148</v>
      </c>
      <c r="AT90" s="137" t="s">
        <v>143</v>
      </c>
      <c r="AU90" s="137" t="s">
        <v>78</v>
      </c>
      <c r="AY90" s="17" t="s">
        <v>142</v>
      </c>
      <c r="BE90" s="138">
        <f>IF(N90="základní",J90,0)</f>
        <v>0</v>
      </c>
      <c r="BF90" s="138">
        <f>IF(N90="snížená",J90,0)</f>
        <v>0</v>
      </c>
      <c r="BG90" s="138">
        <f>IF(N90="zákl. přenesená",J90,0)</f>
        <v>0</v>
      </c>
      <c r="BH90" s="138">
        <f>IF(N90="sníž. přenesená",J90,0)</f>
        <v>0</v>
      </c>
      <c r="BI90" s="138">
        <f>IF(N90="nulová",J90,0)</f>
        <v>0</v>
      </c>
      <c r="BJ90" s="17" t="s">
        <v>78</v>
      </c>
      <c r="BK90" s="138">
        <f>ROUND(I90*H90,2)</f>
        <v>0</v>
      </c>
      <c r="BL90" s="17" t="s">
        <v>149</v>
      </c>
      <c r="BM90" s="137" t="s">
        <v>1476</v>
      </c>
    </row>
    <row r="91" spans="2:65" s="11" customFormat="1" ht="11.25">
      <c r="B91" s="139"/>
      <c r="D91" s="140" t="s">
        <v>151</v>
      </c>
      <c r="E91" s="141" t="s">
        <v>19</v>
      </c>
      <c r="F91" s="142" t="s">
        <v>1477</v>
      </c>
      <c r="H91" s="143">
        <v>118.533</v>
      </c>
      <c r="I91" s="330"/>
      <c r="L91" s="139"/>
      <c r="M91" s="145"/>
      <c r="T91" s="146"/>
      <c r="AT91" s="141" t="s">
        <v>151</v>
      </c>
      <c r="AU91" s="141" t="s">
        <v>78</v>
      </c>
      <c r="AV91" s="11" t="s">
        <v>80</v>
      </c>
      <c r="AW91" s="11" t="s">
        <v>31</v>
      </c>
      <c r="AX91" s="11" t="s">
        <v>70</v>
      </c>
      <c r="AY91" s="141" t="s">
        <v>142</v>
      </c>
    </row>
    <row r="92" spans="2:65" s="11" customFormat="1" ht="11.25">
      <c r="B92" s="139"/>
      <c r="D92" s="140" t="s">
        <v>151</v>
      </c>
      <c r="E92" s="141" t="s">
        <v>19</v>
      </c>
      <c r="F92" s="142" t="s">
        <v>153</v>
      </c>
      <c r="H92" s="143">
        <v>0.46700000000000003</v>
      </c>
      <c r="I92" s="330"/>
      <c r="L92" s="139"/>
      <c r="M92" s="145"/>
      <c r="T92" s="146"/>
      <c r="AT92" s="141" t="s">
        <v>151</v>
      </c>
      <c r="AU92" s="141" t="s">
        <v>78</v>
      </c>
      <c r="AV92" s="11" t="s">
        <v>80</v>
      </c>
      <c r="AW92" s="11" t="s">
        <v>31</v>
      </c>
      <c r="AX92" s="11" t="s">
        <v>70</v>
      </c>
      <c r="AY92" s="141" t="s">
        <v>142</v>
      </c>
    </row>
    <row r="93" spans="2:65" s="12" customFormat="1" ht="11.25">
      <c r="B93" s="147"/>
      <c r="D93" s="140" t="s">
        <v>151</v>
      </c>
      <c r="E93" s="148" t="s">
        <v>19</v>
      </c>
      <c r="F93" s="149" t="s">
        <v>154</v>
      </c>
      <c r="H93" s="150">
        <v>119</v>
      </c>
      <c r="I93" s="331"/>
      <c r="L93" s="147"/>
      <c r="M93" s="152"/>
      <c r="T93" s="153"/>
      <c r="AT93" s="148" t="s">
        <v>151</v>
      </c>
      <c r="AU93" s="148" t="s">
        <v>78</v>
      </c>
      <c r="AV93" s="12" t="s">
        <v>149</v>
      </c>
      <c r="AW93" s="12" t="s">
        <v>31</v>
      </c>
      <c r="AX93" s="12" t="s">
        <v>78</v>
      </c>
      <c r="AY93" s="148" t="s">
        <v>142</v>
      </c>
    </row>
    <row r="94" spans="2:65" s="13" customFormat="1" ht="11.25">
      <c r="B94" s="154"/>
      <c r="D94" s="140" t="s">
        <v>151</v>
      </c>
      <c r="E94" s="155" t="s">
        <v>19</v>
      </c>
      <c r="F94" s="156" t="s">
        <v>155</v>
      </c>
      <c r="H94" s="155" t="s">
        <v>19</v>
      </c>
      <c r="I94" s="332"/>
      <c r="L94" s="154"/>
      <c r="M94" s="158"/>
      <c r="T94" s="159"/>
      <c r="AT94" s="155" t="s">
        <v>151</v>
      </c>
      <c r="AU94" s="155" t="s">
        <v>78</v>
      </c>
      <c r="AV94" s="13" t="s">
        <v>78</v>
      </c>
      <c r="AW94" s="13" t="s">
        <v>31</v>
      </c>
      <c r="AX94" s="13" t="s">
        <v>70</v>
      </c>
      <c r="AY94" s="155" t="s">
        <v>142</v>
      </c>
    </row>
    <row r="95" spans="2:65" s="1" customFormat="1" ht="21.75" customHeight="1">
      <c r="B95" s="32"/>
      <c r="C95" s="125" t="s">
        <v>161</v>
      </c>
      <c r="D95" s="125" t="s">
        <v>143</v>
      </c>
      <c r="E95" s="126" t="s">
        <v>1478</v>
      </c>
      <c r="F95" s="127" t="s">
        <v>1479</v>
      </c>
      <c r="G95" s="128" t="s">
        <v>146</v>
      </c>
      <c r="H95" s="129">
        <v>4</v>
      </c>
      <c r="I95" s="329"/>
      <c r="J95" s="131">
        <f>ROUND(I95*H95,2)</f>
        <v>0</v>
      </c>
      <c r="K95" s="127" t="s">
        <v>19</v>
      </c>
      <c r="L95" s="132"/>
      <c r="M95" s="133" t="s">
        <v>19</v>
      </c>
      <c r="N95" s="134" t="s">
        <v>41</v>
      </c>
      <c r="P95" s="135">
        <f>O95*H95</f>
        <v>0</v>
      </c>
      <c r="Q95" s="135">
        <v>0</v>
      </c>
      <c r="R95" s="135">
        <f>Q95*H95</f>
        <v>0</v>
      </c>
      <c r="S95" s="135">
        <v>0</v>
      </c>
      <c r="T95" s="136">
        <f>S95*H95</f>
        <v>0</v>
      </c>
      <c r="AR95" s="137" t="s">
        <v>148</v>
      </c>
      <c r="AT95" s="137" t="s">
        <v>143</v>
      </c>
      <c r="AU95" s="137" t="s">
        <v>78</v>
      </c>
      <c r="AY95" s="17" t="s">
        <v>142</v>
      </c>
      <c r="BE95" s="138">
        <f>IF(N95="základní",J95,0)</f>
        <v>0</v>
      </c>
      <c r="BF95" s="138">
        <f>IF(N95="snížená",J95,0)</f>
        <v>0</v>
      </c>
      <c r="BG95" s="138">
        <f>IF(N95="zákl. přenesená",J95,0)</f>
        <v>0</v>
      </c>
      <c r="BH95" s="138">
        <f>IF(N95="sníž. přenesená",J95,0)</f>
        <v>0</v>
      </c>
      <c r="BI95" s="138">
        <f>IF(N95="nulová",J95,0)</f>
        <v>0</v>
      </c>
      <c r="BJ95" s="17" t="s">
        <v>78</v>
      </c>
      <c r="BK95" s="138">
        <f>ROUND(I95*H95,2)</f>
        <v>0</v>
      </c>
      <c r="BL95" s="17" t="s">
        <v>149</v>
      </c>
      <c r="BM95" s="137" t="s">
        <v>1480</v>
      </c>
    </row>
    <row r="96" spans="2:65" s="13" customFormat="1" ht="11.25">
      <c r="B96" s="154"/>
      <c r="D96" s="140" t="s">
        <v>151</v>
      </c>
      <c r="E96" s="155" t="s">
        <v>19</v>
      </c>
      <c r="F96" s="156" t="s">
        <v>1481</v>
      </c>
      <c r="H96" s="155" t="s">
        <v>19</v>
      </c>
      <c r="I96" s="332"/>
      <c r="L96" s="154"/>
      <c r="M96" s="158"/>
      <c r="T96" s="159"/>
      <c r="AT96" s="155" t="s">
        <v>151</v>
      </c>
      <c r="AU96" s="155" t="s">
        <v>78</v>
      </c>
      <c r="AV96" s="13" t="s">
        <v>78</v>
      </c>
      <c r="AW96" s="13" t="s">
        <v>31</v>
      </c>
      <c r="AX96" s="13" t="s">
        <v>70</v>
      </c>
      <c r="AY96" s="155" t="s">
        <v>142</v>
      </c>
    </row>
    <row r="97" spans="2:65" s="11" customFormat="1" ht="11.25">
      <c r="B97" s="139"/>
      <c r="D97" s="140" t="s">
        <v>151</v>
      </c>
      <c r="E97" s="141" t="s">
        <v>19</v>
      </c>
      <c r="F97" s="142" t="s">
        <v>80</v>
      </c>
      <c r="H97" s="143">
        <v>2</v>
      </c>
      <c r="I97" s="330"/>
      <c r="L97" s="139"/>
      <c r="M97" s="145"/>
      <c r="T97" s="146"/>
      <c r="AT97" s="141" t="s">
        <v>151</v>
      </c>
      <c r="AU97" s="141" t="s">
        <v>78</v>
      </c>
      <c r="AV97" s="11" t="s">
        <v>80</v>
      </c>
      <c r="AW97" s="11" t="s">
        <v>31</v>
      </c>
      <c r="AX97" s="11" t="s">
        <v>70</v>
      </c>
      <c r="AY97" s="141" t="s">
        <v>142</v>
      </c>
    </row>
    <row r="98" spans="2:65" s="13" customFormat="1" ht="11.25">
      <c r="B98" s="154"/>
      <c r="D98" s="140" t="s">
        <v>151</v>
      </c>
      <c r="E98" s="155" t="s">
        <v>19</v>
      </c>
      <c r="F98" s="156" t="s">
        <v>1482</v>
      </c>
      <c r="H98" s="155" t="s">
        <v>19</v>
      </c>
      <c r="I98" s="332"/>
      <c r="L98" s="154"/>
      <c r="M98" s="158"/>
      <c r="T98" s="159"/>
      <c r="AT98" s="155" t="s">
        <v>151</v>
      </c>
      <c r="AU98" s="155" t="s">
        <v>78</v>
      </c>
      <c r="AV98" s="13" t="s">
        <v>78</v>
      </c>
      <c r="AW98" s="13" t="s">
        <v>31</v>
      </c>
      <c r="AX98" s="13" t="s">
        <v>70</v>
      </c>
      <c r="AY98" s="155" t="s">
        <v>142</v>
      </c>
    </row>
    <row r="99" spans="2:65" s="11" customFormat="1" ht="11.25">
      <c r="B99" s="139"/>
      <c r="D99" s="140" t="s">
        <v>151</v>
      </c>
      <c r="E99" s="141" t="s">
        <v>19</v>
      </c>
      <c r="F99" s="142" t="s">
        <v>80</v>
      </c>
      <c r="H99" s="143">
        <v>2</v>
      </c>
      <c r="I99" s="330"/>
      <c r="L99" s="139"/>
      <c r="M99" s="145"/>
      <c r="T99" s="146"/>
      <c r="AT99" s="141" t="s">
        <v>151</v>
      </c>
      <c r="AU99" s="141" t="s">
        <v>78</v>
      </c>
      <c r="AV99" s="11" t="s">
        <v>80</v>
      </c>
      <c r="AW99" s="11" t="s">
        <v>31</v>
      </c>
      <c r="AX99" s="11" t="s">
        <v>70</v>
      </c>
      <c r="AY99" s="141" t="s">
        <v>142</v>
      </c>
    </row>
    <row r="100" spans="2:65" s="12" customFormat="1" ht="11.25">
      <c r="B100" s="147"/>
      <c r="D100" s="140" t="s">
        <v>151</v>
      </c>
      <c r="E100" s="148" t="s">
        <v>19</v>
      </c>
      <c r="F100" s="149" t="s">
        <v>154</v>
      </c>
      <c r="H100" s="150">
        <v>4</v>
      </c>
      <c r="I100" s="331"/>
      <c r="L100" s="147"/>
      <c r="M100" s="152"/>
      <c r="T100" s="153"/>
      <c r="AT100" s="148" t="s">
        <v>151</v>
      </c>
      <c r="AU100" s="148" t="s">
        <v>78</v>
      </c>
      <c r="AV100" s="12" t="s">
        <v>149</v>
      </c>
      <c r="AW100" s="12" t="s">
        <v>31</v>
      </c>
      <c r="AX100" s="12" t="s">
        <v>78</v>
      </c>
      <c r="AY100" s="148" t="s">
        <v>142</v>
      </c>
    </row>
    <row r="101" spans="2:65" s="13" customFormat="1" ht="11.25">
      <c r="B101" s="154"/>
      <c r="D101" s="140" t="s">
        <v>151</v>
      </c>
      <c r="E101" s="155" t="s">
        <v>19</v>
      </c>
      <c r="F101" s="156" t="s">
        <v>155</v>
      </c>
      <c r="H101" s="155" t="s">
        <v>19</v>
      </c>
      <c r="I101" s="332"/>
      <c r="L101" s="154"/>
      <c r="M101" s="158"/>
      <c r="T101" s="159"/>
      <c r="AT101" s="155" t="s">
        <v>151</v>
      </c>
      <c r="AU101" s="155" t="s">
        <v>78</v>
      </c>
      <c r="AV101" s="13" t="s">
        <v>78</v>
      </c>
      <c r="AW101" s="13" t="s">
        <v>31</v>
      </c>
      <c r="AX101" s="13" t="s">
        <v>70</v>
      </c>
      <c r="AY101" s="155" t="s">
        <v>142</v>
      </c>
    </row>
    <row r="102" spans="2:65" s="1" customFormat="1" ht="16.5" customHeight="1">
      <c r="B102" s="32"/>
      <c r="C102" s="125" t="s">
        <v>149</v>
      </c>
      <c r="D102" s="125" t="s">
        <v>143</v>
      </c>
      <c r="E102" s="126" t="s">
        <v>180</v>
      </c>
      <c r="F102" s="127" t="s">
        <v>181</v>
      </c>
      <c r="G102" s="128" t="s">
        <v>146</v>
      </c>
      <c r="H102" s="129">
        <v>46260</v>
      </c>
      <c r="I102" s="329"/>
      <c r="J102" s="131">
        <f>ROUND(I102*H102,2)</f>
        <v>0</v>
      </c>
      <c r="K102" s="127" t="s">
        <v>147</v>
      </c>
      <c r="L102" s="132"/>
      <c r="M102" s="133" t="s">
        <v>19</v>
      </c>
      <c r="N102" s="134" t="s">
        <v>41</v>
      </c>
      <c r="P102" s="135">
        <f>O102*H102</f>
        <v>0</v>
      </c>
      <c r="Q102" s="135">
        <v>6.3000000000000003E-4</v>
      </c>
      <c r="R102" s="135">
        <f>Q102*H102</f>
        <v>29.143800000000002</v>
      </c>
      <c r="S102" s="135">
        <v>0</v>
      </c>
      <c r="T102" s="136">
        <f>S102*H102</f>
        <v>0</v>
      </c>
      <c r="AR102" s="137" t="s">
        <v>148</v>
      </c>
      <c r="AT102" s="137" t="s">
        <v>143</v>
      </c>
      <c r="AU102" s="137" t="s">
        <v>78</v>
      </c>
      <c r="AY102" s="17" t="s">
        <v>142</v>
      </c>
      <c r="BE102" s="138">
        <f>IF(N102="základní",J102,0)</f>
        <v>0</v>
      </c>
      <c r="BF102" s="138">
        <f>IF(N102="snížená",J102,0)</f>
        <v>0</v>
      </c>
      <c r="BG102" s="138">
        <f>IF(N102="zákl. přenesená",J102,0)</f>
        <v>0</v>
      </c>
      <c r="BH102" s="138">
        <f>IF(N102="sníž. přenesená",J102,0)</f>
        <v>0</v>
      </c>
      <c r="BI102" s="138">
        <f>IF(N102="nulová",J102,0)</f>
        <v>0</v>
      </c>
      <c r="BJ102" s="17" t="s">
        <v>78</v>
      </c>
      <c r="BK102" s="138">
        <f>ROUND(I102*H102,2)</f>
        <v>0</v>
      </c>
      <c r="BL102" s="17" t="s">
        <v>149</v>
      </c>
      <c r="BM102" s="137" t="s">
        <v>1483</v>
      </c>
    </row>
    <row r="103" spans="2:65" s="11" customFormat="1" ht="11.25">
      <c r="B103" s="139"/>
      <c r="D103" s="140" t="s">
        <v>151</v>
      </c>
      <c r="E103" s="141" t="s">
        <v>19</v>
      </c>
      <c r="F103" s="142" t="s">
        <v>1484</v>
      </c>
      <c r="H103" s="143">
        <v>46654.720000000001</v>
      </c>
      <c r="I103" s="330"/>
      <c r="L103" s="139"/>
      <c r="M103" s="145"/>
      <c r="T103" s="146"/>
      <c r="AT103" s="141" t="s">
        <v>151</v>
      </c>
      <c r="AU103" s="141" t="s">
        <v>78</v>
      </c>
      <c r="AV103" s="11" t="s">
        <v>80</v>
      </c>
      <c r="AW103" s="11" t="s">
        <v>31</v>
      </c>
      <c r="AX103" s="11" t="s">
        <v>70</v>
      </c>
      <c r="AY103" s="141" t="s">
        <v>142</v>
      </c>
    </row>
    <row r="104" spans="2:65" s="11" customFormat="1" ht="11.25">
      <c r="B104" s="139"/>
      <c r="D104" s="140" t="s">
        <v>151</v>
      </c>
      <c r="E104" s="141" t="s">
        <v>19</v>
      </c>
      <c r="F104" s="142" t="s">
        <v>1485</v>
      </c>
      <c r="H104" s="143">
        <v>1.28</v>
      </c>
      <c r="I104" s="330"/>
      <c r="L104" s="139"/>
      <c r="M104" s="145"/>
      <c r="T104" s="146"/>
      <c r="AT104" s="141" t="s">
        <v>151</v>
      </c>
      <c r="AU104" s="141" t="s">
        <v>78</v>
      </c>
      <c r="AV104" s="11" t="s">
        <v>80</v>
      </c>
      <c r="AW104" s="11" t="s">
        <v>31</v>
      </c>
      <c r="AX104" s="11" t="s">
        <v>70</v>
      </c>
      <c r="AY104" s="141" t="s">
        <v>142</v>
      </c>
    </row>
    <row r="105" spans="2:65" s="13" customFormat="1" ht="11.25">
      <c r="B105" s="154"/>
      <c r="D105" s="140" t="s">
        <v>151</v>
      </c>
      <c r="E105" s="155" t="s">
        <v>19</v>
      </c>
      <c r="F105" s="156" t="s">
        <v>1486</v>
      </c>
      <c r="H105" s="155" t="s">
        <v>19</v>
      </c>
      <c r="I105" s="332"/>
      <c r="L105" s="154"/>
      <c r="M105" s="158"/>
      <c r="T105" s="159"/>
      <c r="AT105" s="155" t="s">
        <v>151</v>
      </c>
      <c r="AU105" s="155" t="s">
        <v>78</v>
      </c>
      <c r="AV105" s="13" t="s">
        <v>78</v>
      </c>
      <c r="AW105" s="13" t="s">
        <v>31</v>
      </c>
      <c r="AX105" s="13" t="s">
        <v>70</v>
      </c>
      <c r="AY105" s="155" t="s">
        <v>142</v>
      </c>
    </row>
    <row r="106" spans="2:65" s="11" customFormat="1" ht="11.25">
      <c r="B106" s="139"/>
      <c r="D106" s="140" t="s">
        <v>151</v>
      </c>
      <c r="E106" s="141" t="s">
        <v>19</v>
      </c>
      <c r="F106" s="142" t="s">
        <v>1487</v>
      </c>
      <c r="H106" s="143">
        <v>-396</v>
      </c>
      <c r="I106" s="330"/>
      <c r="L106" s="139"/>
      <c r="M106" s="145"/>
      <c r="T106" s="146"/>
      <c r="AT106" s="141" t="s">
        <v>151</v>
      </c>
      <c r="AU106" s="141" t="s">
        <v>78</v>
      </c>
      <c r="AV106" s="11" t="s">
        <v>80</v>
      </c>
      <c r="AW106" s="11" t="s">
        <v>31</v>
      </c>
      <c r="AX106" s="11" t="s">
        <v>70</v>
      </c>
      <c r="AY106" s="141" t="s">
        <v>142</v>
      </c>
    </row>
    <row r="107" spans="2:65" s="12" customFormat="1" ht="11.25">
      <c r="B107" s="147"/>
      <c r="D107" s="140" t="s">
        <v>151</v>
      </c>
      <c r="E107" s="148" t="s">
        <v>19</v>
      </c>
      <c r="F107" s="149" t="s">
        <v>154</v>
      </c>
      <c r="H107" s="150">
        <v>46260</v>
      </c>
      <c r="I107" s="331"/>
      <c r="L107" s="147"/>
      <c r="M107" s="152"/>
      <c r="T107" s="153"/>
      <c r="AT107" s="148" t="s">
        <v>151</v>
      </c>
      <c r="AU107" s="148" t="s">
        <v>78</v>
      </c>
      <c r="AV107" s="12" t="s">
        <v>149</v>
      </c>
      <c r="AW107" s="12" t="s">
        <v>31</v>
      </c>
      <c r="AX107" s="12" t="s">
        <v>78</v>
      </c>
      <c r="AY107" s="148" t="s">
        <v>142</v>
      </c>
    </row>
    <row r="108" spans="2:65" s="13" customFormat="1" ht="11.25">
      <c r="B108" s="154"/>
      <c r="D108" s="140" t="s">
        <v>151</v>
      </c>
      <c r="E108" s="155" t="s">
        <v>19</v>
      </c>
      <c r="F108" s="156" t="s">
        <v>155</v>
      </c>
      <c r="H108" s="155" t="s">
        <v>19</v>
      </c>
      <c r="I108" s="332"/>
      <c r="L108" s="154"/>
      <c r="M108" s="158"/>
      <c r="T108" s="159"/>
      <c r="AT108" s="155" t="s">
        <v>151</v>
      </c>
      <c r="AU108" s="155" t="s">
        <v>78</v>
      </c>
      <c r="AV108" s="13" t="s">
        <v>78</v>
      </c>
      <c r="AW108" s="13" t="s">
        <v>31</v>
      </c>
      <c r="AX108" s="13" t="s">
        <v>70</v>
      </c>
      <c r="AY108" s="155" t="s">
        <v>142</v>
      </c>
    </row>
    <row r="109" spans="2:65" s="1" customFormat="1" ht="21.75" customHeight="1">
      <c r="B109" s="32"/>
      <c r="C109" s="125" t="s">
        <v>173</v>
      </c>
      <c r="D109" s="125" t="s">
        <v>143</v>
      </c>
      <c r="E109" s="126" t="s">
        <v>189</v>
      </c>
      <c r="F109" s="127" t="s">
        <v>190</v>
      </c>
      <c r="G109" s="128" t="s">
        <v>146</v>
      </c>
      <c r="H109" s="129">
        <v>46260</v>
      </c>
      <c r="I109" s="329"/>
      <c r="J109" s="131">
        <f>ROUND(I109*H109,2)</f>
        <v>0</v>
      </c>
      <c r="K109" s="127" t="s">
        <v>147</v>
      </c>
      <c r="L109" s="132"/>
      <c r="M109" s="133" t="s">
        <v>19</v>
      </c>
      <c r="N109" s="134" t="s">
        <v>41</v>
      </c>
      <c r="P109" s="135">
        <f>O109*H109</f>
        <v>0</v>
      </c>
      <c r="Q109" s="135">
        <v>4.8999999999999998E-4</v>
      </c>
      <c r="R109" s="135">
        <f>Q109*H109</f>
        <v>22.667400000000001</v>
      </c>
      <c r="S109" s="135">
        <v>0</v>
      </c>
      <c r="T109" s="136">
        <f>S109*H109</f>
        <v>0</v>
      </c>
      <c r="AR109" s="137" t="s">
        <v>148</v>
      </c>
      <c r="AT109" s="137" t="s">
        <v>143</v>
      </c>
      <c r="AU109" s="137" t="s">
        <v>78</v>
      </c>
      <c r="AY109" s="17" t="s">
        <v>142</v>
      </c>
      <c r="BE109" s="138">
        <f>IF(N109="základní",J109,0)</f>
        <v>0</v>
      </c>
      <c r="BF109" s="138">
        <f>IF(N109="snížená",J109,0)</f>
        <v>0</v>
      </c>
      <c r="BG109" s="138">
        <f>IF(N109="zákl. přenesená",J109,0)</f>
        <v>0</v>
      </c>
      <c r="BH109" s="138">
        <f>IF(N109="sníž. přenesená",J109,0)</f>
        <v>0</v>
      </c>
      <c r="BI109" s="138">
        <f>IF(N109="nulová",J109,0)</f>
        <v>0</v>
      </c>
      <c r="BJ109" s="17" t="s">
        <v>78</v>
      </c>
      <c r="BK109" s="138">
        <f>ROUND(I109*H109,2)</f>
        <v>0</v>
      </c>
      <c r="BL109" s="17" t="s">
        <v>149</v>
      </c>
      <c r="BM109" s="137" t="s">
        <v>1488</v>
      </c>
    </row>
    <row r="110" spans="2:65" s="11" customFormat="1" ht="11.25">
      <c r="B110" s="139"/>
      <c r="D110" s="140" t="s">
        <v>151</v>
      </c>
      <c r="E110" s="141" t="s">
        <v>19</v>
      </c>
      <c r="F110" s="142" t="s">
        <v>1484</v>
      </c>
      <c r="H110" s="143">
        <v>46654.720000000001</v>
      </c>
      <c r="I110" s="330"/>
      <c r="L110" s="139"/>
      <c r="M110" s="145"/>
      <c r="T110" s="146"/>
      <c r="AT110" s="141" t="s">
        <v>151</v>
      </c>
      <c r="AU110" s="141" t="s">
        <v>78</v>
      </c>
      <c r="AV110" s="11" t="s">
        <v>80</v>
      </c>
      <c r="AW110" s="11" t="s">
        <v>31</v>
      </c>
      <c r="AX110" s="11" t="s">
        <v>70</v>
      </c>
      <c r="AY110" s="141" t="s">
        <v>142</v>
      </c>
    </row>
    <row r="111" spans="2:65" s="11" customFormat="1" ht="11.25">
      <c r="B111" s="139"/>
      <c r="D111" s="140" t="s">
        <v>151</v>
      </c>
      <c r="E111" s="141" t="s">
        <v>19</v>
      </c>
      <c r="F111" s="142" t="s">
        <v>1485</v>
      </c>
      <c r="H111" s="143">
        <v>1.28</v>
      </c>
      <c r="I111" s="330"/>
      <c r="L111" s="139"/>
      <c r="M111" s="145"/>
      <c r="T111" s="146"/>
      <c r="AT111" s="141" t="s">
        <v>151</v>
      </c>
      <c r="AU111" s="141" t="s">
        <v>78</v>
      </c>
      <c r="AV111" s="11" t="s">
        <v>80</v>
      </c>
      <c r="AW111" s="11" t="s">
        <v>31</v>
      </c>
      <c r="AX111" s="11" t="s">
        <v>70</v>
      </c>
      <c r="AY111" s="141" t="s">
        <v>142</v>
      </c>
    </row>
    <row r="112" spans="2:65" s="13" customFormat="1" ht="11.25">
      <c r="B112" s="154"/>
      <c r="D112" s="140" t="s">
        <v>151</v>
      </c>
      <c r="E112" s="155" t="s">
        <v>19</v>
      </c>
      <c r="F112" s="156" t="s">
        <v>1486</v>
      </c>
      <c r="H112" s="155" t="s">
        <v>19</v>
      </c>
      <c r="I112" s="332"/>
      <c r="L112" s="154"/>
      <c r="M112" s="158"/>
      <c r="T112" s="159"/>
      <c r="AT112" s="155" t="s">
        <v>151</v>
      </c>
      <c r="AU112" s="155" t="s">
        <v>78</v>
      </c>
      <c r="AV112" s="13" t="s">
        <v>78</v>
      </c>
      <c r="AW112" s="13" t="s">
        <v>31</v>
      </c>
      <c r="AX112" s="13" t="s">
        <v>70</v>
      </c>
      <c r="AY112" s="155" t="s">
        <v>142</v>
      </c>
    </row>
    <row r="113" spans="2:65" s="11" customFormat="1" ht="11.25">
      <c r="B113" s="139"/>
      <c r="D113" s="140" t="s">
        <v>151</v>
      </c>
      <c r="E113" s="141" t="s">
        <v>19</v>
      </c>
      <c r="F113" s="142" t="s">
        <v>1487</v>
      </c>
      <c r="H113" s="143">
        <v>-396</v>
      </c>
      <c r="I113" s="330"/>
      <c r="L113" s="139"/>
      <c r="M113" s="145"/>
      <c r="T113" s="146"/>
      <c r="AT113" s="141" t="s">
        <v>151</v>
      </c>
      <c r="AU113" s="141" t="s">
        <v>78</v>
      </c>
      <c r="AV113" s="11" t="s">
        <v>80</v>
      </c>
      <c r="AW113" s="11" t="s">
        <v>31</v>
      </c>
      <c r="AX113" s="11" t="s">
        <v>70</v>
      </c>
      <c r="AY113" s="141" t="s">
        <v>142</v>
      </c>
    </row>
    <row r="114" spans="2:65" s="12" customFormat="1" ht="11.25">
      <c r="B114" s="147"/>
      <c r="D114" s="140" t="s">
        <v>151</v>
      </c>
      <c r="E114" s="148" t="s">
        <v>19</v>
      </c>
      <c r="F114" s="149" t="s">
        <v>154</v>
      </c>
      <c r="H114" s="150">
        <v>46260</v>
      </c>
      <c r="I114" s="331"/>
      <c r="L114" s="147"/>
      <c r="M114" s="152"/>
      <c r="T114" s="153"/>
      <c r="AT114" s="148" t="s">
        <v>151</v>
      </c>
      <c r="AU114" s="148" t="s">
        <v>78</v>
      </c>
      <c r="AV114" s="12" t="s">
        <v>149</v>
      </c>
      <c r="AW114" s="12" t="s">
        <v>31</v>
      </c>
      <c r="AX114" s="12" t="s">
        <v>78</v>
      </c>
      <c r="AY114" s="148" t="s">
        <v>142</v>
      </c>
    </row>
    <row r="115" spans="2:65" s="13" customFormat="1" ht="11.25">
      <c r="B115" s="154"/>
      <c r="D115" s="140" t="s">
        <v>151</v>
      </c>
      <c r="E115" s="155" t="s">
        <v>19</v>
      </c>
      <c r="F115" s="156" t="s">
        <v>155</v>
      </c>
      <c r="H115" s="155" t="s">
        <v>19</v>
      </c>
      <c r="I115" s="332"/>
      <c r="L115" s="154"/>
      <c r="M115" s="158"/>
      <c r="T115" s="159"/>
      <c r="AT115" s="155" t="s">
        <v>151</v>
      </c>
      <c r="AU115" s="155" t="s">
        <v>78</v>
      </c>
      <c r="AV115" s="13" t="s">
        <v>78</v>
      </c>
      <c r="AW115" s="13" t="s">
        <v>31</v>
      </c>
      <c r="AX115" s="13" t="s">
        <v>70</v>
      </c>
      <c r="AY115" s="155" t="s">
        <v>142</v>
      </c>
    </row>
    <row r="116" spans="2:65" s="1" customFormat="1" ht="16.5" customHeight="1">
      <c r="B116" s="32"/>
      <c r="C116" s="125" t="s">
        <v>179</v>
      </c>
      <c r="D116" s="125" t="s">
        <v>143</v>
      </c>
      <c r="E116" s="126" t="s">
        <v>192</v>
      </c>
      <c r="F116" s="127" t="s">
        <v>193</v>
      </c>
      <c r="G116" s="128" t="s">
        <v>146</v>
      </c>
      <c r="H116" s="129">
        <v>46260</v>
      </c>
      <c r="I116" s="329"/>
      <c r="J116" s="131">
        <f>ROUND(I116*H116,2)</f>
        <v>0</v>
      </c>
      <c r="K116" s="127" t="s">
        <v>147</v>
      </c>
      <c r="L116" s="132"/>
      <c r="M116" s="133" t="s">
        <v>19</v>
      </c>
      <c r="N116" s="134" t="s">
        <v>41</v>
      </c>
      <c r="P116" s="135">
        <f>O116*H116</f>
        <v>0</v>
      </c>
      <c r="Q116" s="135">
        <v>1.4999999999999999E-4</v>
      </c>
      <c r="R116" s="135">
        <f>Q116*H116</f>
        <v>6.9389999999999992</v>
      </c>
      <c r="S116" s="135">
        <v>0</v>
      </c>
      <c r="T116" s="136">
        <f>S116*H116</f>
        <v>0</v>
      </c>
      <c r="AR116" s="137" t="s">
        <v>148</v>
      </c>
      <c r="AT116" s="137" t="s">
        <v>143</v>
      </c>
      <c r="AU116" s="137" t="s">
        <v>78</v>
      </c>
      <c r="AY116" s="17" t="s">
        <v>142</v>
      </c>
      <c r="BE116" s="138">
        <f>IF(N116="základní",J116,0)</f>
        <v>0</v>
      </c>
      <c r="BF116" s="138">
        <f>IF(N116="snížená",J116,0)</f>
        <v>0</v>
      </c>
      <c r="BG116" s="138">
        <f>IF(N116="zákl. přenesená",J116,0)</f>
        <v>0</v>
      </c>
      <c r="BH116" s="138">
        <f>IF(N116="sníž. přenesená",J116,0)</f>
        <v>0</v>
      </c>
      <c r="BI116" s="138">
        <f>IF(N116="nulová",J116,0)</f>
        <v>0</v>
      </c>
      <c r="BJ116" s="17" t="s">
        <v>78</v>
      </c>
      <c r="BK116" s="138">
        <f>ROUND(I116*H116,2)</f>
        <v>0</v>
      </c>
      <c r="BL116" s="17" t="s">
        <v>149</v>
      </c>
      <c r="BM116" s="137" t="s">
        <v>1489</v>
      </c>
    </row>
    <row r="117" spans="2:65" s="11" customFormat="1" ht="11.25">
      <c r="B117" s="139"/>
      <c r="D117" s="140" t="s">
        <v>151</v>
      </c>
      <c r="E117" s="141" t="s">
        <v>19</v>
      </c>
      <c r="F117" s="142" t="s">
        <v>1484</v>
      </c>
      <c r="H117" s="143">
        <v>46654.720000000001</v>
      </c>
      <c r="I117" s="330"/>
      <c r="L117" s="139"/>
      <c r="M117" s="145"/>
      <c r="T117" s="146"/>
      <c r="AT117" s="141" t="s">
        <v>151</v>
      </c>
      <c r="AU117" s="141" t="s">
        <v>78</v>
      </c>
      <c r="AV117" s="11" t="s">
        <v>80</v>
      </c>
      <c r="AW117" s="11" t="s">
        <v>31</v>
      </c>
      <c r="AX117" s="11" t="s">
        <v>70</v>
      </c>
      <c r="AY117" s="141" t="s">
        <v>142</v>
      </c>
    </row>
    <row r="118" spans="2:65" s="11" customFormat="1" ht="11.25">
      <c r="B118" s="139"/>
      <c r="D118" s="140" t="s">
        <v>151</v>
      </c>
      <c r="E118" s="141" t="s">
        <v>19</v>
      </c>
      <c r="F118" s="142" t="s">
        <v>1485</v>
      </c>
      <c r="H118" s="143">
        <v>1.28</v>
      </c>
      <c r="I118" s="330"/>
      <c r="L118" s="139"/>
      <c r="M118" s="145"/>
      <c r="T118" s="146"/>
      <c r="AT118" s="141" t="s">
        <v>151</v>
      </c>
      <c r="AU118" s="141" t="s">
        <v>78</v>
      </c>
      <c r="AV118" s="11" t="s">
        <v>80</v>
      </c>
      <c r="AW118" s="11" t="s">
        <v>31</v>
      </c>
      <c r="AX118" s="11" t="s">
        <v>70</v>
      </c>
      <c r="AY118" s="141" t="s">
        <v>142</v>
      </c>
    </row>
    <row r="119" spans="2:65" s="13" customFormat="1" ht="11.25">
      <c r="B119" s="154"/>
      <c r="D119" s="140" t="s">
        <v>151</v>
      </c>
      <c r="E119" s="155" t="s">
        <v>19</v>
      </c>
      <c r="F119" s="156" t="s">
        <v>1486</v>
      </c>
      <c r="H119" s="155" t="s">
        <v>19</v>
      </c>
      <c r="I119" s="332"/>
      <c r="L119" s="154"/>
      <c r="M119" s="158"/>
      <c r="T119" s="159"/>
      <c r="AT119" s="155" t="s">
        <v>151</v>
      </c>
      <c r="AU119" s="155" t="s">
        <v>78</v>
      </c>
      <c r="AV119" s="13" t="s">
        <v>78</v>
      </c>
      <c r="AW119" s="13" t="s">
        <v>31</v>
      </c>
      <c r="AX119" s="13" t="s">
        <v>70</v>
      </c>
      <c r="AY119" s="155" t="s">
        <v>142</v>
      </c>
    </row>
    <row r="120" spans="2:65" s="11" customFormat="1" ht="11.25">
      <c r="B120" s="139"/>
      <c r="D120" s="140" t="s">
        <v>151</v>
      </c>
      <c r="E120" s="141" t="s">
        <v>19</v>
      </c>
      <c r="F120" s="142" t="s">
        <v>1487</v>
      </c>
      <c r="H120" s="143">
        <v>-396</v>
      </c>
      <c r="I120" s="330"/>
      <c r="L120" s="139"/>
      <c r="M120" s="145"/>
      <c r="T120" s="146"/>
      <c r="AT120" s="141" t="s">
        <v>151</v>
      </c>
      <c r="AU120" s="141" t="s">
        <v>78</v>
      </c>
      <c r="AV120" s="11" t="s">
        <v>80</v>
      </c>
      <c r="AW120" s="11" t="s">
        <v>31</v>
      </c>
      <c r="AX120" s="11" t="s">
        <v>70</v>
      </c>
      <c r="AY120" s="141" t="s">
        <v>142</v>
      </c>
    </row>
    <row r="121" spans="2:65" s="12" customFormat="1" ht="11.25">
      <c r="B121" s="147"/>
      <c r="D121" s="140" t="s">
        <v>151</v>
      </c>
      <c r="E121" s="148" t="s">
        <v>19</v>
      </c>
      <c r="F121" s="149" t="s">
        <v>154</v>
      </c>
      <c r="H121" s="150">
        <v>46260</v>
      </c>
      <c r="I121" s="331"/>
      <c r="L121" s="147"/>
      <c r="M121" s="152"/>
      <c r="T121" s="153"/>
      <c r="AT121" s="148" t="s">
        <v>151</v>
      </c>
      <c r="AU121" s="148" t="s">
        <v>78</v>
      </c>
      <c r="AV121" s="12" t="s">
        <v>149</v>
      </c>
      <c r="AW121" s="12" t="s">
        <v>31</v>
      </c>
      <c r="AX121" s="12" t="s">
        <v>78</v>
      </c>
      <c r="AY121" s="148" t="s">
        <v>142</v>
      </c>
    </row>
    <row r="122" spans="2:65" s="13" customFormat="1" ht="11.25">
      <c r="B122" s="154"/>
      <c r="D122" s="140" t="s">
        <v>151</v>
      </c>
      <c r="E122" s="155" t="s">
        <v>19</v>
      </c>
      <c r="F122" s="156" t="s">
        <v>155</v>
      </c>
      <c r="H122" s="155" t="s">
        <v>19</v>
      </c>
      <c r="I122" s="332"/>
      <c r="L122" s="154"/>
      <c r="M122" s="158"/>
      <c r="T122" s="159"/>
      <c r="AT122" s="155" t="s">
        <v>151</v>
      </c>
      <c r="AU122" s="155" t="s">
        <v>78</v>
      </c>
      <c r="AV122" s="13" t="s">
        <v>78</v>
      </c>
      <c r="AW122" s="13" t="s">
        <v>31</v>
      </c>
      <c r="AX122" s="13" t="s">
        <v>70</v>
      </c>
      <c r="AY122" s="155" t="s">
        <v>142</v>
      </c>
    </row>
    <row r="123" spans="2:65" s="1" customFormat="1" ht="16.5" customHeight="1">
      <c r="B123" s="32"/>
      <c r="C123" s="125" t="s">
        <v>188</v>
      </c>
      <c r="D123" s="125" t="s">
        <v>143</v>
      </c>
      <c r="E123" s="126" t="s">
        <v>196</v>
      </c>
      <c r="F123" s="127" t="s">
        <v>197</v>
      </c>
      <c r="G123" s="128" t="s">
        <v>146</v>
      </c>
      <c r="H123" s="129">
        <v>46260</v>
      </c>
      <c r="I123" s="329"/>
      <c r="J123" s="131">
        <f>ROUND(I123*H123,2)</f>
        <v>0</v>
      </c>
      <c r="K123" s="127" t="s">
        <v>147</v>
      </c>
      <c r="L123" s="132"/>
      <c r="M123" s="133" t="s">
        <v>19</v>
      </c>
      <c r="N123" s="134" t="s">
        <v>41</v>
      </c>
      <c r="P123" s="135">
        <f>O123*H123</f>
        <v>0</v>
      </c>
      <c r="Q123" s="135">
        <v>9.0000000000000006E-5</v>
      </c>
      <c r="R123" s="135">
        <f>Q123*H123</f>
        <v>4.1634000000000002</v>
      </c>
      <c r="S123" s="135">
        <v>0</v>
      </c>
      <c r="T123" s="136">
        <f>S123*H123</f>
        <v>0</v>
      </c>
      <c r="AR123" s="137" t="s">
        <v>148</v>
      </c>
      <c r="AT123" s="137" t="s">
        <v>143</v>
      </c>
      <c r="AU123" s="137" t="s">
        <v>78</v>
      </c>
      <c r="AY123" s="17" t="s">
        <v>142</v>
      </c>
      <c r="BE123" s="138">
        <f>IF(N123="základní",J123,0)</f>
        <v>0</v>
      </c>
      <c r="BF123" s="138">
        <f>IF(N123="snížená",J123,0)</f>
        <v>0</v>
      </c>
      <c r="BG123" s="138">
        <f>IF(N123="zákl. přenesená",J123,0)</f>
        <v>0</v>
      </c>
      <c r="BH123" s="138">
        <f>IF(N123="sníž. přenesená",J123,0)</f>
        <v>0</v>
      </c>
      <c r="BI123" s="138">
        <f>IF(N123="nulová",J123,0)</f>
        <v>0</v>
      </c>
      <c r="BJ123" s="17" t="s">
        <v>78</v>
      </c>
      <c r="BK123" s="138">
        <f>ROUND(I123*H123,2)</f>
        <v>0</v>
      </c>
      <c r="BL123" s="17" t="s">
        <v>149</v>
      </c>
      <c r="BM123" s="137" t="s">
        <v>1490</v>
      </c>
    </row>
    <row r="124" spans="2:65" s="11" customFormat="1" ht="11.25">
      <c r="B124" s="139"/>
      <c r="D124" s="140" t="s">
        <v>151</v>
      </c>
      <c r="E124" s="141" t="s">
        <v>19</v>
      </c>
      <c r="F124" s="142" t="s">
        <v>1491</v>
      </c>
      <c r="H124" s="143">
        <v>46260</v>
      </c>
      <c r="I124" s="330"/>
      <c r="L124" s="139"/>
      <c r="M124" s="145"/>
      <c r="T124" s="146"/>
      <c r="AT124" s="141" t="s">
        <v>151</v>
      </c>
      <c r="AU124" s="141" t="s">
        <v>78</v>
      </c>
      <c r="AV124" s="11" t="s">
        <v>80</v>
      </c>
      <c r="AW124" s="11" t="s">
        <v>31</v>
      </c>
      <c r="AX124" s="11" t="s">
        <v>70</v>
      </c>
      <c r="AY124" s="141" t="s">
        <v>142</v>
      </c>
    </row>
    <row r="125" spans="2:65" s="12" customFormat="1" ht="11.25">
      <c r="B125" s="147"/>
      <c r="D125" s="140" t="s">
        <v>151</v>
      </c>
      <c r="E125" s="148" t="s">
        <v>19</v>
      </c>
      <c r="F125" s="149" t="s">
        <v>154</v>
      </c>
      <c r="H125" s="150">
        <v>46260</v>
      </c>
      <c r="I125" s="331"/>
      <c r="L125" s="147"/>
      <c r="M125" s="152"/>
      <c r="T125" s="153"/>
      <c r="AT125" s="148" t="s">
        <v>151</v>
      </c>
      <c r="AU125" s="148" t="s">
        <v>78</v>
      </c>
      <c r="AV125" s="12" t="s">
        <v>149</v>
      </c>
      <c r="AW125" s="12" t="s">
        <v>31</v>
      </c>
      <c r="AX125" s="12" t="s">
        <v>78</v>
      </c>
      <c r="AY125" s="148" t="s">
        <v>142</v>
      </c>
    </row>
    <row r="126" spans="2:65" s="13" customFormat="1" ht="11.25">
      <c r="B126" s="154"/>
      <c r="D126" s="140" t="s">
        <v>151</v>
      </c>
      <c r="E126" s="155" t="s">
        <v>19</v>
      </c>
      <c r="F126" s="156" t="s">
        <v>155</v>
      </c>
      <c r="H126" s="155" t="s">
        <v>19</v>
      </c>
      <c r="I126" s="332"/>
      <c r="L126" s="154"/>
      <c r="M126" s="158"/>
      <c r="T126" s="159"/>
      <c r="AT126" s="155" t="s">
        <v>151</v>
      </c>
      <c r="AU126" s="155" t="s">
        <v>78</v>
      </c>
      <c r="AV126" s="13" t="s">
        <v>78</v>
      </c>
      <c r="AW126" s="13" t="s">
        <v>31</v>
      </c>
      <c r="AX126" s="13" t="s">
        <v>70</v>
      </c>
      <c r="AY126" s="155" t="s">
        <v>142</v>
      </c>
    </row>
    <row r="127" spans="2:65" s="1" customFormat="1" ht="21.75" customHeight="1">
      <c r="B127" s="32"/>
      <c r="C127" s="125" t="s">
        <v>148</v>
      </c>
      <c r="D127" s="125" t="s">
        <v>143</v>
      </c>
      <c r="E127" s="126" t="s">
        <v>201</v>
      </c>
      <c r="F127" s="127" t="s">
        <v>202</v>
      </c>
      <c r="G127" s="128" t="s">
        <v>146</v>
      </c>
      <c r="H127" s="129">
        <v>23328</v>
      </c>
      <c r="I127" s="329"/>
      <c r="J127" s="131">
        <f>ROUND(I127*H127,2)</f>
        <v>0</v>
      </c>
      <c r="K127" s="127" t="s">
        <v>147</v>
      </c>
      <c r="L127" s="132"/>
      <c r="M127" s="133" t="s">
        <v>19</v>
      </c>
      <c r="N127" s="134" t="s">
        <v>41</v>
      </c>
      <c r="P127" s="135">
        <f>O127*H127</f>
        <v>0</v>
      </c>
      <c r="Q127" s="135">
        <v>1.8000000000000001E-4</v>
      </c>
      <c r="R127" s="135">
        <f>Q127*H127</f>
        <v>4.1990400000000001</v>
      </c>
      <c r="S127" s="135">
        <v>0</v>
      </c>
      <c r="T127" s="136">
        <f>S127*H127</f>
        <v>0</v>
      </c>
      <c r="AR127" s="137" t="s">
        <v>148</v>
      </c>
      <c r="AT127" s="137" t="s">
        <v>143</v>
      </c>
      <c r="AU127" s="137" t="s">
        <v>78</v>
      </c>
      <c r="AY127" s="17" t="s">
        <v>142</v>
      </c>
      <c r="BE127" s="138">
        <f>IF(N127="základní",J127,0)</f>
        <v>0</v>
      </c>
      <c r="BF127" s="138">
        <f>IF(N127="snížená",J127,0)</f>
        <v>0</v>
      </c>
      <c r="BG127" s="138">
        <f>IF(N127="zákl. přenesená",J127,0)</f>
        <v>0</v>
      </c>
      <c r="BH127" s="138">
        <f>IF(N127="sníž. přenesená",J127,0)</f>
        <v>0</v>
      </c>
      <c r="BI127" s="138">
        <f>IF(N127="nulová",J127,0)</f>
        <v>0</v>
      </c>
      <c r="BJ127" s="17" t="s">
        <v>78</v>
      </c>
      <c r="BK127" s="138">
        <f>ROUND(I127*H127,2)</f>
        <v>0</v>
      </c>
      <c r="BL127" s="17" t="s">
        <v>149</v>
      </c>
      <c r="BM127" s="137" t="s">
        <v>1492</v>
      </c>
    </row>
    <row r="128" spans="2:65" s="11" customFormat="1" ht="11.25">
      <c r="B128" s="139"/>
      <c r="D128" s="140" t="s">
        <v>151</v>
      </c>
      <c r="E128" s="141" t="s">
        <v>19</v>
      </c>
      <c r="F128" s="142" t="s">
        <v>1493</v>
      </c>
      <c r="H128" s="143">
        <v>23327.360000000001</v>
      </c>
      <c r="I128" s="144"/>
      <c r="L128" s="139"/>
      <c r="M128" s="145"/>
      <c r="T128" s="146"/>
      <c r="AT128" s="141" t="s">
        <v>151</v>
      </c>
      <c r="AU128" s="141" t="s">
        <v>78</v>
      </c>
      <c r="AV128" s="11" t="s">
        <v>80</v>
      </c>
      <c r="AW128" s="11" t="s">
        <v>31</v>
      </c>
      <c r="AX128" s="11" t="s">
        <v>70</v>
      </c>
      <c r="AY128" s="141" t="s">
        <v>142</v>
      </c>
    </row>
    <row r="129" spans="2:65" s="11" customFormat="1" ht="11.25">
      <c r="B129" s="139"/>
      <c r="D129" s="140" t="s">
        <v>151</v>
      </c>
      <c r="E129" s="141" t="s">
        <v>19</v>
      </c>
      <c r="F129" s="142" t="s">
        <v>1494</v>
      </c>
      <c r="H129" s="143">
        <v>0.64</v>
      </c>
      <c r="I129" s="144"/>
      <c r="L129" s="139"/>
      <c r="M129" s="145"/>
      <c r="T129" s="146"/>
      <c r="AT129" s="141" t="s">
        <v>151</v>
      </c>
      <c r="AU129" s="141" t="s">
        <v>78</v>
      </c>
      <c r="AV129" s="11" t="s">
        <v>80</v>
      </c>
      <c r="AW129" s="11" t="s">
        <v>31</v>
      </c>
      <c r="AX129" s="11" t="s">
        <v>70</v>
      </c>
      <c r="AY129" s="141" t="s">
        <v>142</v>
      </c>
    </row>
    <row r="130" spans="2:65" s="12" customFormat="1" ht="11.25">
      <c r="B130" s="147"/>
      <c r="D130" s="140" t="s">
        <v>151</v>
      </c>
      <c r="E130" s="148" t="s">
        <v>19</v>
      </c>
      <c r="F130" s="149" t="s">
        <v>154</v>
      </c>
      <c r="H130" s="150">
        <v>23328</v>
      </c>
      <c r="I130" s="151"/>
      <c r="L130" s="147"/>
      <c r="M130" s="152"/>
      <c r="T130" s="153"/>
      <c r="AT130" s="148" t="s">
        <v>151</v>
      </c>
      <c r="AU130" s="148" t="s">
        <v>78</v>
      </c>
      <c r="AV130" s="12" t="s">
        <v>149</v>
      </c>
      <c r="AW130" s="12" t="s">
        <v>31</v>
      </c>
      <c r="AX130" s="12" t="s">
        <v>78</v>
      </c>
      <c r="AY130" s="148" t="s">
        <v>142</v>
      </c>
    </row>
    <row r="131" spans="2:65" s="13" customFormat="1" ht="11.25">
      <c r="B131" s="154"/>
      <c r="D131" s="140" t="s">
        <v>151</v>
      </c>
      <c r="E131" s="155" t="s">
        <v>19</v>
      </c>
      <c r="F131" s="156" t="s">
        <v>155</v>
      </c>
      <c r="H131" s="155" t="s">
        <v>19</v>
      </c>
      <c r="I131" s="157"/>
      <c r="L131" s="154"/>
      <c r="M131" s="158"/>
      <c r="T131" s="159"/>
      <c r="AT131" s="155" t="s">
        <v>151</v>
      </c>
      <c r="AU131" s="155" t="s">
        <v>78</v>
      </c>
      <c r="AV131" s="13" t="s">
        <v>78</v>
      </c>
      <c r="AW131" s="13" t="s">
        <v>31</v>
      </c>
      <c r="AX131" s="13" t="s">
        <v>70</v>
      </c>
      <c r="AY131" s="155" t="s">
        <v>142</v>
      </c>
    </row>
    <row r="132" spans="2:65" s="10" customFormat="1" ht="25.9" customHeight="1">
      <c r="B132" s="115"/>
      <c r="D132" s="116" t="s">
        <v>69</v>
      </c>
      <c r="E132" s="117" t="s">
        <v>143</v>
      </c>
      <c r="F132" s="117" t="s">
        <v>257</v>
      </c>
      <c r="I132" s="118"/>
      <c r="J132" s="119">
        <f>BK132</f>
        <v>0</v>
      </c>
      <c r="L132" s="115"/>
      <c r="M132" s="120"/>
      <c r="P132" s="121">
        <f>SUM(P133:P286)</f>
        <v>0</v>
      </c>
      <c r="R132" s="121">
        <f>SUM(R133:R286)</f>
        <v>11002.145180000001</v>
      </c>
      <c r="T132" s="122">
        <f>SUM(T133:T286)</f>
        <v>0</v>
      </c>
      <c r="AR132" s="116" t="s">
        <v>161</v>
      </c>
      <c r="AT132" s="123" t="s">
        <v>69</v>
      </c>
      <c r="AU132" s="123" t="s">
        <v>70</v>
      </c>
      <c r="AY132" s="116" t="s">
        <v>142</v>
      </c>
      <c r="BK132" s="124">
        <f>SUM(BK133:BK286)</f>
        <v>0</v>
      </c>
    </row>
    <row r="133" spans="2:65" s="1" customFormat="1" ht="33" customHeight="1">
      <c r="B133" s="32"/>
      <c r="C133" s="125" t="s">
        <v>195</v>
      </c>
      <c r="D133" s="125" t="s">
        <v>143</v>
      </c>
      <c r="E133" s="126" t="s">
        <v>264</v>
      </c>
      <c r="F133" s="127" t="s">
        <v>265</v>
      </c>
      <c r="G133" s="128" t="s">
        <v>146</v>
      </c>
      <c r="H133" s="129">
        <v>396</v>
      </c>
      <c r="I133" s="130"/>
      <c r="J133" s="131">
        <f>ROUND(I133*H133,2)</f>
        <v>0</v>
      </c>
      <c r="K133" s="127" t="s">
        <v>147</v>
      </c>
      <c r="L133" s="132"/>
      <c r="M133" s="133" t="s">
        <v>19</v>
      </c>
      <c r="N133" s="134" t="s">
        <v>41</v>
      </c>
      <c r="P133" s="135">
        <f>O133*H133</f>
        <v>0</v>
      </c>
      <c r="Q133" s="135">
        <v>1.23E-3</v>
      </c>
      <c r="R133" s="135">
        <f>Q133*H133</f>
        <v>0.48708000000000001</v>
      </c>
      <c r="S133" s="135">
        <v>0</v>
      </c>
      <c r="T133" s="136">
        <f>S133*H133</f>
        <v>0</v>
      </c>
      <c r="AR133" s="137" t="s">
        <v>148</v>
      </c>
      <c r="AT133" s="137" t="s">
        <v>143</v>
      </c>
      <c r="AU133" s="137" t="s">
        <v>78</v>
      </c>
      <c r="AY133" s="17" t="s">
        <v>142</v>
      </c>
      <c r="BE133" s="138">
        <f>IF(N133="základní",J133,0)</f>
        <v>0</v>
      </c>
      <c r="BF133" s="138">
        <f>IF(N133="snížená",J133,0)</f>
        <v>0</v>
      </c>
      <c r="BG133" s="138">
        <f>IF(N133="zákl. přenesená",J133,0)</f>
        <v>0</v>
      </c>
      <c r="BH133" s="138">
        <f>IF(N133="sníž. přenesená",J133,0)</f>
        <v>0</v>
      </c>
      <c r="BI133" s="138">
        <f>IF(N133="nulová",J133,0)</f>
        <v>0</v>
      </c>
      <c r="BJ133" s="17" t="s">
        <v>78</v>
      </c>
      <c r="BK133" s="138">
        <f>ROUND(I133*H133,2)</f>
        <v>0</v>
      </c>
      <c r="BL133" s="17" t="s">
        <v>149</v>
      </c>
      <c r="BM133" s="137" t="s">
        <v>1495</v>
      </c>
    </row>
    <row r="134" spans="2:65" s="13" customFormat="1" ht="11.25">
      <c r="B134" s="154"/>
      <c r="D134" s="140" t="s">
        <v>151</v>
      </c>
      <c r="E134" s="155" t="s">
        <v>19</v>
      </c>
      <c r="F134" s="156" t="s">
        <v>1496</v>
      </c>
      <c r="H134" s="155" t="s">
        <v>19</v>
      </c>
      <c r="I134" s="157"/>
      <c r="L134" s="154"/>
      <c r="M134" s="158"/>
      <c r="T134" s="159"/>
      <c r="AT134" s="155" t="s">
        <v>151</v>
      </c>
      <c r="AU134" s="155" t="s">
        <v>78</v>
      </c>
      <c r="AV134" s="13" t="s">
        <v>78</v>
      </c>
      <c r="AW134" s="13" t="s">
        <v>31</v>
      </c>
      <c r="AX134" s="13" t="s">
        <v>70</v>
      </c>
      <c r="AY134" s="155" t="s">
        <v>142</v>
      </c>
    </row>
    <row r="135" spans="2:65" s="11" customFormat="1" ht="11.25">
      <c r="B135" s="139"/>
      <c r="D135" s="140" t="s">
        <v>151</v>
      </c>
      <c r="E135" s="141" t="s">
        <v>19</v>
      </c>
      <c r="F135" s="142" t="s">
        <v>1497</v>
      </c>
      <c r="H135" s="143">
        <v>64</v>
      </c>
      <c r="I135" s="144"/>
      <c r="L135" s="139"/>
      <c r="M135" s="145"/>
      <c r="T135" s="146"/>
      <c r="AT135" s="141" t="s">
        <v>151</v>
      </c>
      <c r="AU135" s="141" t="s">
        <v>78</v>
      </c>
      <c r="AV135" s="11" t="s">
        <v>80</v>
      </c>
      <c r="AW135" s="11" t="s">
        <v>31</v>
      </c>
      <c r="AX135" s="11" t="s">
        <v>70</v>
      </c>
      <c r="AY135" s="141" t="s">
        <v>142</v>
      </c>
    </row>
    <row r="136" spans="2:65" s="13" customFormat="1" ht="11.25">
      <c r="B136" s="154"/>
      <c r="D136" s="140" t="s">
        <v>151</v>
      </c>
      <c r="E136" s="155" t="s">
        <v>19</v>
      </c>
      <c r="F136" s="156" t="s">
        <v>1498</v>
      </c>
      <c r="H136" s="155" t="s">
        <v>19</v>
      </c>
      <c r="I136" s="157"/>
      <c r="L136" s="154"/>
      <c r="M136" s="158"/>
      <c r="T136" s="159"/>
      <c r="AT136" s="155" t="s">
        <v>151</v>
      </c>
      <c r="AU136" s="155" t="s">
        <v>78</v>
      </c>
      <c r="AV136" s="13" t="s">
        <v>78</v>
      </c>
      <c r="AW136" s="13" t="s">
        <v>31</v>
      </c>
      <c r="AX136" s="13" t="s">
        <v>70</v>
      </c>
      <c r="AY136" s="155" t="s">
        <v>142</v>
      </c>
    </row>
    <row r="137" spans="2:65" s="11" customFormat="1" ht="11.25">
      <c r="B137" s="139"/>
      <c r="D137" s="140" t="s">
        <v>151</v>
      </c>
      <c r="E137" s="141" t="s">
        <v>19</v>
      </c>
      <c r="F137" s="142" t="s">
        <v>1177</v>
      </c>
      <c r="H137" s="143">
        <v>48</v>
      </c>
      <c r="I137" s="144"/>
      <c r="L137" s="139"/>
      <c r="M137" s="145"/>
      <c r="T137" s="146"/>
      <c r="AT137" s="141" t="s">
        <v>151</v>
      </c>
      <c r="AU137" s="141" t="s">
        <v>78</v>
      </c>
      <c r="AV137" s="11" t="s">
        <v>80</v>
      </c>
      <c r="AW137" s="11" t="s">
        <v>31</v>
      </c>
      <c r="AX137" s="11" t="s">
        <v>70</v>
      </c>
      <c r="AY137" s="141" t="s">
        <v>142</v>
      </c>
    </row>
    <row r="138" spans="2:65" s="13" customFormat="1" ht="11.25">
      <c r="B138" s="154"/>
      <c r="D138" s="140" t="s">
        <v>151</v>
      </c>
      <c r="E138" s="155" t="s">
        <v>19</v>
      </c>
      <c r="F138" s="156" t="s">
        <v>1481</v>
      </c>
      <c r="H138" s="155" t="s">
        <v>19</v>
      </c>
      <c r="I138" s="157"/>
      <c r="L138" s="154"/>
      <c r="M138" s="158"/>
      <c r="T138" s="159"/>
      <c r="AT138" s="155" t="s">
        <v>151</v>
      </c>
      <c r="AU138" s="155" t="s">
        <v>78</v>
      </c>
      <c r="AV138" s="13" t="s">
        <v>78</v>
      </c>
      <c r="AW138" s="13" t="s">
        <v>31</v>
      </c>
      <c r="AX138" s="13" t="s">
        <v>70</v>
      </c>
      <c r="AY138" s="155" t="s">
        <v>142</v>
      </c>
    </row>
    <row r="139" spans="2:65" s="11" customFormat="1" ht="11.25">
      <c r="B139" s="139"/>
      <c r="D139" s="140" t="s">
        <v>151</v>
      </c>
      <c r="E139" s="141" t="s">
        <v>19</v>
      </c>
      <c r="F139" s="142" t="s">
        <v>641</v>
      </c>
      <c r="H139" s="143">
        <v>52</v>
      </c>
      <c r="I139" s="144"/>
      <c r="L139" s="139"/>
      <c r="M139" s="145"/>
      <c r="T139" s="146"/>
      <c r="AT139" s="141" t="s">
        <v>151</v>
      </c>
      <c r="AU139" s="141" t="s">
        <v>78</v>
      </c>
      <c r="AV139" s="11" t="s">
        <v>80</v>
      </c>
      <c r="AW139" s="11" t="s">
        <v>31</v>
      </c>
      <c r="AX139" s="11" t="s">
        <v>70</v>
      </c>
      <c r="AY139" s="141" t="s">
        <v>142</v>
      </c>
    </row>
    <row r="140" spans="2:65" s="13" customFormat="1" ht="11.25">
      <c r="B140" s="154"/>
      <c r="D140" s="140" t="s">
        <v>151</v>
      </c>
      <c r="E140" s="155" t="s">
        <v>19</v>
      </c>
      <c r="F140" s="156" t="s">
        <v>1499</v>
      </c>
      <c r="H140" s="155" t="s">
        <v>19</v>
      </c>
      <c r="I140" s="157"/>
      <c r="L140" s="154"/>
      <c r="M140" s="158"/>
      <c r="T140" s="159"/>
      <c r="AT140" s="155" t="s">
        <v>151</v>
      </c>
      <c r="AU140" s="155" t="s">
        <v>78</v>
      </c>
      <c r="AV140" s="13" t="s">
        <v>78</v>
      </c>
      <c r="AW140" s="13" t="s">
        <v>31</v>
      </c>
      <c r="AX140" s="13" t="s">
        <v>70</v>
      </c>
      <c r="AY140" s="155" t="s">
        <v>142</v>
      </c>
    </row>
    <row r="141" spans="2:65" s="11" customFormat="1" ht="11.25">
      <c r="B141" s="139"/>
      <c r="D141" s="140" t="s">
        <v>151</v>
      </c>
      <c r="E141" s="141" t="s">
        <v>19</v>
      </c>
      <c r="F141" s="142" t="s">
        <v>641</v>
      </c>
      <c r="H141" s="143">
        <v>52</v>
      </c>
      <c r="I141" s="144"/>
      <c r="L141" s="139"/>
      <c r="M141" s="145"/>
      <c r="T141" s="146"/>
      <c r="AT141" s="141" t="s">
        <v>151</v>
      </c>
      <c r="AU141" s="141" t="s">
        <v>78</v>
      </c>
      <c r="AV141" s="11" t="s">
        <v>80</v>
      </c>
      <c r="AW141" s="11" t="s">
        <v>31</v>
      </c>
      <c r="AX141" s="11" t="s">
        <v>70</v>
      </c>
      <c r="AY141" s="141" t="s">
        <v>142</v>
      </c>
    </row>
    <row r="142" spans="2:65" s="13" customFormat="1" ht="11.25">
      <c r="B142" s="154"/>
      <c r="D142" s="140" t="s">
        <v>151</v>
      </c>
      <c r="E142" s="155" t="s">
        <v>19</v>
      </c>
      <c r="F142" s="156" t="s">
        <v>1500</v>
      </c>
      <c r="H142" s="155" t="s">
        <v>19</v>
      </c>
      <c r="I142" s="157"/>
      <c r="L142" s="154"/>
      <c r="M142" s="158"/>
      <c r="T142" s="159"/>
      <c r="AT142" s="155" t="s">
        <v>151</v>
      </c>
      <c r="AU142" s="155" t="s">
        <v>78</v>
      </c>
      <c r="AV142" s="13" t="s">
        <v>78</v>
      </c>
      <c r="AW142" s="13" t="s">
        <v>31</v>
      </c>
      <c r="AX142" s="13" t="s">
        <v>70</v>
      </c>
      <c r="AY142" s="155" t="s">
        <v>142</v>
      </c>
    </row>
    <row r="143" spans="2:65" s="11" customFormat="1" ht="11.25">
      <c r="B143" s="139"/>
      <c r="D143" s="140" t="s">
        <v>151</v>
      </c>
      <c r="E143" s="141" t="s">
        <v>19</v>
      </c>
      <c r="F143" s="142" t="s">
        <v>1501</v>
      </c>
      <c r="H143" s="143">
        <v>80</v>
      </c>
      <c r="I143" s="144"/>
      <c r="L143" s="139"/>
      <c r="M143" s="145"/>
      <c r="T143" s="146"/>
      <c r="AT143" s="141" t="s">
        <v>151</v>
      </c>
      <c r="AU143" s="141" t="s">
        <v>78</v>
      </c>
      <c r="AV143" s="11" t="s">
        <v>80</v>
      </c>
      <c r="AW143" s="11" t="s">
        <v>31</v>
      </c>
      <c r="AX143" s="11" t="s">
        <v>70</v>
      </c>
      <c r="AY143" s="141" t="s">
        <v>142</v>
      </c>
    </row>
    <row r="144" spans="2:65" s="13" customFormat="1" ht="11.25">
      <c r="B144" s="154"/>
      <c r="D144" s="140" t="s">
        <v>151</v>
      </c>
      <c r="E144" s="155" t="s">
        <v>19</v>
      </c>
      <c r="F144" s="156" t="s">
        <v>1502</v>
      </c>
      <c r="H144" s="155" t="s">
        <v>19</v>
      </c>
      <c r="I144" s="157"/>
      <c r="L144" s="154"/>
      <c r="M144" s="158"/>
      <c r="T144" s="159"/>
      <c r="AT144" s="155" t="s">
        <v>151</v>
      </c>
      <c r="AU144" s="155" t="s">
        <v>78</v>
      </c>
      <c r="AV144" s="13" t="s">
        <v>78</v>
      </c>
      <c r="AW144" s="13" t="s">
        <v>31</v>
      </c>
      <c r="AX144" s="13" t="s">
        <v>70</v>
      </c>
      <c r="AY144" s="155" t="s">
        <v>142</v>
      </c>
    </row>
    <row r="145" spans="2:65" s="11" customFormat="1" ht="11.25">
      <c r="B145" s="139"/>
      <c r="D145" s="140" t="s">
        <v>151</v>
      </c>
      <c r="E145" s="141" t="s">
        <v>19</v>
      </c>
      <c r="F145" s="142" t="s">
        <v>641</v>
      </c>
      <c r="H145" s="143">
        <v>52</v>
      </c>
      <c r="I145" s="144"/>
      <c r="L145" s="139"/>
      <c r="M145" s="145"/>
      <c r="T145" s="146"/>
      <c r="AT145" s="141" t="s">
        <v>151</v>
      </c>
      <c r="AU145" s="141" t="s">
        <v>78</v>
      </c>
      <c r="AV145" s="11" t="s">
        <v>80</v>
      </c>
      <c r="AW145" s="11" t="s">
        <v>31</v>
      </c>
      <c r="AX145" s="11" t="s">
        <v>70</v>
      </c>
      <c r="AY145" s="141" t="s">
        <v>142</v>
      </c>
    </row>
    <row r="146" spans="2:65" s="13" customFormat="1" ht="11.25">
      <c r="B146" s="154"/>
      <c r="D146" s="140" t="s">
        <v>151</v>
      </c>
      <c r="E146" s="155" t="s">
        <v>19</v>
      </c>
      <c r="F146" s="156" t="s">
        <v>1503</v>
      </c>
      <c r="H146" s="155" t="s">
        <v>19</v>
      </c>
      <c r="I146" s="157"/>
      <c r="L146" s="154"/>
      <c r="M146" s="158"/>
      <c r="T146" s="159"/>
      <c r="AT146" s="155" t="s">
        <v>151</v>
      </c>
      <c r="AU146" s="155" t="s">
        <v>78</v>
      </c>
      <c r="AV146" s="13" t="s">
        <v>78</v>
      </c>
      <c r="AW146" s="13" t="s">
        <v>31</v>
      </c>
      <c r="AX146" s="13" t="s">
        <v>70</v>
      </c>
      <c r="AY146" s="155" t="s">
        <v>142</v>
      </c>
    </row>
    <row r="147" spans="2:65" s="11" customFormat="1" ht="11.25">
      <c r="B147" s="139"/>
      <c r="D147" s="140" t="s">
        <v>151</v>
      </c>
      <c r="E147" s="141" t="s">
        <v>19</v>
      </c>
      <c r="F147" s="142" t="s">
        <v>1177</v>
      </c>
      <c r="H147" s="143">
        <v>48</v>
      </c>
      <c r="I147" s="144"/>
      <c r="L147" s="139"/>
      <c r="M147" s="145"/>
      <c r="T147" s="146"/>
      <c r="AT147" s="141" t="s">
        <v>151</v>
      </c>
      <c r="AU147" s="141" t="s">
        <v>78</v>
      </c>
      <c r="AV147" s="11" t="s">
        <v>80</v>
      </c>
      <c r="AW147" s="11" t="s">
        <v>31</v>
      </c>
      <c r="AX147" s="11" t="s">
        <v>70</v>
      </c>
      <c r="AY147" s="141" t="s">
        <v>142</v>
      </c>
    </row>
    <row r="148" spans="2:65" s="12" customFormat="1" ht="11.25">
      <c r="B148" s="147"/>
      <c r="D148" s="140" t="s">
        <v>151</v>
      </c>
      <c r="E148" s="148" t="s">
        <v>19</v>
      </c>
      <c r="F148" s="149" t="s">
        <v>154</v>
      </c>
      <c r="H148" s="150">
        <v>396</v>
      </c>
      <c r="I148" s="151"/>
      <c r="L148" s="147"/>
      <c r="M148" s="152"/>
      <c r="T148" s="153"/>
      <c r="AT148" s="148" t="s">
        <v>151</v>
      </c>
      <c r="AU148" s="148" t="s">
        <v>78</v>
      </c>
      <c r="AV148" s="12" t="s">
        <v>149</v>
      </c>
      <c r="AW148" s="12" t="s">
        <v>31</v>
      </c>
      <c r="AX148" s="12" t="s">
        <v>78</v>
      </c>
      <c r="AY148" s="148" t="s">
        <v>142</v>
      </c>
    </row>
    <row r="149" spans="2:65" s="1" customFormat="1" ht="16.5" customHeight="1">
      <c r="B149" s="32"/>
      <c r="C149" s="125" t="s">
        <v>200</v>
      </c>
      <c r="D149" s="125" t="s">
        <v>143</v>
      </c>
      <c r="E149" s="126" t="s">
        <v>1504</v>
      </c>
      <c r="F149" s="127" t="s">
        <v>1505</v>
      </c>
      <c r="G149" s="128" t="s">
        <v>146</v>
      </c>
      <c r="H149" s="129">
        <v>2</v>
      </c>
      <c r="I149" s="130"/>
      <c r="J149" s="131">
        <f>ROUND(I149*H149,2)</f>
        <v>0</v>
      </c>
      <c r="K149" s="127" t="s">
        <v>147</v>
      </c>
      <c r="L149" s="132"/>
      <c r="M149" s="133" t="s">
        <v>19</v>
      </c>
      <c r="N149" s="134" t="s">
        <v>41</v>
      </c>
      <c r="P149" s="135">
        <f>O149*H149</f>
        <v>0</v>
      </c>
      <c r="Q149" s="135">
        <v>0</v>
      </c>
      <c r="R149" s="135">
        <f>Q149*H149</f>
        <v>0</v>
      </c>
      <c r="S149" s="135">
        <v>0</v>
      </c>
      <c r="T149" s="136">
        <f>S149*H149</f>
        <v>0</v>
      </c>
      <c r="AR149" s="137" t="s">
        <v>148</v>
      </c>
      <c r="AT149" s="137" t="s">
        <v>143</v>
      </c>
      <c r="AU149" s="137" t="s">
        <v>78</v>
      </c>
      <c r="AY149" s="17" t="s">
        <v>142</v>
      </c>
      <c r="BE149" s="138">
        <f>IF(N149="základní",J149,0)</f>
        <v>0</v>
      </c>
      <c r="BF149" s="138">
        <f>IF(N149="snížená",J149,0)</f>
        <v>0</v>
      </c>
      <c r="BG149" s="138">
        <f>IF(N149="zákl. přenesená",J149,0)</f>
        <v>0</v>
      </c>
      <c r="BH149" s="138">
        <f>IF(N149="sníž. přenesená",J149,0)</f>
        <v>0</v>
      </c>
      <c r="BI149" s="138">
        <f>IF(N149="nulová",J149,0)</f>
        <v>0</v>
      </c>
      <c r="BJ149" s="17" t="s">
        <v>78</v>
      </c>
      <c r="BK149" s="138">
        <f>ROUND(I149*H149,2)</f>
        <v>0</v>
      </c>
      <c r="BL149" s="17" t="s">
        <v>149</v>
      </c>
      <c r="BM149" s="137" t="s">
        <v>1506</v>
      </c>
    </row>
    <row r="150" spans="2:65" s="13" customFormat="1" ht="11.25">
      <c r="B150" s="154"/>
      <c r="D150" s="140" t="s">
        <v>151</v>
      </c>
      <c r="E150" s="155" t="s">
        <v>19</v>
      </c>
      <c r="F150" s="156" t="s">
        <v>1502</v>
      </c>
      <c r="H150" s="155" t="s">
        <v>19</v>
      </c>
      <c r="I150" s="157"/>
      <c r="L150" s="154"/>
      <c r="M150" s="158"/>
      <c r="T150" s="159"/>
      <c r="AT150" s="155" t="s">
        <v>151</v>
      </c>
      <c r="AU150" s="155" t="s">
        <v>78</v>
      </c>
      <c r="AV150" s="13" t="s">
        <v>78</v>
      </c>
      <c r="AW150" s="13" t="s">
        <v>31</v>
      </c>
      <c r="AX150" s="13" t="s">
        <v>70</v>
      </c>
      <c r="AY150" s="155" t="s">
        <v>142</v>
      </c>
    </row>
    <row r="151" spans="2:65" s="11" customFormat="1" ht="11.25">
      <c r="B151" s="139"/>
      <c r="D151" s="140" t="s">
        <v>151</v>
      </c>
      <c r="E151" s="141" t="s">
        <v>19</v>
      </c>
      <c r="F151" s="142" t="s">
        <v>80</v>
      </c>
      <c r="H151" s="143">
        <v>2</v>
      </c>
      <c r="I151" s="144"/>
      <c r="L151" s="139"/>
      <c r="M151" s="145"/>
      <c r="T151" s="146"/>
      <c r="AT151" s="141" t="s">
        <v>151</v>
      </c>
      <c r="AU151" s="141" t="s">
        <v>78</v>
      </c>
      <c r="AV151" s="11" t="s">
        <v>80</v>
      </c>
      <c r="AW151" s="11" t="s">
        <v>31</v>
      </c>
      <c r="AX151" s="11" t="s">
        <v>70</v>
      </c>
      <c r="AY151" s="141" t="s">
        <v>142</v>
      </c>
    </row>
    <row r="152" spans="2:65" s="12" customFormat="1" ht="11.25">
      <c r="B152" s="147"/>
      <c r="D152" s="140" t="s">
        <v>151</v>
      </c>
      <c r="E152" s="148" t="s">
        <v>19</v>
      </c>
      <c r="F152" s="149" t="s">
        <v>154</v>
      </c>
      <c r="H152" s="150">
        <v>2</v>
      </c>
      <c r="I152" s="151"/>
      <c r="L152" s="147"/>
      <c r="M152" s="152"/>
      <c r="T152" s="153"/>
      <c r="AT152" s="148" t="s">
        <v>151</v>
      </c>
      <c r="AU152" s="148" t="s">
        <v>78</v>
      </c>
      <c r="AV152" s="12" t="s">
        <v>149</v>
      </c>
      <c r="AW152" s="12" t="s">
        <v>31</v>
      </c>
      <c r="AX152" s="12" t="s">
        <v>78</v>
      </c>
      <c r="AY152" s="148" t="s">
        <v>142</v>
      </c>
    </row>
    <row r="153" spans="2:65" s="1" customFormat="1" ht="16.5" customHeight="1">
      <c r="B153" s="32"/>
      <c r="C153" s="125" t="s">
        <v>209</v>
      </c>
      <c r="D153" s="125" t="s">
        <v>143</v>
      </c>
      <c r="E153" s="126" t="s">
        <v>1507</v>
      </c>
      <c r="F153" s="127" t="s">
        <v>1508</v>
      </c>
      <c r="G153" s="128" t="s">
        <v>146</v>
      </c>
      <c r="H153" s="129">
        <v>8</v>
      </c>
      <c r="I153" s="130"/>
      <c r="J153" s="131">
        <f>ROUND(I153*H153,2)</f>
        <v>0</v>
      </c>
      <c r="K153" s="127" t="s">
        <v>147</v>
      </c>
      <c r="L153" s="132"/>
      <c r="M153" s="133" t="s">
        <v>19</v>
      </c>
      <c r="N153" s="134" t="s">
        <v>41</v>
      </c>
      <c r="P153" s="135">
        <f>O153*H153</f>
        <v>0</v>
      </c>
      <c r="Q153" s="135">
        <v>0</v>
      </c>
      <c r="R153" s="135">
        <f>Q153*H153</f>
        <v>0</v>
      </c>
      <c r="S153" s="135">
        <v>0</v>
      </c>
      <c r="T153" s="136">
        <f>S153*H153</f>
        <v>0</v>
      </c>
      <c r="AR153" s="137" t="s">
        <v>148</v>
      </c>
      <c r="AT153" s="137" t="s">
        <v>143</v>
      </c>
      <c r="AU153" s="137" t="s">
        <v>78</v>
      </c>
      <c r="AY153" s="17" t="s">
        <v>142</v>
      </c>
      <c r="BE153" s="138">
        <f>IF(N153="základní",J153,0)</f>
        <v>0</v>
      </c>
      <c r="BF153" s="138">
        <f>IF(N153="snížená",J153,0)</f>
        <v>0</v>
      </c>
      <c r="BG153" s="138">
        <f>IF(N153="zákl. přenesená",J153,0)</f>
        <v>0</v>
      </c>
      <c r="BH153" s="138">
        <f>IF(N153="sníž. přenesená",J153,0)</f>
        <v>0</v>
      </c>
      <c r="BI153" s="138">
        <f>IF(N153="nulová",J153,0)</f>
        <v>0</v>
      </c>
      <c r="BJ153" s="17" t="s">
        <v>78</v>
      </c>
      <c r="BK153" s="138">
        <f>ROUND(I153*H153,2)</f>
        <v>0</v>
      </c>
      <c r="BL153" s="17" t="s">
        <v>149</v>
      </c>
      <c r="BM153" s="137" t="s">
        <v>1509</v>
      </c>
    </row>
    <row r="154" spans="2:65" s="13" customFormat="1" ht="11.25">
      <c r="B154" s="154"/>
      <c r="D154" s="140" t="s">
        <v>151</v>
      </c>
      <c r="E154" s="155" t="s">
        <v>19</v>
      </c>
      <c r="F154" s="156" t="s">
        <v>1481</v>
      </c>
      <c r="H154" s="155" t="s">
        <v>19</v>
      </c>
      <c r="I154" s="157"/>
      <c r="L154" s="154"/>
      <c r="M154" s="158"/>
      <c r="T154" s="159"/>
      <c r="AT154" s="155" t="s">
        <v>151</v>
      </c>
      <c r="AU154" s="155" t="s">
        <v>78</v>
      </c>
      <c r="AV154" s="13" t="s">
        <v>78</v>
      </c>
      <c r="AW154" s="13" t="s">
        <v>31</v>
      </c>
      <c r="AX154" s="13" t="s">
        <v>70</v>
      </c>
      <c r="AY154" s="155" t="s">
        <v>142</v>
      </c>
    </row>
    <row r="155" spans="2:65" s="11" customFormat="1" ht="11.25">
      <c r="B155" s="139"/>
      <c r="D155" s="140" t="s">
        <v>151</v>
      </c>
      <c r="E155" s="141" t="s">
        <v>19</v>
      </c>
      <c r="F155" s="142" t="s">
        <v>80</v>
      </c>
      <c r="H155" s="143">
        <v>2</v>
      </c>
      <c r="I155" s="144"/>
      <c r="L155" s="139"/>
      <c r="M155" s="145"/>
      <c r="T155" s="146"/>
      <c r="AT155" s="141" t="s">
        <v>151</v>
      </c>
      <c r="AU155" s="141" t="s">
        <v>78</v>
      </c>
      <c r="AV155" s="11" t="s">
        <v>80</v>
      </c>
      <c r="AW155" s="11" t="s">
        <v>31</v>
      </c>
      <c r="AX155" s="11" t="s">
        <v>70</v>
      </c>
      <c r="AY155" s="141" t="s">
        <v>142</v>
      </c>
    </row>
    <row r="156" spans="2:65" s="13" customFormat="1" ht="11.25">
      <c r="B156" s="154"/>
      <c r="D156" s="140" t="s">
        <v>151</v>
      </c>
      <c r="E156" s="155" t="s">
        <v>19</v>
      </c>
      <c r="F156" s="156" t="s">
        <v>1499</v>
      </c>
      <c r="H156" s="155" t="s">
        <v>19</v>
      </c>
      <c r="I156" s="157"/>
      <c r="L156" s="154"/>
      <c r="M156" s="158"/>
      <c r="T156" s="159"/>
      <c r="AT156" s="155" t="s">
        <v>151</v>
      </c>
      <c r="AU156" s="155" t="s">
        <v>78</v>
      </c>
      <c r="AV156" s="13" t="s">
        <v>78</v>
      </c>
      <c r="AW156" s="13" t="s">
        <v>31</v>
      </c>
      <c r="AX156" s="13" t="s">
        <v>70</v>
      </c>
      <c r="AY156" s="155" t="s">
        <v>142</v>
      </c>
    </row>
    <row r="157" spans="2:65" s="11" customFormat="1" ht="11.25">
      <c r="B157" s="139"/>
      <c r="D157" s="140" t="s">
        <v>151</v>
      </c>
      <c r="E157" s="141" t="s">
        <v>19</v>
      </c>
      <c r="F157" s="142" t="s">
        <v>80</v>
      </c>
      <c r="H157" s="143">
        <v>2</v>
      </c>
      <c r="I157" s="144"/>
      <c r="L157" s="139"/>
      <c r="M157" s="145"/>
      <c r="T157" s="146"/>
      <c r="AT157" s="141" t="s">
        <v>151</v>
      </c>
      <c r="AU157" s="141" t="s">
        <v>78</v>
      </c>
      <c r="AV157" s="11" t="s">
        <v>80</v>
      </c>
      <c r="AW157" s="11" t="s">
        <v>31</v>
      </c>
      <c r="AX157" s="11" t="s">
        <v>70</v>
      </c>
      <c r="AY157" s="141" t="s">
        <v>142</v>
      </c>
    </row>
    <row r="158" spans="2:65" s="13" customFormat="1" ht="11.25">
      <c r="B158" s="154"/>
      <c r="D158" s="140" t="s">
        <v>151</v>
      </c>
      <c r="E158" s="155" t="s">
        <v>19</v>
      </c>
      <c r="F158" s="156" t="s">
        <v>1502</v>
      </c>
      <c r="H158" s="155" t="s">
        <v>19</v>
      </c>
      <c r="I158" s="157"/>
      <c r="L158" s="154"/>
      <c r="M158" s="158"/>
      <c r="T158" s="159"/>
      <c r="AT158" s="155" t="s">
        <v>151</v>
      </c>
      <c r="AU158" s="155" t="s">
        <v>78</v>
      </c>
      <c r="AV158" s="13" t="s">
        <v>78</v>
      </c>
      <c r="AW158" s="13" t="s">
        <v>31</v>
      </c>
      <c r="AX158" s="13" t="s">
        <v>70</v>
      </c>
      <c r="AY158" s="155" t="s">
        <v>142</v>
      </c>
    </row>
    <row r="159" spans="2:65" s="11" customFormat="1" ht="11.25">
      <c r="B159" s="139"/>
      <c r="D159" s="140" t="s">
        <v>151</v>
      </c>
      <c r="E159" s="141" t="s">
        <v>19</v>
      </c>
      <c r="F159" s="142" t="s">
        <v>80</v>
      </c>
      <c r="H159" s="143">
        <v>2</v>
      </c>
      <c r="I159" s="144"/>
      <c r="L159" s="139"/>
      <c r="M159" s="145"/>
      <c r="T159" s="146"/>
      <c r="AT159" s="141" t="s">
        <v>151</v>
      </c>
      <c r="AU159" s="141" t="s">
        <v>78</v>
      </c>
      <c r="AV159" s="11" t="s">
        <v>80</v>
      </c>
      <c r="AW159" s="11" t="s">
        <v>31</v>
      </c>
      <c r="AX159" s="11" t="s">
        <v>70</v>
      </c>
      <c r="AY159" s="141" t="s">
        <v>142</v>
      </c>
    </row>
    <row r="160" spans="2:65" s="13" customFormat="1" ht="11.25">
      <c r="B160" s="154"/>
      <c r="D160" s="140" t="s">
        <v>151</v>
      </c>
      <c r="E160" s="155" t="s">
        <v>19</v>
      </c>
      <c r="F160" s="156" t="s">
        <v>1503</v>
      </c>
      <c r="H160" s="155" t="s">
        <v>19</v>
      </c>
      <c r="I160" s="157"/>
      <c r="L160" s="154"/>
      <c r="M160" s="158"/>
      <c r="T160" s="159"/>
      <c r="AT160" s="155" t="s">
        <v>151</v>
      </c>
      <c r="AU160" s="155" t="s">
        <v>78</v>
      </c>
      <c r="AV160" s="13" t="s">
        <v>78</v>
      </c>
      <c r="AW160" s="13" t="s">
        <v>31</v>
      </c>
      <c r="AX160" s="13" t="s">
        <v>70</v>
      </c>
      <c r="AY160" s="155" t="s">
        <v>142</v>
      </c>
    </row>
    <row r="161" spans="2:65" s="11" customFormat="1" ht="11.25">
      <c r="B161" s="139"/>
      <c r="D161" s="140" t="s">
        <v>151</v>
      </c>
      <c r="E161" s="141" t="s">
        <v>19</v>
      </c>
      <c r="F161" s="142" t="s">
        <v>80</v>
      </c>
      <c r="H161" s="143">
        <v>2</v>
      </c>
      <c r="I161" s="144"/>
      <c r="L161" s="139"/>
      <c r="M161" s="145"/>
      <c r="T161" s="146"/>
      <c r="AT161" s="141" t="s">
        <v>151</v>
      </c>
      <c r="AU161" s="141" t="s">
        <v>78</v>
      </c>
      <c r="AV161" s="11" t="s">
        <v>80</v>
      </c>
      <c r="AW161" s="11" t="s">
        <v>31</v>
      </c>
      <c r="AX161" s="11" t="s">
        <v>70</v>
      </c>
      <c r="AY161" s="141" t="s">
        <v>142</v>
      </c>
    </row>
    <row r="162" spans="2:65" s="12" customFormat="1" ht="11.25">
      <c r="B162" s="147"/>
      <c r="D162" s="140" t="s">
        <v>151</v>
      </c>
      <c r="E162" s="148" t="s">
        <v>19</v>
      </c>
      <c r="F162" s="149" t="s">
        <v>154</v>
      </c>
      <c r="H162" s="150">
        <v>8</v>
      </c>
      <c r="I162" s="151"/>
      <c r="L162" s="147"/>
      <c r="M162" s="152"/>
      <c r="T162" s="153"/>
      <c r="AT162" s="148" t="s">
        <v>151</v>
      </c>
      <c r="AU162" s="148" t="s">
        <v>78</v>
      </c>
      <c r="AV162" s="12" t="s">
        <v>149</v>
      </c>
      <c r="AW162" s="12" t="s">
        <v>31</v>
      </c>
      <c r="AX162" s="12" t="s">
        <v>78</v>
      </c>
      <c r="AY162" s="148" t="s">
        <v>142</v>
      </c>
    </row>
    <row r="163" spans="2:65" s="1" customFormat="1" ht="16.5" customHeight="1">
      <c r="B163" s="32"/>
      <c r="C163" s="125" t="s">
        <v>8</v>
      </c>
      <c r="D163" s="125" t="s">
        <v>143</v>
      </c>
      <c r="E163" s="126" t="s">
        <v>1510</v>
      </c>
      <c r="F163" s="127" t="s">
        <v>1511</v>
      </c>
      <c r="G163" s="128" t="s">
        <v>146</v>
      </c>
      <c r="H163" s="129">
        <v>5</v>
      </c>
      <c r="I163" s="130"/>
      <c r="J163" s="131">
        <f>ROUND(I163*H163,2)</f>
        <v>0</v>
      </c>
      <c r="K163" s="127" t="s">
        <v>147</v>
      </c>
      <c r="L163" s="132"/>
      <c r="M163" s="133" t="s">
        <v>19</v>
      </c>
      <c r="N163" s="134" t="s">
        <v>41</v>
      </c>
      <c r="P163" s="135">
        <f>O163*H163</f>
        <v>0</v>
      </c>
      <c r="Q163" s="135">
        <v>0</v>
      </c>
      <c r="R163" s="135">
        <f>Q163*H163</f>
        <v>0</v>
      </c>
      <c r="S163" s="135">
        <v>0</v>
      </c>
      <c r="T163" s="136">
        <f>S163*H163</f>
        <v>0</v>
      </c>
      <c r="AR163" s="137" t="s">
        <v>148</v>
      </c>
      <c r="AT163" s="137" t="s">
        <v>143</v>
      </c>
      <c r="AU163" s="137" t="s">
        <v>78</v>
      </c>
      <c r="AY163" s="17" t="s">
        <v>142</v>
      </c>
      <c r="BE163" s="138">
        <f>IF(N163="základní",J163,0)</f>
        <v>0</v>
      </c>
      <c r="BF163" s="138">
        <f>IF(N163="snížená",J163,0)</f>
        <v>0</v>
      </c>
      <c r="BG163" s="138">
        <f>IF(N163="zákl. přenesená",J163,0)</f>
        <v>0</v>
      </c>
      <c r="BH163" s="138">
        <f>IF(N163="sníž. přenesená",J163,0)</f>
        <v>0</v>
      </c>
      <c r="BI163" s="138">
        <f>IF(N163="nulová",J163,0)</f>
        <v>0</v>
      </c>
      <c r="BJ163" s="17" t="s">
        <v>78</v>
      </c>
      <c r="BK163" s="138">
        <f>ROUND(I163*H163,2)</f>
        <v>0</v>
      </c>
      <c r="BL163" s="17" t="s">
        <v>149</v>
      </c>
      <c r="BM163" s="137" t="s">
        <v>1512</v>
      </c>
    </row>
    <row r="164" spans="2:65" s="13" customFormat="1" ht="11.25">
      <c r="B164" s="154"/>
      <c r="D164" s="140" t="s">
        <v>151</v>
      </c>
      <c r="E164" s="155" t="s">
        <v>19</v>
      </c>
      <c r="F164" s="156" t="s">
        <v>1513</v>
      </c>
      <c r="H164" s="155" t="s">
        <v>19</v>
      </c>
      <c r="I164" s="157"/>
      <c r="L164" s="154"/>
      <c r="M164" s="158"/>
      <c r="T164" s="159"/>
      <c r="AT164" s="155" t="s">
        <v>151</v>
      </c>
      <c r="AU164" s="155" t="s">
        <v>78</v>
      </c>
      <c r="AV164" s="13" t="s">
        <v>78</v>
      </c>
      <c r="AW164" s="13" t="s">
        <v>31</v>
      </c>
      <c r="AX164" s="13" t="s">
        <v>70</v>
      </c>
      <c r="AY164" s="155" t="s">
        <v>142</v>
      </c>
    </row>
    <row r="165" spans="2:65" s="11" customFormat="1" ht="11.25">
      <c r="B165" s="139"/>
      <c r="D165" s="140" t="s">
        <v>151</v>
      </c>
      <c r="E165" s="141" t="s">
        <v>19</v>
      </c>
      <c r="F165" s="142" t="s">
        <v>173</v>
      </c>
      <c r="H165" s="143">
        <v>5</v>
      </c>
      <c r="I165" s="144"/>
      <c r="L165" s="139"/>
      <c r="M165" s="145"/>
      <c r="T165" s="146"/>
      <c r="AT165" s="141" t="s">
        <v>151</v>
      </c>
      <c r="AU165" s="141" t="s">
        <v>78</v>
      </c>
      <c r="AV165" s="11" t="s">
        <v>80</v>
      </c>
      <c r="AW165" s="11" t="s">
        <v>31</v>
      </c>
      <c r="AX165" s="11" t="s">
        <v>70</v>
      </c>
      <c r="AY165" s="141" t="s">
        <v>142</v>
      </c>
    </row>
    <row r="166" spans="2:65" s="12" customFormat="1" ht="11.25">
      <c r="B166" s="147"/>
      <c r="D166" s="140" t="s">
        <v>151</v>
      </c>
      <c r="E166" s="148" t="s">
        <v>19</v>
      </c>
      <c r="F166" s="149" t="s">
        <v>154</v>
      </c>
      <c r="H166" s="150">
        <v>5</v>
      </c>
      <c r="I166" s="151"/>
      <c r="L166" s="147"/>
      <c r="M166" s="152"/>
      <c r="T166" s="153"/>
      <c r="AT166" s="148" t="s">
        <v>151</v>
      </c>
      <c r="AU166" s="148" t="s">
        <v>78</v>
      </c>
      <c r="AV166" s="12" t="s">
        <v>149</v>
      </c>
      <c r="AW166" s="12" t="s">
        <v>31</v>
      </c>
      <c r="AX166" s="12" t="s">
        <v>78</v>
      </c>
      <c r="AY166" s="148" t="s">
        <v>142</v>
      </c>
    </row>
    <row r="167" spans="2:65" s="1" customFormat="1" ht="24.2" customHeight="1">
      <c r="B167" s="32"/>
      <c r="C167" s="125" t="s">
        <v>218</v>
      </c>
      <c r="D167" s="125" t="s">
        <v>143</v>
      </c>
      <c r="E167" s="126" t="s">
        <v>1514</v>
      </c>
      <c r="F167" s="127" t="s">
        <v>1515</v>
      </c>
      <c r="G167" s="128" t="s">
        <v>146</v>
      </c>
      <c r="H167" s="129">
        <v>30</v>
      </c>
      <c r="I167" s="130"/>
      <c r="J167" s="131">
        <f>ROUND(I167*H167,2)</f>
        <v>0</v>
      </c>
      <c r="K167" s="127" t="s">
        <v>147</v>
      </c>
      <c r="L167" s="132"/>
      <c r="M167" s="133" t="s">
        <v>19</v>
      </c>
      <c r="N167" s="134" t="s">
        <v>41</v>
      </c>
      <c r="P167" s="135">
        <f>O167*H167</f>
        <v>0</v>
      </c>
      <c r="Q167" s="135">
        <v>5.1000000000000004E-3</v>
      </c>
      <c r="R167" s="135">
        <f>Q167*H167</f>
        <v>0.15300000000000002</v>
      </c>
      <c r="S167" s="135">
        <v>0</v>
      </c>
      <c r="T167" s="136">
        <f>S167*H167</f>
        <v>0</v>
      </c>
      <c r="AR167" s="137" t="s">
        <v>148</v>
      </c>
      <c r="AT167" s="137" t="s">
        <v>143</v>
      </c>
      <c r="AU167" s="137" t="s">
        <v>78</v>
      </c>
      <c r="AY167" s="17" t="s">
        <v>142</v>
      </c>
      <c r="BE167" s="138">
        <f>IF(N167="základní",J167,0)</f>
        <v>0</v>
      </c>
      <c r="BF167" s="138">
        <f>IF(N167="snížená",J167,0)</f>
        <v>0</v>
      </c>
      <c r="BG167" s="138">
        <f>IF(N167="zákl. přenesená",J167,0)</f>
        <v>0</v>
      </c>
      <c r="BH167" s="138">
        <f>IF(N167="sníž. přenesená",J167,0)</f>
        <v>0</v>
      </c>
      <c r="BI167" s="138">
        <f>IF(N167="nulová",J167,0)</f>
        <v>0</v>
      </c>
      <c r="BJ167" s="17" t="s">
        <v>78</v>
      </c>
      <c r="BK167" s="138">
        <f>ROUND(I167*H167,2)</f>
        <v>0</v>
      </c>
      <c r="BL167" s="17" t="s">
        <v>149</v>
      </c>
      <c r="BM167" s="137" t="s">
        <v>1516</v>
      </c>
    </row>
    <row r="168" spans="2:65" s="13" customFormat="1" ht="11.25">
      <c r="B168" s="154"/>
      <c r="D168" s="140" t="s">
        <v>151</v>
      </c>
      <c r="E168" s="155" t="s">
        <v>19</v>
      </c>
      <c r="F168" s="156" t="s">
        <v>1496</v>
      </c>
      <c r="H168" s="155" t="s">
        <v>19</v>
      </c>
      <c r="I168" s="157"/>
      <c r="L168" s="154"/>
      <c r="M168" s="158"/>
      <c r="T168" s="159"/>
      <c r="AT168" s="155" t="s">
        <v>151</v>
      </c>
      <c r="AU168" s="155" t="s">
        <v>78</v>
      </c>
      <c r="AV168" s="13" t="s">
        <v>78</v>
      </c>
      <c r="AW168" s="13" t="s">
        <v>31</v>
      </c>
      <c r="AX168" s="13" t="s">
        <v>70</v>
      </c>
      <c r="AY168" s="155" t="s">
        <v>142</v>
      </c>
    </row>
    <row r="169" spans="2:65" s="11" customFormat="1" ht="11.25">
      <c r="B169" s="139"/>
      <c r="D169" s="140" t="s">
        <v>151</v>
      </c>
      <c r="E169" s="141" t="s">
        <v>19</v>
      </c>
      <c r="F169" s="142" t="s">
        <v>8</v>
      </c>
      <c r="H169" s="143">
        <v>12</v>
      </c>
      <c r="I169" s="144"/>
      <c r="L169" s="139"/>
      <c r="M169" s="145"/>
      <c r="T169" s="146"/>
      <c r="AT169" s="141" t="s">
        <v>151</v>
      </c>
      <c r="AU169" s="141" t="s">
        <v>78</v>
      </c>
      <c r="AV169" s="11" t="s">
        <v>80</v>
      </c>
      <c r="AW169" s="11" t="s">
        <v>31</v>
      </c>
      <c r="AX169" s="11" t="s">
        <v>70</v>
      </c>
      <c r="AY169" s="141" t="s">
        <v>142</v>
      </c>
    </row>
    <row r="170" spans="2:65" s="13" customFormat="1" ht="11.25">
      <c r="B170" s="154"/>
      <c r="D170" s="140" t="s">
        <v>151</v>
      </c>
      <c r="E170" s="155" t="s">
        <v>19</v>
      </c>
      <c r="F170" s="156" t="s">
        <v>1500</v>
      </c>
      <c r="H170" s="155" t="s">
        <v>19</v>
      </c>
      <c r="I170" s="157"/>
      <c r="L170" s="154"/>
      <c r="M170" s="158"/>
      <c r="T170" s="159"/>
      <c r="AT170" s="155" t="s">
        <v>151</v>
      </c>
      <c r="AU170" s="155" t="s">
        <v>78</v>
      </c>
      <c r="AV170" s="13" t="s">
        <v>78</v>
      </c>
      <c r="AW170" s="13" t="s">
        <v>31</v>
      </c>
      <c r="AX170" s="13" t="s">
        <v>70</v>
      </c>
      <c r="AY170" s="155" t="s">
        <v>142</v>
      </c>
    </row>
    <row r="171" spans="2:65" s="11" customFormat="1" ht="11.25">
      <c r="B171" s="139"/>
      <c r="D171" s="140" t="s">
        <v>151</v>
      </c>
      <c r="E171" s="141" t="s">
        <v>19</v>
      </c>
      <c r="F171" s="142" t="s">
        <v>238</v>
      </c>
      <c r="H171" s="143">
        <v>18</v>
      </c>
      <c r="I171" s="144"/>
      <c r="L171" s="139"/>
      <c r="M171" s="145"/>
      <c r="T171" s="146"/>
      <c r="AT171" s="141" t="s">
        <v>151</v>
      </c>
      <c r="AU171" s="141" t="s">
        <v>78</v>
      </c>
      <c r="AV171" s="11" t="s">
        <v>80</v>
      </c>
      <c r="AW171" s="11" t="s">
        <v>31</v>
      </c>
      <c r="AX171" s="11" t="s">
        <v>70</v>
      </c>
      <c r="AY171" s="141" t="s">
        <v>142</v>
      </c>
    </row>
    <row r="172" spans="2:65" s="12" customFormat="1" ht="11.25">
      <c r="B172" s="147"/>
      <c r="D172" s="140" t="s">
        <v>151</v>
      </c>
      <c r="E172" s="148" t="s">
        <v>19</v>
      </c>
      <c r="F172" s="149" t="s">
        <v>154</v>
      </c>
      <c r="H172" s="150">
        <v>30</v>
      </c>
      <c r="I172" s="151"/>
      <c r="L172" s="147"/>
      <c r="M172" s="152"/>
      <c r="T172" s="153"/>
      <c r="AT172" s="148" t="s">
        <v>151</v>
      </c>
      <c r="AU172" s="148" t="s">
        <v>78</v>
      </c>
      <c r="AV172" s="12" t="s">
        <v>149</v>
      </c>
      <c r="AW172" s="12" t="s">
        <v>31</v>
      </c>
      <c r="AX172" s="12" t="s">
        <v>78</v>
      </c>
      <c r="AY172" s="148" t="s">
        <v>142</v>
      </c>
    </row>
    <row r="173" spans="2:65" s="1" customFormat="1" ht="24.2" customHeight="1">
      <c r="B173" s="32"/>
      <c r="C173" s="125" t="s">
        <v>222</v>
      </c>
      <c r="D173" s="125" t="s">
        <v>143</v>
      </c>
      <c r="E173" s="126" t="s">
        <v>280</v>
      </c>
      <c r="F173" s="127" t="s">
        <v>281</v>
      </c>
      <c r="G173" s="128" t="s">
        <v>164</v>
      </c>
      <c r="H173" s="129">
        <v>6</v>
      </c>
      <c r="I173" s="130"/>
      <c r="J173" s="131">
        <f>ROUND(I173*H173,2)</f>
        <v>0</v>
      </c>
      <c r="K173" s="127" t="s">
        <v>147</v>
      </c>
      <c r="L173" s="132"/>
      <c r="M173" s="133" t="s">
        <v>19</v>
      </c>
      <c r="N173" s="134" t="s">
        <v>41</v>
      </c>
      <c r="P173" s="135">
        <f>O173*H173</f>
        <v>0</v>
      </c>
      <c r="Q173" s="135">
        <v>0</v>
      </c>
      <c r="R173" s="135">
        <f>Q173*H173</f>
        <v>0</v>
      </c>
      <c r="S173" s="135">
        <v>0</v>
      </c>
      <c r="T173" s="136">
        <f>S173*H173</f>
        <v>0</v>
      </c>
      <c r="AR173" s="137" t="s">
        <v>148</v>
      </c>
      <c r="AT173" s="137" t="s">
        <v>143</v>
      </c>
      <c r="AU173" s="137" t="s">
        <v>78</v>
      </c>
      <c r="AY173" s="17" t="s">
        <v>142</v>
      </c>
      <c r="BE173" s="138">
        <f>IF(N173="základní",J173,0)</f>
        <v>0</v>
      </c>
      <c r="BF173" s="138">
        <f>IF(N173="snížená",J173,0)</f>
        <v>0</v>
      </c>
      <c r="BG173" s="138">
        <f>IF(N173="zákl. přenesená",J173,0)</f>
        <v>0</v>
      </c>
      <c r="BH173" s="138">
        <f>IF(N173="sníž. přenesená",J173,0)</f>
        <v>0</v>
      </c>
      <c r="BI173" s="138">
        <f>IF(N173="nulová",J173,0)</f>
        <v>0</v>
      </c>
      <c r="BJ173" s="17" t="s">
        <v>78</v>
      </c>
      <c r="BK173" s="138">
        <f>ROUND(I173*H173,2)</f>
        <v>0</v>
      </c>
      <c r="BL173" s="17" t="s">
        <v>149</v>
      </c>
      <c r="BM173" s="137" t="s">
        <v>1517</v>
      </c>
    </row>
    <row r="174" spans="2:65" s="13" customFormat="1" ht="11.25">
      <c r="B174" s="154"/>
      <c r="D174" s="140" t="s">
        <v>151</v>
      </c>
      <c r="E174" s="155" t="s">
        <v>19</v>
      </c>
      <c r="F174" s="156" t="s">
        <v>1498</v>
      </c>
      <c r="H174" s="155" t="s">
        <v>19</v>
      </c>
      <c r="I174" s="157"/>
      <c r="L174" s="154"/>
      <c r="M174" s="158"/>
      <c r="T174" s="159"/>
      <c r="AT174" s="155" t="s">
        <v>151</v>
      </c>
      <c r="AU174" s="155" t="s">
        <v>78</v>
      </c>
      <c r="AV174" s="13" t="s">
        <v>78</v>
      </c>
      <c r="AW174" s="13" t="s">
        <v>31</v>
      </c>
      <c r="AX174" s="13" t="s">
        <v>70</v>
      </c>
      <c r="AY174" s="155" t="s">
        <v>142</v>
      </c>
    </row>
    <row r="175" spans="2:65" s="11" customFormat="1" ht="11.25">
      <c r="B175" s="139"/>
      <c r="D175" s="140" t="s">
        <v>151</v>
      </c>
      <c r="E175" s="141" t="s">
        <v>19</v>
      </c>
      <c r="F175" s="142" t="s">
        <v>179</v>
      </c>
      <c r="H175" s="143">
        <v>6</v>
      </c>
      <c r="I175" s="144"/>
      <c r="L175" s="139"/>
      <c r="M175" s="145"/>
      <c r="T175" s="146"/>
      <c r="AT175" s="141" t="s">
        <v>151</v>
      </c>
      <c r="AU175" s="141" t="s">
        <v>78</v>
      </c>
      <c r="AV175" s="11" t="s">
        <v>80</v>
      </c>
      <c r="AW175" s="11" t="s">
        <v>31</v>
      </c>
      <c r="AX175" s="11" t="s">
        <v>70</v>
      </c>
      <c r="AY175" s="141" t="s">
        <v>142</v>
      </c>
    </row>
    <row r="176" spans="2:65" s="12" customFormat="1" ht="11.25">
      <c r="B176" s="147"/>
      <c r="D176" s="140" t="s">
        <v>151</v>
      </c>
      <c r="E176" s="148" t="s">
        <v>19</v>
      </c>
      <c r="F176" s="149" t="s">
        <v>154</v>
      </c>
      <c r="H176" s="150">
        <v>6</v>
      </c>
      <c r="I176" s="151"/>
      <c r="L176" s="147"/>
      <c r="M176" s="152"/>
      <c r="T176" s="153"/>
      <c r="AT176" s="148" t="s">
        <v>151</v>
      </c>
      <c r="AU176" s="148" t="s">
        <v>78</v>
      </c>
      <c r="AV176" s="12" t="s">
        <v>149</v>
      </c>
      <c r="AW176" s="12" t="s">
        <v>31</v>
      </c>
      <c r="AX176" s="12" t="s">
        <v>78</v>
      </c>
      <c r="AY176" s="148" t="s">
        <v>142</v>
      </c>
    </row>
    <row r="177" spans="2:65" s="1" customFormat="1" ht="21.75" customHeight="1">
      <c r="B177" s="32"/>
      <c r="C177" s="125" t="s">
        <v>227</v>
      </c>
      <c r="D177" s="125" t="s">
        <v>143</v>
      </c>
      <c r="E177" s="126" t="s">
        <v>284</v>
      </c>
      <c r="F177" s="127" t="s">
        <v>285</v>
      </c>
      <c r="G177" s="128" t="s">
        <v>146</v>
      </c>
      <c r="H177" s="129">
        <v>2</v>
      </c>
      <c r="I177" s="130"/>
      <c r="J177" s="131">
        <f>ROUND(I177*H177,2)</f>
        <v>0</v>
      </c>
      <c r="K177" s="127" t="s">
        <v>147</v>
      </c>
      <c r="L177" s="132"/>
      <c r="M177" s="133" t="s">
        <v>19</v>
      </c>
      <c r="N177" s="134" t="s">
        <v>41</v>
      </c>
      <c r="P177" s="135">
        <f>O177*H177</f>
        <v>0</v>
      </c>
      <c r="Q177" s="135">
        <v>0</v>
      </c>
      <c r="R177" s="135">
        <f>Q177*H177</f>
        <v>0</v>
      </c>
      <c r="S177" s="135">
        <v>0</v>
      </c>
      <c r="T177" s="136">
        <f>S177*H177</f>
        <v>0</v>
      </c>
      <c r="AR177" s="137" t="s">
        <v>148</v>
      </c>
      <c r="AT177" s="137" t="s">
        <v>143</v>
      </c>
      <c r="AU177" s="137" t="s">
        <v>78</v>
      </c>
      <c r="AY177" s="17" t="s">
        <v>142</v>
      </c>
      <c r="BE177" s="138">
        <f>IF(N177="základní",J177,0)</f>
        <v>0</v>
      </c>
      <c r="BF177" s="138">
        <f>IF(N177="snížená",J177,0)</f>
        <v>0</v>
      </c>
      <c r="BG177" s="138">
        <f>IF(N177="zákl. přenesená",J177,0)</f>
        <v>0</v>
      </c>
      <c r="BH177" s="138">
        <f>IF(N177="sníž. přenesená",J177,0)</f>
        <v>0</v>
      </c>
      <c r="BI177" s="138">
        <f>IF(N177="nulová",J177,0)</f>
        <v>0</v>
      </c>
      <c r="BJ177" s="17" t="s">
        <v>78</v>
      </c>
      <c r="BK177" s="138">
        <f>ROUND(I177*H177,2)</f>
        <v>0</v>
      </c>
      <c r="BL177" s="17" t="s">
        <v>149</v>
      </c>
      <c r="BM177" s="137" t="s">
        <v>1518</v>
      </c>
    </row>
    <row r="178" spans="2:65" s="13" customFormat="1" ht="11.25">
      <c r="B178" s="154"/>
      <c r="D178" s="140" t="s">
        <v>151</v>
      </c>
      <c r="E178" s="155" t="s">
        <v>19</v>
      </c>
      <c r="F178" s="156" t="s">
        <v>1498</v>
      </c>
      <c r="H178" s="155" t="s">
        <v>19</v>
      </c>
      <c r="I178" s="157"/>
      <c r="L178" s="154"/>
      <c r="M178" s="158"/>
      <c r="T178" s="159"/>
      <c r="AT178" s="155" t="s">
        <v>151</v>
      </c>
      <c r="AU178" s="155" t="s">
        <v>78</v>
      </c>
      <c r="AV178" s="13" t="s">
        <v>78</v>
      </c>
      <c r="AW178" s="13" t="s">
        <v>31</v>
      </c>
      <c r="AX178" s="13" t="s">
        <v>70</v>
      </c>
      <c r="AY178" s="155" t="s">
        <v>142</v>
      </c>
    </row>
    <row r="179" spans="2:65" s="11" customFormat="1" ht="11.25">
      <c r="B179" s="139"/>
      <c r="D179" s="140" t="s">
        <v>151</v>
      </c>
      <c r="E179" s="141" t="s">
        <v>19</v>
      </c>
      <c r="F179" s="142" t="s">
        <v>80</v>
      </c>
      <c r="H179" s="143">
        <v>2</v>
      </c>
      <c r="I179" s="144"/>
      <c r="L179" s="139"/>
      <c r="M179" s="145"/>
      <c r="T179" s="146"/>
      <c r="AT179" s="141" t="s">
        <v>151</v>
      </c>
      <c r="AU179" s="141" t="s">
        <v>78</v>
      </c>
      <c r="AV179" s="11" t="s">
        <v>80</v>
      </c>
      <c r="AW179" s="11" t="s">
        <v>31</v>
      </c>
      <c r="AX179" s="11" t="s">
        <v>70</v>
      </c>
      <c r="AY179" s="141" t="s">
        <v>142</v>
      </c>
    </row>
    <row r="180" spans="2:65" s="12" customFormat="1" ht="11.25">
      <c r="B180" s="147"/>
      <c r="D180" s="140" t="s">
        <v>151</v>
      </c>
      <c r="E180" s="148" t="s">
        <v>19</v>
      </c>
      <c r="F180" s="149" t="s">
        <v>154</v>
      </c>
      <c r="H180" s="150">
        <v>2</v>
      </c>
      <c r="I180" s="151"/>
      <c r="L180" s="147"/>
      <c r="M180" s="152"/>
      <c r="T180" s="153"/>
      <c r="AT180" s="148" t="s">
        <v>151</v>
      </c>
      <c r="AU180" s="148" t="s">
        <v>78</v>
      </c>
      <c r="AV180" s="12" t="s">
        <v>149</v>
      </c>
      <c r="AW180" s="12" t="s">
        <v>31</v>
      </c>
      <c r="AX180" s="12" t="s">
        <v>78</v>
      </c>
      <c r="AY180" s="148" t="s">
        <v>142</v>
      </c>
    </row>
    <row r="181" spans="2:65" s="1" customFormat="1" ht="16.5" customHeight="1">
      <c r="B181" s="32"/>
      <c r="C181" s="125" t="s">
        <v>217</v>
      </c>
      <c r="D181" s="125" t="s">
        <v>143</v>
      </c>
      <c r="E181" s="126" t="s">
        <v>1519</v>
      </c>
      <c r="F181" s="127" t="s">
        <v>1520</v>
      </c>
      <c r="G181" s="128" t="s">
        <v>146</v>
      </c>
      <c r="H181" s="129">
        <v>240</v>
      </c>
      <c r="I181" s="130"/>
      <c r="J181" s="131">
        <f>ROUND(I181*H181,2)</f>
        <v>0</v>
      </c>
      <c r="K181" s="127" t="s">
        <v>147</v>
      </c>
      <c r="L181" s="132"/>
      <c r="M181" s="133" t="s">
        <v>19</v>
      </c>
      <c r="N181" s="134" t="s">
        <v>41</v>
      </c>
      <c r="P181" s="135">
        <f>O181*H181</f>
        <v>0</v>
      </c>
      <c r="Q181" s="135">
        <v>0.32</v>
      </c>
      <c r="R181" s="135">
        <f>Q181*H181</f>
        <v>76.8</v>
      </c>
      <c r="S181" s="135">
        <v>0</v>
      </c>
      <c r="T181" s="136">
        <f>S181*H181</f>
        <v>0</v>
      </c>
      <c r="AR181" s="137" t="s">
        <v>148</v>
      </c>
      <c r="AT181" s="137" t="s">
        <v>143</v>
      </c>
      <c r="AU181" s="137" t="s">
        <v>78</v>
      </c>
      <c r="AY181" s="17" t="s">
        <v>142</v>
      </c>
      <c r="BE181" s="138">
        <f>IF(N181="základní",J181,0)</f>
        <v>0</v>
      </c>
      <c r="BF181" s="138">
        <f>IF(N181="snížená",J181,0)</f>
        <v>0</v>
      </c>
      <c r="BG181" s="138">
        <f>IF(N181="zákl. přenesená",J181,0)</f>
        <v>0</v>
      </c>
      <c r="BH181" s="138">
        <f>IF(N181="sníž. přenesená",J181,0)</f>
        <v>0</v>
      </c>
      <c r="BI181" s="138">
        <f>IF(N181="nulová",J181,0)</f>
        <v>0</v>
      </c>
      <c r="BJ181" s="17" t="s">
        <v>78</v>
      </c>
      <c r="BK181" s="138">
        <f>ROUND(I181*H181,2)</f>
        <v>0</v>
      </c>
      <c r="BL181" s="17" t="s">
        <v>149</v>
      </c>
      <c r="BM181" s="137" t="s">
        <v>1521</v>
      </c>
    </row>
    <row r="182" spans="2:65" s="13" customFormat="1" ht="11.25">
      <c r="B182" s="154"/>
      <c r="D182" s="140" t="s">
        <v>151</v>
      </c>
      <c r="E182" s="155" t="s">
        <v>19</v>
      </c>
      <c r="F182" s="156" t="s">
        <v>1522</v>
      </c>
      <c r="H182" s="155" t="s">
        <v>19</v>
      </c>
      <c r="I182" s="157"/>
      <c r="L182" s="154"/>
      <c r="M182" s="158"/>
      <c r="T182" s="159"/>
      <c r="AT182" s="155" t="s">
        <v>151</v>
      </c>
      <c r="AU182" s="155" t="s">
        <v>78</v>
      </c>
      <c r="AV182" s="13" t="s">
        <v>78</v>
      </c>
      <c r="AW182" s="13" t="s">
        <v>31</v>
      </c>
      <c r="AX182" s="13" t="s">
        <v>70</v>
      </c>
      <c r="AY182" s="155" t="s">
        <v>142</v>
      </c>
    </row>
    <row r="183" spans="2:65" s="11" customFormat="1" ht="11.25">
      <c r="B183" s="139"/>
      <c r="D183" s="140" t="s">
        <v>151</v>
      </c>
      <c r="E183" s="141" t="s">
        <v>19</v>
      </c>
      <c r="F183" s="142" t="s">
        <v>978</v>
      </c>
      <c r="H183" s="143">
        <v>120</v>
      </c>
      <c r="I183" s="144"/>
      <c r="L183" s="139"/>
      <c r="M183" s="145"/>
      <c r="T183" s="146"/>
      <c r="AT183" s="141" t="s">
        <v>151</v>
      </c>
      <c r="AU183" s="141" t="s">
        <v>78</v>
      </c>
      <c r="AV183" s="11" t="s">
        <v>80</v>
      </c>
      <c r="AW183" s="11" t="s">
        <v>31</v>
      </c>
      <c r="AX183" s="11" t="s">
        <v>70</v>
      </c>
      <c r="AY183" s="141" t="s">
        <v>142</v>
      </c>
    </row>
    <row r="184" spans="2:65" s="13" customFormat="1" ht="11.25">
      <c r="B184" s="154"/>
      <c r="D184" s="140" t="s">
        <v>151</v>
      </c>
      <c r="E184" s="155" t="s">
        <v>19</v>
      </c>
      <c r="F184" s="156" t="s">
        <v>1523</v>
      </c>
      <c r="H184" s="155" t="s">
        <v>19</v>
      </c>
      <c r="I184" s="157"/>
      <c r="L184" s="154"/>
      <c r="M184" s="158"/>
      <c r="T184" s="159"/>
      <c r="AT184" s="155" t="s">
        <v>151</v>
      </c>
      <c r="AU184" s="155" t="s">
        <v>78</v>
      </c>
      <c r="AV184" s="13" t="s">
        <v>78</v>
      </c>
      <c r="AW184" s="13" t="s">
        <v>31</v>
      </c>
      <c r="AX184" s="13" t="s">
        <v>70</v>
      </c>
      <c r="AY184" s="155" t="s">
        <v>142</v>
      </c>
    </row>
    <row r="185" spans="2:65" s="11" customFormat="1" ht="11.25">
      <c r="B185" s="139"/>
      <c r="D185" s="140" t="s">
        <v>151</v>
      </c>
      <c r="E185" s="141" t="s">
        <v>19</v>
      </c>
      <c r="F185" s="142" t="s">
        <v>978</v>
      </c>
      <c r="H185" s="143">
        <v>120</v>
      </c>
      <c r="I185" s="144"/>
      <c r="L185" s="139"/>
      <c r="M185" s="145"/>
      <c r="T185" s="146"/>
      <c r="AT185" s="141" t="s">
        <v>151</v>
      </c>
      <c r="AU185" s="141" t="s">
        <v>78</v>
      </c>
      <c r="AV185" s="11" t="s">
        <v>80</v>
      </c>
      <c r="AW185" s="11" t="s">
        <v>31</v>
      </c>
      <c r="AX185" s="11" t="s">
        <v>70</v>
      </c>
      <c r="AY185" s="141" t="s">
        <v>142</v>
      </c>
    </row>
    <row r="186" spans="2:65" s="12" customFormat="1" ht="11.25">
      <c r="B186" s="147"/>
      <c r="D186" s="140" t="s">
        <v>151</v>
      </c>
      <c r="E186" s="148" t="s">
        <v>19</v>
      </c>
      <c r="F186" s="149" t="s">
        <v>154</v>
      </c>
      <c r="H186" s="150">
        <v>240</v>
      </c>
      <c r="I186" s="151"/>
      <c r="L186" s="147"/>
      <c r="M186" s="152"/>
      <c r="T186" s="153"/>
      <c r="AT186" s="148" t="s">
        <v>151</v>
      </c>
      <c r="AU186" s="148" t="s">
        <v>78</v>
      </c>
      <c r="AV186" s="12" t="s">
        <v>149</v>
      </c>
      <c r="AW186" s="12" t="s">
        <v>31</v>
      </c>
      <c r="AX186" s="12" t="s">
        <v>78</v>
      </c>
      <c r="AY186" s="148" t="s">
        <v>142</v>
      </c>
    </row>
    <row r="187" spans="2:65" s="1" customFormat="1" ht="16.5" customHeight="1">
      <c r="B187" s="32"/>
      <c r="C187" s="125" t="s">
        <v>234</v>
      </c>
      <c r="D187" s="125" t="s">
        <v>143</v>
      </c>
      <c r="E187" s="126" t="s">
        <v>966</v>
      </c>
      <c r="F187" s="127" t="s">
        <v>967</v>
      </c>
      <c r="G187" s="128" t="s">
        <v>146</v>
      </c>
      <c r="H187" s="129">
        <v>242</v>
      </c>
      <c r="I187" s="130"/>
      <c r="J187" s="131">
        <f>ROUND(I187*H187,2)</f>
        <v>0</v>
      </c>
      <c r="K187" s="127" t="s">
        <v>147</v>
      </c>
      <c r="L187" s="132"/>
      <c r="M187" s="133" t="s">
        <v>19</v>
      </c>
      <c r="N187" s="134" t="s">
        <v>41</v>
      </c>
      <c r="P187" s="135">
        <f>O187*H187</f>
        <v>0</v>
      </c>
      <c r="Q187" s="135">
        <v>0.13200000000000001</v>
      </c>
      <c r="R187" s="135">
        <f>Q187*H187</f>
        <v>31.944000000000003</v>
      </c>
      <c r="S187" s="135">
        <v>0</v>
      </c>
      <c r="T187" s="136">
        <f>S187*H187</f>
        <v>0</v>
      </c>
      <c r="AR187" s="137" t="s">
        <v>148</v>
      </c>
      <c r="AT187" s="137" t="s">
        <v>143</v>
      </c>
      <c r="AU187" s="137" t="s">
        <v>78</v>
      </c>
      <c r="AY187" s="17" t="s">
        <v>142</v>
      </c>
      <c r="BE187" s="138">
        <f>IF(N187="základní",J187,0)</f>
        <v>0</v>
      </c>
      <c r="BF187" s="138">
        <f>IF(N187="snížená",J187,0)</f>
        <v>0</v>
      </c>
      <c r="BG187" s="138">
        <f>IF(N187="zákl. přenesená",J187,0)</f>
        <v>0</v>
      </c>
      <c r="BH187" s="138">
        <f>IF(N187="sníž. přenesená",J187,0)</f>
        <v>0</v>
      </c>
      <c r="BI187" s="138">
        <f>IF(N187="nulová",J187,0)</f>
        <v>0</v>
      </c>
      <c r="BJ187" s="17" t="s">
        <v>78</v>
      </c>
      <c r="BK187" s="138">
        <f>ROUND(I187*H187,2)</f>
        <v>0</v>
      </c>
      <c r="BL187" s="17" t="s">
        <v>149</v>
      </c>
      <c r="BM187" s="137" t="s">
        <v>1524</v>
      </c>
    </row>
    <row r="188" spans="2:65" s="13" customFormat="1" ht="11.25">
      <c r="B188" s="154"/>
      <c r="D188" s="140" t="s">
        <v>151</v>
      </c>
      <c r="E188" s="155" t="s">
        <v>19</v>
      </c>
      <c r="F188" s="156" t="s">
        <v>1522</v>
      </c>
      <c r="H188" s="155" t="s">
        <v>19</v>
      </c>
      <c r="I188" s="157"/>
      <c r="L188" s="154"/>
      <c r="M188" s="158"/>
      <c r="T188" s="159"/>
      <c r="AT188" s="155" t="s">
        <v>151</v>
      </c>
      <c r="AU188" s="155" t="s">
        <v>78</v>
      </c>
      <c r="AV188" s="13" t="s">
        <v>78</v>
      </c>
      <c r="AW188" s="13" t="s">
        <v>31</v>
      </c>
      <c r="AX188" s="13" t="s">
        <v>70</v>
      </c>
      <c r="AY188" s="155" t="s">
        <v>142</v>
      </c>
    </row>
    <row r="189" spans="2:65" s="11" customFormat="1" ht="11.25">
      <c r="B189" s="139"/>
      <c r="D189" s="140" t="s">
        <v>151</v>
      </c>
      <c r="E189" s="141" t="s">
        <v>19</v>
      </c>
      <c r="F189" s="142" t="s">
        <v>1348</v>
      </c>
      <c r="H189" s="143">
        <v>121</v>
      </c>
      <c r="I189" s="144"/>
      <c r="L189" s="139"/>
      <c r="M189" s="145"/>
      <c r="T189" s="146"/>
      <c r="AT189" s="141" t="s">
        <v>151</v>
      </c>
      <c r="AU189" s="141" t="s">
        <v>78</v>
      </c>
      <c r="AV189" s="11" t="s">
        <v>80</v>
      </c>
      <c r="AW189" s="11" t="s">
        <v>31</v>
      </c>
      <c r="AX189" s="11" t="s">
        <v>70</v>
      </c>
      <c r="AY189" s="141" t="s">
        <v>142</v>
      </c>
    </row>
    <row r="190" spans="2:65" s="13" customFormat="1" ht="11.25">
      <c r="B190" s="154"/>
      <c r="D190" s="140" t="s">
        <v>151</v>
      </c>
      <c r="E190" s="155" t="s">
        <v>19</v>
      </c>
      <c r="F190" s="156" t="s">
        <v>1523</v>
      </c>
      <c r="H190" s="155" t="s">
        <v>19</v>
      </c>
      <c r="I190" s="157"/>
      <c r="L190" s="154"/>
      <c r="M190" s="158"/>
      <c r="T190" s="159"/>
      <c r="AT190" s="155" t="s">
        <v>151</v>
      </c>
      <c r="AU190" s="155" t="s">
        <v>78</v>
      </c>
      <c r="AV190" s="13" t="s">
        <v>78</v>
      </c>
      <c r="AW190" s="13" t="s">
        <v>31</v>
      </c>
      <c r="AX190" s="13" t="s">
        <v>70</v>
      </c>
      <c r="AY190" s="155" t="s">
        <v>142</v>
      </c>
    </row>
    <row r="191" spans="2:65" s="11" customFormat="1" ht="11.25">
      <c r="B191" s="139"/>
      <c r="D191" s="140" t="s">
        <v>151</v>
      </c>
      <c r="E191" s="141" t="s">
        <v>19</v>
      </c>
      <c r="F191" s="142" t="s">
        <v>1348</v>
      </c>
      <c r="H191" s="143">
        <v>121</v>
      </c>
      <c r="I191" s="144"/>
      <c r="L191" s="139"/>
      <c r="M191" s="145"/>
      <c r="T191" s="146"/>
      <c r="AT191" s="141" t="s">
        <v>151</v>
      </c>
      <c r="AU191" s="141" t="s">
        <v>78</v>
      </c>
      <c r="AV191" s="11" t="s">
        <v>80</v>
      </c>
      <c r="AW191" s="11" t="s">
        <v>31</v>
      </c>
      <c r="AX191" s="11" t="s">
        <v>70</v>
      </c>
      <c r="AY191" s="141" t="s">
        <v>142</v>
      </c>
    </row>
    <row r="192" spans="2:65" s="12" customFormat="1" ht="11.25">
      <c r="B192" s="147"/>
      <c r="D192" s="140" t="s">
        <v>151</v>
      </c>
      <c r="E192" s="148" t="s">
        <v>19</v>
      </c>
      <c r="F192" s="149" t="s">
        <v>154</v>
      </c>
      <c r="H192" s="150">
        <v>242</v>
      </c>
      <c r="I192" s="151"/>
      <c r="L192" s="147"/>
      <c r="M192" s="152"/>
      <c r="T192" s="153"/>
      <c r="AT192" s="148" t="s">
        <v>151</v>
      </c>
      <c r="AU192" s="148" t="s">
        <v>78</v>
      </c>
      <c r="AV192" s="12" t="s">
        <v>149</v>
      </c>
      <c r="AW192" s="12" t="s">
        <v>31</v>
      </c>
      <c r="AX192" s="12" t="s">
        <v>78</v>
      </c>
      <c r="AY192" s="148" t="s">
        <v>142</v>
      </c>
    </row>
    <row r="193" spans="2:65" s="1" customFormat="1" ht="16.5" customHeight="1">
      <c r="B193" s="32"/>
      <c r="C193" s="125" t="s">
        <v>238</v>
      </c>
      <c r="D193" s="125" t="s">
        <v>143</v>
      </c>
      <c r="E193" s="126" t="s">
        <v>979</v>
      </c>
      <c r="F193" s="127" t="s">
        <v>980</v>
      </c>
      <c r="G193" s="128" t="s">
        <v>146</v>
      </c>
      <c r="H193" s="129">
        <v>240</v>
      </c>
      <c r="I193" s="130"/>
      <c r="J193" s="131">
        <f>ROUND(I193*H193,2)</f>
        <v>0</v>
      </c>
      <c r="K193" s="127" t="s">
        <v>147</v>
      </c>
      <c r="L193" s="132"/>
      <c r="M193" s="133" t="s">
        <v>19</v>
      </c>
      <c r="N193" s="134" t="s">
        <v>41</v>
      </c>
      <c r="P193" s="135">
        <f>O193*H193</f>
        <v>0</v>
      </c>
      <c r="Q193" s="135">
        <v>4.7E-2</v>
      </c>
      <c r="R193" s="135">
        <f>Q193*H193</f>
        <v>11.28</v>
      </c>
      <c r="S193" s="135">
        <v>0</v>
      </c>
      <c r="T193" s="136">
        <f>S193*H193</f>
        <v>0</v>
      </c>
      <c r="AR193" s="137" t="s">
        <v>148</v>
      </c>
      <c r="AT193" s="137" t="s">
        <v>143</v>
      </c>
      <c r="AU193" s="137" t="s">
        <v>78</v>
      </c>
      <c r="AY193" s="17" t="s">
        <v>142</v>
      </c>
      <c r="BE193" s="138">
        <f>IF(N193="základní",J193,0)</f>
        <v>0</v>
      </c>
      <c r="BF193" s="138">
        <f>IF(N193="snížená",J193,0)</f>
        <v>0</v>
      </c>
      <c r="BG193" s="138">
        <f>IF(N193="zákl. přenesená",J193,0)</f>
        <v>0</v>
      </c>
      <c r="BH193" s="138">
        <f>IF(N193="sníž. přenesená",J193,0)</f>
        <v>0</v>
      </c>
      <c r="BI193" s="138">
        <f>IF(N193="nulová",J193,0)</f>
        <v>0</v>
      </c>
      <c r="BJ193" s="17" t="s">
        <v>78</v>
      </c>
      <c r="BK193" s="138">
        <f>ROUND(I193*H193,2)</f>
        <v>0</v>
      </c>
      <c r="BL193" s="17" t="s">
        <v>149</v>
      </c>
      <c r="BM193" s="137" t="s">
        <v>1525</v>
      </c>
    </row>
    <row r="194" spans="2:65" s="13" customFormat="1" ht="11.25">
      <c r="B194" s="154"/>
      <c r="D194" s="140" t="s">
        <v>151</v>
      </c>
      <c r="E194" s="155" t="s">
        <v>19</v>
      </c>
      <c r="F194" s="156" t="s">
        <v>1522</v>
      </c>
      <c r="H194" s="155" t="s">
        <v>19</v>
      </c>
      <c r="I194" s="157"/>
      <c r="L194" s="154"/>
      <c r="M194" s="158"/>
      <c r="T194" s="159"/>
      <c r="AT194" s="155" t="s">
        <v>151</v>
      </c>
      <c r="AU194" s="155" t="s">
        <v>78</v>
      </c>
      <c r="AV194" s="13" t="s">
        <v>78</v>
      </c>
      <c r="AW194" s="13" t="s">
        <v>31</v>
      </c>
      <c r="AX194" s="13" t="s">
        <v>70</v>
      </c>
      <c r="AY194" s="155" t="s">
        <v>142</v>
      </c>
    </row>
    <row r="195" spans="2:65" s="11" customFormat="1" ht="11.25">
      <c r="B195" s="139"/>
      <c r="D195" s="140" t="s">
        <v>151</v>
      </c>
      <c r="E195" s="141" t="s">
        <v>19</v>
      </c>
      <c r="F195" s="142" t="s">
        <v>978</v>
      </c>
      <c r="H195" s="143">
        <v>120</v>
      </c>
      <c r="I195" s="144"/>
      <c r="L195" s="139"/>
      <c r="M195" s="145"/>
      <c r="T195" s="146"/>
      <c r="AT195" s="141" t="s">
        <v>151</v>
      </c>
      <c r="AU195" s="141" t="s">
        <v>78</v>
      </c>
      <c r="AV195" s="11" t="s">
        <v>80</v>
      </c>
      <c r="AW195" s="11" t="s">
        <v>31</v>
      </c>
      <c r="AX195" s="11" t="s">
        <v>70</v>
      </c>
      <c r="AY195" s="141" t="s">
        <v>142</v>
      </c>
    </row>
    <row r="196" spans="2:65" s="13" customFormat="1" ht="11.25">
      <c r="B196" s="154"/>
      <c r="D196" s="140" t="s">
        <v>151</v>
      </c>
      <c r="E196" s="155" t="s">
        <v>19</v>
      </c>
      <c r="F196" s="156" t="s">
        <v>1523</v>
      </c>
      <c r="H196" s="155" t="s">
        <v>19</v>
      </c>
      <c r="I196" s="157"/>
      <c r="L196" s="154"/>
      <c r="M196" s="158"/>
      <c r="T196" s="159"/>
      <c r="AT196" s="155" t="s">
        <v>151</v>
      </c>
      <c r="AU196" s="155" t="s">
        <v>78</v>
      </c>
      <c r="AV196" s="13" t="s">
        <v>78</v>
      </c>
      <c r="AW196" s="13" t="s">
        <v>31</v>
      </c>
      <c r="AX196" s="13" t="s">
        <v>70</v>
      </c>
      <c r="AY196" s="155" t="s">
        <v>142</v>
      </c>
    </row>
    <row r="197" spans="2:65" s="11" customFormat="1" ht="11.25">
      <c r="B197" s="139"/>
      <c r="D197" s="140" t="s">
        <v>151</v>
      </c>
      <c r="E197" s="141" t="s">
        <v>19</v>
      </c>
      <c r="F197" s="142" t="s">
        <v>978</v>
      </c>
      <c r="H197" s="143">
        <v>120</v>
      </c>
      <c r="I197" s="144"/>
      <c r="L197" s="139"/>
      <c r="M197" s="145"/>
      <c r="T197" s="146"/>
      <c r="AT197" s="141" t="s">
        <v>151</v>
      </c>
      <c r="AU197" s="141" t="s">
        <v>78</v>
      </c>
      <c r="AV197" s="11" t="s">
        <v>80</v>
      </c>
      <c r="AW197" s="11" t="s">
        <v>31</v>
      </c>
      <c r="AX197" s="11" t="s">
        <v>70</v>
      </c>
      <c r="AY197" s="141" t="s">
        <v>142</v>
      </c>
    </row>
    <row r="198" spans="2:65" s="12" customFormat="1" ht="11.25">
      <c r="B198" s="147"/>
      <c r="D198" s="140" t="s">
        <v>151</v>
      </c>
      <c r="E198" s="148" t="s">
        <v>19</v>
      </c>
      <c r="F198" s="149" t="s">
        <v>154</v>
      </c>
      <c r="H198" s="150">
        <v>240</v>
      </c>
      <c r="I198" s="151"/>
      <c r="L198" s="147"/>
      <c r="M198" s="152"/>
      <c r="T198" s="153"/>
      <c r="AT198" s="148" t="s">
        <v>151</v>
      </c>
      <c r="AU198" s="148" t="s">
        <v>78</v>
      </c>
      <c r="AV198" s="12" t="s">
        <v>149</v>
      </c>
      <c r="AW198" s="12" t="s">
        <v>31</v>
      </c>
      <c r="AX198" s="12" t="s">
        <v>78</v>
      </c>
      <c r="AY198" s="148" t="s">
        <v>142</v>
      </c>
    </row>
    <row r="199" spans="2:65" s="1" customFormat="1" ht="16.5" customHeight="1">
      <c r="B199" s="32"/>
      <c r="C199" s="125" t="s">
        <v>244</v>
      </c>
      <c r="D199" s="125" t="s">
        <v>143</v>
      </c>
      <c r="E199" s="126" t="s">
        <v>971</v>
      </c>
      <c r="F199" s="127" t="s">
        <v>972</v>
      </c>
      <c r="G199" s="128" t="s">
        <v>146</v>
      </c>
      <c r="H199" s="129">
        <v>240</v>
      </c>
      <c r="I199" s="130"/>
      <c r="J199" s="131">
        <f>ROUND(I199*H199,2)</f>
        <v>0</v>
      </c>
      <c r="K199" s="127" t="s">
        <v>147</v>
      </c>
      <c r="L199" s="132"/>
      <c r="M199" s="133" t="s">
        <v>19</v>
      </c>
      <c r="N199" s="134" t="s">
        <v>41</v>
      </c>
      <c r="P199" s="135">
        <f>O199*H199</f>
        <v>0</v>
      </c>
      <c r="Q199" s="135">
        <v>0.14899999999999999</v>
      </c>
      <c r="R199" s="135">
        <f>Q199*H199</f>
        <v>35.76</v>
      </c>
      <c r="S199" s="135">
        <v>0</v>
      </c>
      <c r="T199" s="136">
        <f>S199*H199</f>
        <v>0</v>
      </c>
      <c r="AR199" s="137" t="s">
        <v>148</v>
      </c>
      <c r="AT199" s="137" t="s">
        <v>143</v>
      </c>
      <c r="AU199" s="137" t="s">
        <v>78</v>
      </c>
      <c r="AY199" s="17" t="s">
        <v>142</v>
      </c>
      <c r="BE199" s="138">
        <f>IF(N199="základní",J199,0)</f>
        <v>0</v>
      </c>
      <c r="BF199" s="138">
        <f>IF(N199="snížená",J199,0)</f>
        <v>0</v>
      </c>
      <c r="BG199" s="138">
        <f>IF(N199="zákl. přenesená",J199,0)</f>
        <v>0</v>
      </c>
      <c r="BH199" s="138">
        <f>IF(N199="sníž. přenesená",J199,0)</f>
        <v>0</v>
      </c>
      <c r="BI199" s="138">
        <f>IF(N199="nulová",J199,0)</f>
        <v>0</v>
      </c>
      <c r="BJ199" s="17" t="s">
        <v>78</v>
      </c>
      <c r="BK199" s="138">
        <f>ROUND(I199*H199,2)</f>
        <v>0</v>
      </c>
      <c r="BL199" s="17" t="s">
        <v>149</v>
      </c>
      <c r="BM199" s="137" t="s">
        <v>1526</v>
      </c>
    </row>
    <row r="200" spans="2:65" s="13" customFormat="1" ht="11.25">
      <c r="B200" s="154"/>
      <c r="D200" s="140" t="s">
        <v>151</v>
      </c>
      <c r="E200" s="155" t="s">
        <v>19</v>
      </c>
      <c r="F200" s="156" t="s">
        <v>1522</v>
      </c>
      <c r="H200" s="155" t="s">
        <v>19</v>
      </c>
      <c r="I200" s="157"/>
      <c r="L200" s="154"/>
      <c r="M200" s="158"/>
      <c r="T200" s="159"/>
      <c r="AT200" s="155" t="s">
        <v>151</v>
      </c>
      <c r="AU200" s="155" t="s">
        <v>78</v>
      </c>
      <c r="AV200" s="13" t="s">
        <v>78</v>
      </c>
      <c r="AW200" s="13" t="s">
        <v>31</v>
      </c>
      <c r="AX200" s="13" t="s">
        <v>70</v>
      </c>
      <c r="AY200" s="155" t="s">
        <v>142</v>
      </c>
    </row>
    <row r="201" spans="2:65" s="11" customFormat="1" ht="11.25">
      <c r="B201" s="139"/>
      <c r="D201" s="140" t="s">
        <v>151</v>
      </c>
      <c r="E201" s="141" t="s">
        <v>19</v>
      </c>
      <c r="F201" s="142" t="s">
        <v>978</v>
      </c>
      <c r="H201" s="143">
        <v>120</v>
      </c>
      <c r="I201" s="144"/>
      <c r="L201" s="139"/>
      <c r="M201" s="145"/>
      <c r="T201" s="146"/>
      <c r="AT201" s="141" t="s">
        <v>151</v>
      </c>
      <c r="AU201" s="141" t="s">
        <v>78</v>
      </c>
      <c r="AV201" s="11" t="s">
        <v>80</v>
      </c>
      <c r="AW201" s="11" t="s">
        <v>31</v>
      </c>
      <c r="AX201" s="11" t="s">
        <v>70</v>
      </c>
      <c r="AY201" s="141" t="s">
        <v>142</v>
      </c>
    </row>
    <row r="202" spans="2:65" s="13" customFormat="1" ht="11.25">
      <c r="B202" s="154"/>
      <c r="D202" s="140" t="s">
        <v>151</v>
      </c>
      <c r="E202" s="155" t="s">
        <v>19</v>
      </c>
      <c r="F202" s="156" t="s">
        <v>1523</v>
      </c>
      <c r="H202" s="155" t="s">
        <v>19</v>
      </c>
      <c r="I202" s="157"/>
      <c r="L202" s="154"/>
      <c r="M202" s="158"/>
      <c r="T202" s="159"/>
      <c r="AT202" s="155" t="s">
        <v>151</v>
      </c>
      <c r="AU202" s="155" t="s">
        <v>78</v>
      </c>
      <c r="AV202" s="13" t="s">
        <v>78</v>
      </c>
      <c r="AW202" s="13" t="s">
        <v>31</v>
      </c>
      <c r="AX202" s="13" t="s">
        <v>70</v>
      </c>
      <c r="AY202" s="155" t="s">
        <v>142</v>
      </c>
    </row>
    <row r="203" spans="2:65" s="11" customFormat="1" ht="11.25">
      <c r="B203" s="139"/>
      <c r="D203" s="140" t="s">
        <v>151</v>
      </c>
      <c r="E203" s="141" t="s">
        <v>19</v>
      </c>
      <c r="F203" s="142" t="s">
        <v>978</v>
      </c>
      <c r="H203" s="143">
        <v>120</v>
      </c>
      <c r="I203" s="144"/>
      <c r="L203" s="139"/>
      <c r="M203" s="145"/>
      <c r="T203" s="146"/>
      <c r="AT203" s="141" t="s">
        <v>151</v>
      </c>
      <c r="AU203" s="141" t="s">
        <v>78</v>
      </c>
      <c r="AV203" s="11" t="s">
        <v>80</v>
      </c>
      <c r="AW203" s="11" t="s">
        <v>31</v>
      </c>
      <c r="AX203" s="11" t="s">
        <v>70</v>
      </c>
      <c r="AY203" s="141" t="s">
        <v>142</v>
      </c>
    </row>
    <row r="204" spans="2:65" s="12" customFormat="1" ht="11.25">
      <c r="B204" s="147"/>
      <c r="D204" s="140" t="s">
        <v>151</v>
      </c>
      <c r="E204" s="148" t="s">
        <v>19</v>
      </c>
      <c r="F204" s="149" t="s">
        <v>154</v>
      </c>
      <c r="H204" s="150">
        <v>240</v>
      </c>
      <c r="I204" s="151"/>
      <c r="L204" s="147"/>
      <c r="M204" s="152"/>
      <c r="T204" s="153"/>
      <c r="AT204" s="148" t="s">
        <v>151</v>
      </c>
      <c r="AU204" s="148" t="s">
        <v>78</v>
      </c>
      <c r="AV204" s="12" t="s">
        <v>149</v>
      </c>
      <c r="AW204" s="12" t="s">
        <v>31</v>
      </c>
      <c r="AX204" s="12" t="s">
        <v>78</v>
      </c>
      <c r="AY204" s="148" t="s">
        <v>142</v>
      </c>
    </row>
    <row r="205" spans="2:65" s="1" customFormat="1" ht="16.5" customHeight="1">
      <c r="B205" s="32"/>
      <c r="C205" s="125" t="s">
        <v>249</v>
      </c>
      <c r="D205" s="125" t="s">
        <v>143</v>
      </c>
      <c r="E205" s="126" t="s">
        <v>288</v>
      </c>
      <c r="F205" s="127" t="s">
        <v>289</v>
      </c>
      <c r="G205" s="128" t="s">
        <v>290</v>
      </c>
      <c r="H205" s="129">
        <v>77.599999999999994</v>
      </c>
      <c r="I205" s="130"/>
      <c r="J205" s="131">
        <f>ROUND(I205*H205,2)</f>
        <v>0</v>
      </c>
      <c r="K205" s="127" t="s">
        <v>19</v>
      </c>
      <c r="L205" s="132"/>
      <c r="M205" s="133" t="s">
        <v>19</v>
      </c>
      <c r="N205" s="134" t="s">
        <v>41</v>
      </c>
      <c r="P205" s="135">
        <f>O205*H205</f>
        <v>0</v>
      </c>
      <c r="Q205" s="135">
        <v>1</v>
      </c>
      <c r="R205" s="135">
        <f>Q205*H205</f>
        <v>77.599999999999994</v>
      </c>
      <c r="S205" s="135">
        <v>0</v>
      </c>
      <c r="T205" s="136">
        <f>S205*H205</f>
        <v>0</v>
      </c>
      <c r="AR205" s="137" t="s">
        <v>148</v>
      </c>
      <c r="AT205" s="137" t="s">
        <v>143</v>
      </c>
      <c r="AU205" s="137" t="s">
        <v>78</v>
      </c>
      <c r="AY205" s="17" t="s">
        <v>142</v>
      </c>
      <c r="BE205" s="138">
        <f>IF(N205="základní",J205,0)</f>
        <v>0</v>
      </c>
      <c r="BF205" s="138">
        <f>IF(N205="snížená",J205,0)</f>
        <v>0</v>
      </c>
      <c r="BG205" s="138">
        <f>IF(N205="zákl. přenesená",J205,0)</f>
        <v>0</v>
      </c>
      <c r="BH205" s="138">
        <f>IF(N205="sníž. přenesená",J205,0)</f>
        <v>0</v>
      </c>
      <c r="BI205" s="138">
        <f>IF(N205="nulová",J205,0)</f>
        <v>0</v>
      </c>
      <c r="BJ205" s="17" t="s">
        <v>78</v>
      </c>
      <c r="BK205" s="138">
        <f>ROUND(I205*H205,2)</f>
        <v>0</v>
      </c>
      <c r="BL205" s="17" t="s">
        <v>149</v>
      </c>
      <c r="BM205" s="137" t="s">
        <v>1527</v>
      </c>
    </row>
    <row r="206" spans="2:65" s="13" customFormat="1" ht="11.25">
      <c r="B206" s="154"/>
      <c r="D206" s="140" t="s">
        <v>151</v>
      </c>
      <c r="E206" s="155" t="s">
        <v>19</v>
      </c>
      <c r="F206" s="156" t="s">
        <v>292</v>
      </c>
      <c r="H206" s="155" t="s">
        <v>19</v>
      </c>
      <c r="I206" s="157"/>
      <c r="L206" s="154"/>
      <c r="M206" s="158"/>
      <c r="T206" s="159"/>
      <c r="AT206" s="155" t="s">
        <v>151</v>
      </c>
      <c r="AU206" s="155" t="s">
        <v>78</v>
      </c>
      <c r="AV206" s="13" t="s">
        <v>78</v>
      </c>
      <c r="AW206" s="13" t="s">
        <v>31</v>
      </c>
      <c r="AX206" s="13" t="s">
        <v>70</v>
      </c>
      <c r="AY206" s="155" t="s">
        <v>142</v>
      </c>
    </row>
    <row r="207" spans="2:65" s="13" customFormat="1" ht="11.25">
      <c r="B207" s="154"/>
      <c r="D207" s="140" t="s">
        <v>151</v>
      </c>
      <c r="E207" s="155" t="s">
        <v>19</v>
      </c>
      <c r="F207" s="156" t="s">
        <v>1528</v>
      </c>
      <c r="H207" s="155" t="s">
        <v>19</v>
      </c>
      <c r="I207" s="157"/>
      <c r="L207" s="154"/>
      <c r="M207" s="158"/>
      <c r="T207" s="159"/>
      <c r="AT207" s="155" t="s">
        <v>151</v>
      </c>
      <c r="AU207" s="155" t="s">
        <v>78</v>
      </c>
      <c r="AV207" s="13" t="s">
        <v>78</v>
      </c>
      <c r="AW207" s="13" t="s">
        <v>31</v>
      </c>
      <c r="AX207" s="13" t="s">
        <v>70</v>
      </c>
      <c r="AY207" s="155" t="s">
        <v>142</v>
      </c>
    </row>
    <row r="208" spans="2:65" s="11" customFormat="1" ht="11.25">
      <c r="B208" s="139"/>
      <c r="D208" s="140" t="s">
        <v>151</v>
      </c>
      <c r="E208" s="141" t="s">
        <v>19</v>
      </c>
      <c r="F208" s="142" t="s">
        <v>1529</v>
      </c>
      <c r="H208" s="143">
        <v>6.4</v>
      </c>
      <c r="I208" s="144"/>
      <c r="L208" s="139"/>
      <c r="M208" s="145"/>
      <c r="T208" s="146"/>
      <c r="AT208" s="141" t="s">
        <v>151</v>
      </c>
      <c r="AU208" s="141" t="s">
        <v>78</v>
      </c>
      <c r="AV208" s="11" t="s">
        <v>80</v>
      </c>
      <c r="AW208" s="11" t="s">
        <v>31</v>
      </c>
      <c r="AX208" s="11" t="s">
        <v>70</v>
      </c>
      <c r="AY208" s="141" t="s">
        <v>142</v>
      </c>
    </row>
    <row r="209" spans="2:65" s="13" customFormat="1" ht="11.25">
      <c r="B209" s="154"/>
      <c r="D209" s="140" t="s">
        <v>151</v>
      </c>
      <c r="E209" s="155" t="s">
        <v>19</v>
      </c>
      <c r="F209" s="156" t="s">
        <v>1499</v>
      </c>
      <c r="H209" s="155" t="s">
        <v>19</v>
      </c>
      <c r="I209" s="157"/>
      <c r="L209" s="154"/>
      <c r="M209" s="158"/>
      <c r="T209" s="159"/>
      <c r="AT209" s="155" t="s">
        <v>151</v>
      </c>
      <c r="AU209" s="155" t="s">
        <v>78</v>
      </c>
      <c r="AV209" s="13" t="s">
        <v>78</v>
      </c>
      <c r="AW209" s="13" t="s">
        <v>31</v>
      </c>
      <c r="AX209" s="13" t="s">
        <v>70</v>
      </c>
      <c r="AY209" s="155" t="s">
        <v>142</v>
      </c>
    </row>
    <row r="210" spans="2:65" s="11" customFormat="1" ht="11.25">
      <c r="B210" s="139"/>
      <c r="D210" s="140" t="s">
        <v>151</v>
      </c>
      <c r="E210" s="141" t="s">
        <v>19</v>
      </c>
      <c r="F210" s="142" t="s">
        <v>1530</v>
      </c>
      <c r="H210" s="143">
        <v>19.2</v>
      </c>
      <c r="I210" s="144"/>
      <c r="L210" s="139"/>
      <c r="M210" s="145"/>
      <c r="T210" s="146"/>
      <c r="AT210" s="141" t="s">
        <v>151</v>
      </c>
      <c r="AU210" s="141" t="s">
        <v>78</v>
      </c>
      <c r="AV210" s="11" t="s">
        <v>80</v>
      </c>
      <c r="AW210" s="11" t="s">
        <v>31</v>
      </c>
      <c r="AX210" s="11" t="s">
        <v>70</v>
      </c>
      <c r="AY210" s="141" t="s">
        <v>142</v>
      </c>
    </row>
    <row r="211" spans="2:65" s="13" customFormat="1" ht="11.25">
      <c r="B211" s="154"/>
      <c r="D211" s="140" t="s">
        <v>151</v>
      </c>
      <c r="E211" s="155" t="s">
        <v>19</v>
      </c>
      <c r="F211" s="156" t="s">
        <v>1502</v>
      </c>
      <c r="H211" s="155" t="s">
        <v>19</v>
      </c>
      <c r="I211" s="157"/>
      <c r="L211" s="154"/>
      <c r="M211" s="158"/>
      <c r="T211" s="159"/>
      <c r="AT211" s="155" t="s">
        <v>151</v>
      </c>
      <c r="AU211" s="155" t="s">
        <v>78</v>
      </c>
      <c r="AV211" s="13" t="s">
        <v>78</v>
      </c>
      <c r="AW211" s="13" t="s">
        <v>31</v>
      </c>
      <c r="AX211" s="13" t="s">
        <v>70</v>
      </c>
      <c r="AY211" s="155" t="s">
        <v>142</v>
      </c>
    </row>
    <row r="212" spans="2:65" s="11" customFormat="1" ht="11.25">
      <c r="B212" s="139"/>
      <c r="D212" s="140" t="s">
        <v>151</v>
      </c>
      <c r="E212" s="141" t="s">
        <v>19</v>
      </c>
      <c r="F212" s="142" t="s">
        <v>1531</v>
      </c>
      <c r="H212" s="143">
        <v>12.8</v>
      </c>
      <c r="I212" s="144"/>
      <c r="L212" s="139"/>
      <c r="M212" s="145"/>
      <c r="T212" s="146"/>
      <c r="AT212" s="141" t="s">
        <v>151</v>
      </c>
      <c r="AU212" s="141" t="s">
        <v>78</v>
      </c>
      <c r="AV212" s="11" t="s">
        <v>80</v>
      </c>
      <c r="AW212" s="11" t="s">
        <v>31</v>
      </c>
      <c r="AX212" s="11" t="s">
        <v>70</v>
      </c>
      <c r="AY212" s="141" t="s">
        <v>142</v>
      </c>
    </row>
    <row r="213" spans="2:65" s="13" customFormat="1" ht="11.25">
      <c r="B213" s="154"/>
      <c r="D213" s="140" t="s">
        <v>151</v>
      </c>
      <c r="E213" s="155" t="s">
        <v>19</v>
      </c>
      <c r="F213" s="156" t="s">
        <v>1532</v>
      </c>
      <c r="H213" s="155" t="s">
        <v>19</v>
      </c>
      <c r="I213" s="157"/>
      <c r="L213" s="154"/>
      <c r="M213" s="158"/>
      <c r="T213" s="159"/>
      <c r="AT213" s="155" t="s">
        <v>151</v>
      </c>
      <c r="AU213" s="155" t="s">
        <v>78</v>
      </c>
      <c r="AV213" s="13" t="s">
        <v>78</v>
      </c>
      <c r="AW213" s="13" t="s">
        <v>31</v>
      </c>
      <c r="AX213" s="13" t="s">
        <v>70</v>
      </c>
      <c r="AY213" s="155" t="s">
        <v>142</v>
      </c>
    </row>
    <row r="214" spans="2:65" s="11" customFormat="1" ht="11.25">
      <c r="B214" s="139"/>
      <c r="D214" s="140" t="s">
        <v>151</v>
      </c>
      <c r="E214" s="141" t="s">
        <v>19</v>
      </c>
      <c r="F214" s="142" t="s">
        <v>1533</v>
      </c>
      <c r="H214" s="143">
        <v>39.200000000000003</v>
      </c>
      <c r="I214" s="144"/>
      <c r="L214" s="139"/>
      <c r="M214" s="145"/>
      <c r="T214" s="146"/>
      <c r="AT214" s="141" t="s">
        <v>151</v>
      </c>
      <c r="AU214" s="141" t="s">
        <v>78</v>
      </c>
      <c r="AV214" s="11" t="s">
        <v>80</v>
      </c>
      <c r="AW214" s="11" t="s">
        <v>31</v>
      </c>
      <c r="AX214" s="11" t="s">
        <v>70</v>
      </c>
      <c r="AY214" s="141" t="s">
        <v>142</v>
      </c>
    </row>
    <row r="215" spans="2:65" s="12" customFormat="1" ht="11.25">
      <c r="B215" s="147"/>
      <c r="D215" s="140" t="s">
        <v>151</v>
      </c>
      <c r="E215" s="148" t="s">
        <v>19</v>
      </c>
      <c r="F215" s="149" t="s">
        <v>154</v>
      </c>
      <c r="H215" s="150">
        <v>77.600000000000009</v>
      </c>
      <c r="I215" s="151"/>
      <c r="L215" s="147"/>
      <c r="M215" s="152"/>
      <c r="T215" s="153"/>
      <c r="AT215" s="148" t="s">
        <v>151</v>
      </c>
      <c r="AU215" s="148" t="s">
        <v>78</v>
      </c>
      <c r="AV215" s="12" t="s">
        <v>149</v>
      </c>
      <c r="AW215" s="12" t="s">
        <v>31</v>
      </c>
      <c r="AX215" s="12" t="s">
        <v>78</v>
      </c>
      <c r="AY215" s="148" t="s">
        <v>142</v>
      </c>
    </row>
    <row r="216" spans="2:65" s="1" customFormat="1" ht="24.2" customHeight="1">
      <c r="B216" s="32"/>
      <c r="C216" s="125" t="s">
        <v>7</v>
      </c>
      <c r="D216" s="125" t="s">
        <v>143</v>
      </c>
      <c r="E216" s="126" t="s">
        <v>1046</v>
      </c>
      <c r="F216" s="127" t="s">
        <v>1047</v>
      </c>
      <c r="G216" s="128" t="s">
        <v>290</v>
      </c>
      <c r="H216" s="129">
        <v>54.715000000000003</v>
      </c>
      <c r="I216" s="130"/>
      <c r="J216" s="131">
        <f>ROUND(I216*H216,2)</f>
        <v>0</v>
      </c>
      <c r="K216" s="127" t="s">
        <v>147</v>
      </c>
      <c r="L216" s="132"/>
      <c r="M216" s="133" t="s">
        <v>19</v>
      </c>
      <c r="N216" s="134" t="s">
        <v>41</v>
      </c>
      <c r="P216" s="135">
        <f>O216*H216</f>
        <v>0</v>
      </c>
      <c r="Q216" s="135">
        <v>0</v>
      </c>
      <c r="R216" s="135">
        <f>Q216*H216</f>
        <v>0</v>
      </c>
      <c r="S216" s="135">
        <v>0</v>
      </c>
      <c r="T216" s="136">
        <f>S216*H216</f>
        <v>0</v>
      </c>
      <c r="AR216" s="137" t="s">
        <v>148</v>
      </c>
      <c r="AT216" s="137" t="s">
        <v>143</v>
      </c>
      <c r="AU216" s="137" t="s">
        <v>78</v>
      </c>
      <c r="AY216" s="17" t="s">
        <v>142</v>
      </c>
      <c r="BE216" s="138">
        <f>IF(N216="základní",J216,0)</f>
        <v>0</v>
      </c>
      <c r="BF216" s="138">
        <f>IF(N216="snížená",J216,0)</f>
        <v>0</v>
      </c>
      <c r="BG216" s="138">
        <f>IF(N216="zákl. přenesená",J216,0)</f>
        <v>0</v>
      </c>
      <c r="BH216" s="138">
        <f>IF(N216="sníž. přenesená",J216,0)</f>
        <v>0</v>
      </c>
      <c r="BI216" s="138">
        <f>IF(N216="nulová",J216,0)</f>
        <v>0</v>
      </c>
      <c r="BJ216" s="17" t="s">
        <v>78</v>
      </c>
      <c r="BK216" s="138">
        <f>ROUND(I216*H216,2)</f>
        <v>0</v>
      </c>
      <c r="BL216" s="17" t="s">
        <v>149</v>
      </c>
      <c r="BM216" s="137" t="s">
        <v>1534</v>
      </c>
    </row>
    <row r="217" spans="2:65" s="13" customFormat="1" ht="11.25">
      <c r="B217" s="154"/>
      <c r="D217" s="140" t="s">
        <v>151</v>
      </c>
      <c r="E217" s="155" t="s">
        <v>19</v>
      </c>
      <c r="F217" s="156" t="s">
        <v>1535</v>
      </c>
      <c r="H217" s="155" t="s">
        <v>19</v>
      </c>
      <c r="I217" s="157"/>
      <c r="L217" s="154"/>
      <c r="M217" s="158"/>
      <c r="T217" s="159"/>
      <c r="AT217" s="155" t="s">
        <v>151</v>
      </c>
      <c r="AU217" s="155" t="s">
        <v>78</v>
      </c>
      <c r="AV217" s="13" t="s">
        <v>78</v>
      </c>
      <c r="AW217" s="13" t="s">
        <v>31</v>
      </c>
      <c r="AX217" s="13" t="s">
        <v>70</v>
      </c>
      <c r="AY217" s="155" t="s">
        <v>142</v>
      </c>
    </row>
    <row r="218" spans="2:65" s="11" customFormat="1" ht="11.25">
      <c r="B218" s="139"/>
      <c r="D218" s="140" t="s">
        <v>151</v>
      </c>
      <c r="E218" s="141" t="s">
        <v>19</v>
      </c>
      <c r="F218" s="142" t="s">
        <v>1536</v>
      </c>
      <c r="H218" s="143">
        <v>13.5</v>
      </c>
      <c r="I218" s="144"/>
      <c r="L218" s="139"/>
      <c r="M218" s="145"/>
      <c r="T218" s="146"/>
      <c r="AT218" s="141" t="s">
        <v>151</v>
      </c>
      <c r="AU218" s="141" t="s">
        <v>78</v>
      </c>
      <c r="AV218" s="11" t="s">
        <v>80</v>
      </c>
      <c r="AW218" s="11" t="s">
        <v>31</v>
      </c>
      <c r="AX218" s="11" t="s">
        <v>70</v>
      </c>
      <c r="AY218" s="141" t="s">
        <v>142</v>
      </c>
    </row>
    <row r="219" spans="2:65" s="13" customFormat="1" ht="11.25">
      <c r="B219" s="154"/>
      <c r="D219" s="140" t="s">
        <v>151</v>
      </c>
      <c r="E219" s="155" t="s">
        <v>19</v>
      </c>
      <c r="F219" s="156" t="s">
        <v>1498</v>
      </c>
      <c r="H219" s="155" t="s">
        <v>19</v>
      </c>
      <c r="I219" s="157"/>
      <c r="L219" s="154"/>
      <c r="M219" s="158"/>
      <c r="T219" s="159"/>
      <c r="AT219" s="155" t="s">
        <v>151</v>
      </c>
      <c r="AU219" s="155" t="s">
        <v>78</v>
      </c>
      <c r="AV219" s="13" t="s">
        <v>78</v>
      </c>
      <c r="AW219" s="13" t="s">
        <v>31</v>
      </c>
      <c r="AX219" s="13" t="s">
        <v>70</v>
      </c>
      <c r="AY219" s="155" t="s">
        <v>142</v>
      </c>
    </row>
    <row r="220" spans="2:65" s="11" customFormat="1" ht="11.25">
      <c r="B220" s="139"/>
      <c r="D220" s="140" t="s">
        <v>151</v>
      </c>
      <c r="E220" s="141" t="s">
        <v>19</v>
      </c>
      <c r="F220" s="142" t="s">
        <v>1537</v>
      </c>
      <c r="H220" s="143">
        <v>7</v>
      </c>
      <c r="I220" s="144"/>
      <c r="L220" s="139"/>
      <c r="M220" s="145"/>
      <c r="T220" s="146"/>
      <c r="AT220" s="141" t="s">
        <v>151</v>
      </c>
      <c r="AU220" s="141" t="s">
        <v>78</v>
      </c>
      <c r="AV220" s="11" t="s">
        <v>80</v>
      </c>
      <c r="AW220" s="11" t="s">
        <v>31</v>
      </c>
      <c r="AX220" s="11" t="s">
        <v>70</v>
      </c>
      <c r="AY220" s="141" t="s">
        <v>142</v>
      </c>
    </row>
    <row r="221" spans="2:65" s="13" customFormat="1" ht="11.25">
      <c r="B221" s="154"/>
      <c r="D221" s="140" t="s">
        <v>151</v>
      </c>
      <c r="E221" s="155" t="s">
        <v>19</v>
      </c>
      <c r="F221" s="156" t="s">
        <v>1538</v>
      </c>
      <c r="H221" s="155" t="s">
        <v>19</v>
      </c>
      <c r="I221" s="157"/>
      <c r="L221" s="154"/>
      <c r="M221" s="158"/>
      <c r="T221" s="159"/>
      <c r="AT221" s="155" t="s">
        <v>151</v>
      </c>
      <c r="AU221" s="155" t="s">
        <v>78</v>
      </c>
      <c r="AV221" s="13" t="s">
        <v>78</v>
      </c>
      <c r="AW221" s="13" t="s">
        <v>31</v>
      </c>
      <c r="AX221" s="13" t="s">
        <v>70</v>
      </c>
      <c r="AY221" s="155" t="s">
        <v>142</v>
      </c>
    </row>
    <row r="222" spans="2:65" s="11" customFormat="1" ht="11.25">
      <c r="B222" s="139"/>
      <c r="D222" s="140" t="s">
        <v>151</v>
      </c>
      <c r="E222" s="141" t="s">
        <v>19</v>
      </c>
      <c r="F222" s="142" t="s">
        <v>1539</v>
      </c>
      <c r="H222" s="143">
        <v>4</v>
      </c>
      <c r="I222" s="144"/>
      <c r="L222" s="139"/>
      <c r="M222" s="145"/>
      <c r="T222" s="146"/>
      <c r="AT222" s="141" t="s">
        <v>151</v>
      </c>
      <c r="AU222" s="141" t="s">
        <v>78</v>
      </c>
      <c r="AV222" s="11" t="s">
        <v>80</v>
      </c>
      <c r="AW222" s="11" t="s">
        <v>31</v>
      </c>
      <c r="AX222" s="11" t="s">
        <v>70</v>
      </c>
      <c r="AY222" s="141" t="s">
        <v>142</v>
      </c>
    </row>
    <row r="223" spans="2:65" s="13" customFormat="1" ht="11.25">
      <c r="B223" s="154"/>
      <c r="D223" s="140" t="s">
        <v>151</v>
      </c>
      <c r="E223" s="155" t="s">
        <v>19</v>
      </c>
      <c r="F223" s="156" t="s">
        <v>1500</v>
      </c>
      <c r="H223" s="155" t="s">
        <v>19</v>
      </c>
      <c r="I223" s="157"/>
      <c r="L223" s="154"/>
      <c r="M223" s="158"/>
      <c r="T223" s="159"/>
      <c r="AT223" s="155" t="s">
        <v>151</v>
      </c>
      <c r="AU223" s="155" t="s">
        <v>78</v>
      </c>
      <c r="AV223" s="13" t="s">
        <v>78</v>
      </c>
      <c r="AW223" s="13" t="s">
        <v>31</v>
      </c>
      <c r="AX223" s="13" t="s">
        <v>70</v>
      </c>
      <c r="AY223" s="155" t="s">
        <v>142</v>
      </c>
    </row>
    <row r="224" spans="2:65" s="11" customFormat="1" ht="11.25">
      <c r="B224" s="139"/>
      <c r="D224" s="140" t="s">
        <v>151</v>
      </c>
      <c r="E224" s="141" t="s">
        <v>19</v>
      </c>
      <c r="F224" s="142" t="s">
        <v>1540</v>
      </c>
      <c r="H224" s="143">
        <v>17.875</v>
      </c>
      <c r="I224" s="144"/>
      <c r="L224" s="139"/>
      <c r="M224" s="145"/>
      <c r="T224" s="146"/>
      <c r="AT224" s="141" t="s">
        <v>151</v>
      </c>
      <c r="AU224" s="141" t="s">
        <v>78</v>
      </c>
      <c r="AV224" s="11" t="s">
        <v>80</v>
      </c>
      <c r="AW224" s="11" t="s">
        <v>31</v>
      </c>
      <c r="AX224" s="11" t="s">
        <v>70</v>
      </c>
      <c r="AY224" s="141" t="s">
        <v>142</v>
      </c>
    </row>
    <row r="225" spans="2:65" s="13" customFormat="1" ht="11.25">
      <c r="B225" s="154"/>
      <c r="D225" s="140" t="s">
        <v>151</v>
      </c>
      <c r="E225" s="155" t="s">
        <v>19</v>
      </c>
      <c r="F225" s="156" t="s">
        <v>1503</v>
      </c>
      <c r="H225" s="155" t="s">
        <v>19</v>
      </c>
      <c r="I225" s="157"/>
      <c r="L225" s="154"/>
      <c r="M225" s="158"/>
      <c r="T225" s="159"/>
      <c r="AT225" s="155" t="s">
        <v>151</v>
      </c>
      <c r="AU225" s="155" t="s">
        <v>78</v>
      </c>
      <c r="AV225" s="13" t="s">
        <v>78</v>
      </c>
      <c r="AW225" s="13" t="s">
        <v>31</v>
      </c>
      <c r="AX225" s="13" t="s">
        <v>70</v>
      </c>
      <c r="AY225" s="155" t="s">
        <v>142</v>
      </c>
    </row>
    <row r="226" spans="2:65" s="11" customFormat="1" ht="11.25">
      <c r="B226" s="139"/>
      <c r="D226" s="140" t="s">
        <v>151</v>
      </c>
      <c r="E226" s="141" t="s">
        <v>19</v>
      </c>
      <c r="F226" s="142" t="s">
        <v>1541</v>
      </c>
      <c r="H226" s="143">
        <v>10</v>
      </c>
      <c r="I226" s="144"/>
      <c r="L226" s="139"/>
      <c r="M226" s="145"/>
      <c r="T226" s="146"/>
      <c r="AT226" s="141" t="s">
        <v>151</v>
      </c>
      <c r="AU226" s="141" t="s">
        <v>78</v>
      </c>
      <c r="AV226" s="11" t="s">
        <v>80</v>
      </c>
      <c r="AW226" s="11" t="s">
        <v>31</v>
      </c>
      <c r="AX226" s="11" t="s">
        <v>70</v>
      </c>
      <c r="AY226" s="141" t="s">
        <v>142</v>
      </c>
    </row>
    <row r="227" spans="2:65" s="13" customFormat="1" ht="11.25">
      <c r="B227" s="154"/>
      <c r="D227" s="140" t="s">
        <v>151</v>
      </c>
      <c r="E227" s="155" t="s">
        <v>19</v>
      </c>
      <c r="F227" s="156" t="s">
        <v>1542</v>
      </c>
      <c r="H227" s="155" t="s">
        <v>19</v>
      </c>
      <c r="I227" s="157"/>
      <c r="L227" s="154"/>
      <c r="M227" s="158"/>
      <c r="T227" s="159"/>
      <c r="AT227" s="155" t="s">
        <v>151</v>
      </c>
      <c r="AU227" s="155" t="s">
        <v>78</v>
      </c>
      <c r="AV227" s="13" t="s">
        <v>78</v>
      </c>
      <c r="AW227" s="13" t="s">
        <v>31</v>
      </c>
      <c r="AX227" s="13" t="s">
        <v>70</v>
      </c>
      <c r="AY227" s="155" t="s">
        <v>142</v>
      </c>
    </row>
    <row r="228" spans="2:65" s="13" customFormat="1" ht="11.25">
      <c r="B228" s="154"/>
      <c r="D228" s="140" t="s">
        <v>151</v>
      </c>
      <c r="E228" s="155" t="s">
        <v>19</v>
      </c>
      <c r="F228" s="156" t="s">
        <v>1543</v>
      </c>
      <c r="H228" s="155" t="s">
        <v>19</v>
      </c>
      <c r="I228" s="157"/>
      <c r="L228" s="154"/>
      <c r="M228" s="158"/>
      <c r="T228" s="159"/>
      <c r="AT228" s="155" t="s">
        <v>151</v>
      </c>
      <c r="AU228" s="155" t="s">
        <v>78</v>
      </c>
      <c r="AV228" s="13" t="s">
        <v>78</v>
      </c>
      <c r="AW228" s="13" t="s">
        <v>31</v>
      </c>
      <c r="AX228" s="13" t="s">
        <v>70</v>
      </c>
      <c r="AY228" s="155" t="s">
        <v>142</v>
      </c>
    </row>
    <row r="229" spans="2:65" s="11" customFormat="1" ht="11.25">
      <c r="B229" s="139"/>
      <c r="D229" s="140" t="s">
        <v>151</v>
      </c>
      <c r="E229" s="141" t="s">
        <v>19</v>
      </c>
      <c r="F229" s="142" t="s">
        <v>1544</v>
      </c>
      <c r="H229" s="143">
        <v>2.34</v>
      </c>
      <c r="I229" s="144"/>
      <c r="L229" s="139"/>
      <c r="M229" s="145"/>
      <c r="T229" s="146"/>
      <c r="AT229" s="141" t="s">
        <v>151</v>
      </c>
      <c r="AU229" s="141" t="s">
        <v>78</v>
      </c>
      <c r="AV229" s="11" t="s">
        <v>80</v>
      </c>
      <c r="AW229" s="11" t="s">
        <v>31</v>
      </c>
      <c r="AX229" s="11" t="s">
        <v>70</v>
      </c>
      <c r="AY229" s="141" t="s">
        <v>142</v>
      </c>
    </row>
    <row r="230" spans="2:65" s="12" customFormat="1" ht="11.25">
      <c r="B230" s="147"/>
      <c r="D230" s="140" t="s">
        <v>151</v>
      </c>
      <c r="E230" s="148" t="s">
        <v>19</v>
      </c>
      <c r="F230" s="149" t="s">
        <v>154</v>
      </c>
      <c r="H230" s="150">
        <v>54.715000000000003</v>
      </c>
      <c r="I230" s="151"/>
      <c r="L230" s="147"/>
      <c r="M230" s="152"/>
      <c r="T230" s="153"/>
      <c r="AT230" s="148" t="s">
        <v>151</v>
      </c>
      <c r="AU230" s="148" t="s">
        <v>78</v>
      </c>
      <c r="AV230" s="12" t="s">
        <v>149</v>
      </c>
      <c r="AW230" s="12" t="s">
        <v>31</v>
      </c>
      <c r="AX230" s="12" t="s">
        <v>78</v>
      </c>
      <c r="AY230" s="148" t="s">
        <v>142</v>
      </c>
    </row>
    <row r="231" spans="2:65" s="1" customFormat="1" ht="24.2" customHeight="1">
      <c r="B231" s="32"/>
      <c r="C231" s="125" t="s">
        <v>258</v>
      </c>
      <c r="D231" s="125" t="s">
        <v>143</v>
      </c>
      <c r="E231" s="126" t="s">
        <v>1545</v>
      </c>
      <c r="F231" s="127" t="s">
        <v>1546</v>
      </c>
      <c r="G231" s="128" t="s">
        <v>290</v>
      </c>
      <c r="H231" s="129">
        <v>52.375</v>
      </c>
      <c r="I231" s="130"/>
      <c r="J231" s="131">
        <f>ROUND(I231*H231,2)</f>
        <v>0</v>
      </c>
      <c r="K231" s="127" t="s">
        <v>147</v>
      </c>
      <c r="L231" s="132"/>
      <c r="M231" s="133" t="s">
        <v>19</v>
      </c>
      <c r="N231" s="134" t="s">
        <v>41</v>
      </c>
      <c r="P231" s="135">
        <f>O231*H231</f>
        <v>0</v>
      </c>
      <c r="Q231" s="135">
        <v>0</v>
      </c>
      <c r="R231" s="135">
        <f>Q231*H231</f>
        <v>0</v>
      </c>
      <c r="S231" s="135">
        <v>0</v>
      </c>
      <c r="T231" s="136">
        <f>S231*H231</f>
        <v>0</v>
      </c>
      <c r="AR231" s="137" t="s">
        <v>148</v>
      </c>
      <c r="AT231" s="137" t="s">
        <v>143</v>
      </c>
      <c r="AU231" s="137" t="s">
        <v>78</v>
      </c>
      <c r="AY231" s="17" t="s">
        <v>142</v>
      </c>
      <c r="BE231" s="138">
        <f>IF(N231="základní",J231,0)</f>
        <v>0</v>
      </c>
      <c r="BF231" s="138">
        <f>IF(N231="snížená",J231,0)</f>
        <v>0</v>
      </c>
      <c r="BG231" s="138">
        <f>IF(N231="zákl. přenesená",J231,0)</f>
        <v>0</v>
      </c>
      <c r="BH231" s="138">
        <f>IF(N231="sníž. přenesená",J231,0)</f>
        <v>0</v>
      </c>
      <c r="BI231" s="138">
        <f>IF(N231="nulová",J231,0)</f>
        <v>0</v>
      </c>
      <c r="BJ231" s="17" t="s">
        <v>78</v>
      </c>
      <c r="BK231" s="138">
        <f>ROUND(I231*H231,2)</f>
        <v>0</v>
      </c>
      <c r="BL231" s="17" t="s">
        <v>149</v>
      </c>
      <c r="BM231" s="137" t="s">
        <v>1547</v>
      </c>
    </row>
    <row r="232" spans="2:65" s="13" customFormat="1" ht="11.25">
      <c r="B232" s="154"/>
      <c r="D232" s="140" t="s">
        <v>151</v>
      </c>
      <c r="E232" s="155" t="s">
        <v>19</v>
      </c>
      <c r="F232" s="156" t="s">
        <v>1535</v>
      </c>
      <c r="H232" s="155" t="s">
        <v>19</v>
      </c>
      <c r="I232" s="157"/>
      <c r="L232" s="154"/>
      <c r="M232" s="158"/>
      <c r="T232" s="159"/>
      <c r="AT232" s="155" t="s">
        <v>151</v>
      </c>
      <c r="AU232" s="155" t="s">
        <v>78</v>
      </c>
      <c r="AV232" s="13" t="s">
        <v>78</v>
      </c>
      <c r="AW232" s="13" t="s">
        <v>31</v>
      </c>
      <c r="AX232" s="13" t="s">
        <v>70</v>
      </c>
      <c r="AY232" s="155" t="s">
        <v>142</v>
      </c>
    </row>
    <row r="233" spans="2:65" s="11" customFormat="1" ht="11.25">
      <c r="B233" s="139"/>
      <c r="D233" s="140" t="s">
        <v>151</v>
      </c>
      <c r="E233" s="141" t="s">
        <v>19</v>
      </c>
      <c r="F233" s="142" t="s">
        <v>1536</v>
      </c>
      <c r="H233" s="143">
        <v>13.5</v>
      </c>
      <c r="I233" s="144"/>
      <c r="L233" s="139"/>
      <c r="M233" s="145"/>
      <c r="T233" s="146"/>
      <c r="AT233" s="141" t="s">
        <v>151</v>
      </c>
      <c r="AU233" s="141" t="s">
        <v>78</v>
      </c>
      <c r="AV233" s="11" t="s">
        <v>80</v>
      </c>
      <c r="AW233" s="11" t="s">
        <v>31</v>
      </c>
      <c r="AX233" s="11" t="s">
        <v>70</v>
      </c>
      <c r="AY233" s="141" t="s">
        <v>142</v>
      </c>
    </row>
    <row r="234" spans="2:65" s="13" customFormat="1" ht="11.25">
      <c r="B234" s="154"/>
      <c r="D234" s="140" t="s">
        <v>151</v>
      </c>
      <c r="E234" s="155" t="s">
        <v>19</v>
      </c>
      <c r="F234" s="156" t="s">
        <v>1498</v>
      </c>
      <c r="H234" s="155" t="s">
        <v>19</v>
      </c>
      <c r="I234" s="157"/>
      <c r="L234" s="154"/>
      <c r="M234" s="158"/>
      <c r="T234" s="159"/>
      <c r="AT234" s="155" t="s">
        <v>151</v>
      </c>
      <c r="AU234" s="155" t="s">
        <v>78</v>
      </c>
      <c r="AV234" s="13" t="s">
        <v>78</v>
      </c>
      <c r="AW234" s="13" t="s">
        <v>31</v>
      </c>
      <c r="AX234" s="13" t="s">
        <v>70</v>
      </c>
      <c r="AY234" s="155" t="s">
        <v>142</v>
      </c>
    </row>
    <row r="235" spans="2:65" s="11" customFormat="1" ht="11.25">
      <c r="B235" s="139"/>
      <c r="D235" s="140" t="s">
        <v>151</v>
      </c>
      <c r="E235" s="141" t="s">
        <v>19</v>
      </c>
      <c r="F235" s="142" t="s">
        <v>1537</v>
      </c>
      <c r="H235" s="143">
        <v>7</v>
      </c>
      <c r="I235" s="144"/>
      <c r="L235" s="139"/>
      <c r="M235" s="145"/>
      <c r="T235" s="146"/>
      <c r="AT235" s="141" t="s">
        <v>151</v>
      </c>
      <c r="AU235" s="141" t="s">
        <v>78</v>
      </c>
      <c r="AV235" s="11" t="s">
        <v>80</v>
      </c>
      <c r="AW235" s="11" t="s">
        <v>31</v>
      </c>
      <c r="AX235" s="11" t="s">
        <v>70</v>
      </c>
      <c r="AY235" s="141" t="s">
        <v>142</v>
      </c>
    </row>
    <row r="236" spans="2:65" s="13" customFormat="1" ht="11.25">
      <c r="B236" s="154"/>
      <c r="D236" s="140" t="s">
        <v>151</v>
      </c>
      <c r="E236" s="155" t="s">
        <v>19</v>
      </c>
      <c r="F236" s="156" t="s">
        <v>1538</v>
      </c>
      <c r="H236" s="155" t="s">
        <v>19</v>
      </c>
      <c r="I236" s="157"/>
      <c r="L236" s="154"/>
      <c r="M236" s="158"/>
      <c r="T236" s="159"/>
      <c r="AT236" s="155" t="s">
        <v>151</v>
      </c>
      <c r="AU236" s="155" t="s">
        <v>78</v>
      </c>
      <c r="AV236" s="13" t="s">
        <v>78</v>
      </c>
      <c r="AW236" s="13" t="s">
        <v>31</v>
      </c>
      <c r="AX236" s="13" t="s">
        <v>70</v>
      </c>
      <c r="AY236" s="155" t="s">
        <v>142</v>
      </c>
    </row>
    <row r="237" spans="2:65" s="11" customFormat="1" ht="11.25">
      <c r="B237" s="139"/>
      <c r="D237" s="140" t="s">
        <v>151</v>
      </c>
      <c r="E237" s="141" t="s">
        <v>19</v>
      </c>
      <c r="F237" s="142" t="s">
        <v>1539</v>
      </c>
      <c r="H237" s="143">
        <v>4</v>
      </c>
      <c r="I237" s="144"/>
      <c r="L237" s="139"/>
      <c r="M237" s="145"/>
      <c r="T237" s="146"/>
      <c r="AT237" s="141" t="s">
        <v>151</v>
      </c>
      <c r="AU237" s="141" t="s">
        <v>78</v>
      </c>
      <c r="AV237" s="11" t="s">
        <v>80</v>
      </c>
      <c r="AW237" s="11" t="s">
        <v>31</v>
      </c>
      <c r="AX237" s="11" t="s">
        <v>70</v>
      </c>
      <c r="AY237" s="141" t="s">
        <v>142</v>
      </c>
    </row>
    <row r="238" spans="2:65" s="13" customFormat="1" ht="11.25">
      <c r="B238" s="154"/>
      <c r="D238" s="140" t="s">
        <v>151</v>
      </c>
      <c r="E238" s="155" t="s">
        <v>19</v>
      </c>
      <c r="F238" s="156" t="s">
        <v>1500</v>
      </c>
      <c r="H238" s="155" t="s">
        <v>19</v>
      </c>
      <c r="I238" s="157"/>
      <c r="L238" s="154"/>
      <c r="M238" s="158"/>
      <c r="T238" s="159"/>
      <c r="AT238" s="155" t="s">
        <v>151</v>
      </c>
      <c r="AU238" s="155" t="s">
        <v>78</v>
      </c>
      <c r="AV238" s="13" t="s">
        <v>78</v>
      </c>
      <c r="AW238" s="13" t="s">
        <v>31</v>
      </c>
      <c r="AX238" s="13" t="s">
        <v>70</v>
      </c>
      <c r="AY238" s="155" t="s">
        <v>142</v>
      </c>
    </row>
    <row r="239" spans="2:65" s="11" customFormat="1" ht="11.25">
      <c r="B239" s="139"/>
      <c r="D239" s="140" t="s">
        <v>151</v>
      </c>
      <c r="E239" s="141" t="s">
        <v>19</v>
      </c>
      <c r="F239" s="142" t="s">
        <v>1540</v>
      </c>
      <c r="H239" s="143">
        <v>17.875</v>
      </c>
      <c r="I239" s="144"/>
      <c r="L239" s="139"/>
      <c r="M239" s="145"/>
      <c r="T239" s="146"/>
      <c r="AT239" s="141" t="s">
        <v>151</v>
      </c>
      <c r="AU239" s="141" t="s">
        <v>78</v>
      </c>
      <c r="AV239" s="11" t="s">
        <v>80</v>
      </c>
      <c r="AW239" s="11" t="s">
        <v>31</v>
      </c>
      <c r="AX239" s="11" t="s">
        <v>70</v>
      </c>
      <c r="AY239" s="141" t="s">
        <v>142</v>
      </c>
    </row>
    <row r="240" spans="2:65" s="13" customFormat="1" ht="11.25">
      <c r="B240" s="154"/>
      <c r="D240" s="140" t="s">
        <v>151</v>
      </c>
      <c r="E240" s="155" t="s">
        <v>19</v>
      </c>
      <c r="F240" s="156" t="s">
        <v>1503</v>
      </c>
      <c r="H240" s="155" t="s">
        <v>19</v>
      </c>
      <c r="I240" s="157"/>
      <c r="L240" s="154"/>
      <c r="M240" s="158"/>
      <c r="T240" s="159"/>
      <c r="AT240" s="155" t="s">
        <v>151</v>
      </c>
      <c r="AU240" s="155" t="s">
        <v>78</v>
      </c>
      <c r="AV240" s="13" t="s">
        <v>78</v>
      </c>
      <c r="AW240" s="13" t="s">
        <v>31</v>
      </c>
      <c r="AX240" s="13" t="s">
        <v>70</v>
      </c>
      <c r="AY240" s="155" t="s">
        <v>142</v>
      </c>
    </row>
    <row r="241" spans="2:65" s="11" customFormat="1" ht="11.25">
      <c r="B241" s="139"/>
      <c r="D241" s="140" t="s">
        <v>151</v>
      </c>
      <c r="E241" s="141" t="s">
        <v>19</v>
      </c>
      <c r="F241" s="142" t="s">
        <v>1541</v>
      </c>
      <c r="H241" s="143">
        <v>10</v>
      </c>
      <c r="I241" s="144"/>
      <c r="L241" s="139"/>
      <c r="M241" s="145"/>
      <c r="T241" s="146"/>
      <c r="AT241" s="141" t="s">
        <v>151</v>
      </c>
      <c r="AU241" s="141" t="s">
        <v>78</v>
      </c>
      <c r="AV241" s="11" t="s">
        <v>80</v>
      </c>
      <c r="AW241" s="11" t="s">
        <v>31</v>
      </c>
      <c r="AX241" s="11" t="s">
        <v>70</v>
      </c>
      <c r="AY241" s="141" t="s">
        <v>142</v>
      </c>
    </row>
    <row r="242" spans="2:65" s="12" customFormat="1" ht="11.25">
      <c r="B242" s="147"/>
      <c r="D242" s="140" t="s">
        <v>151</v>
      </c>
      <c r="E242" s="148" t="s">
        <v>19</v>
      </c>
      <c r="F242" s="149" t="s">
        <v>154</v>
      </c>
      <c r="H242" s="150">
        <v>52.375</v>
      </c>
      <c r="I242" s="151"/>
      <c r="L242" s="147"/>
      <c r="M242" s="152"/>
      <c r="T242" s="153"/>
      <c r="AT242" s="148" t="s">
        <v>151</v>
      </c>
      <c r="AU242" s="148" t="s">
        <v>78</v>
      </c>
      <c r="AV242" s="12" t="s">
        <v>149</v>
      </c>
      <c r="AW242" s="12" t="s">
        <v>31</v>
      </c>
      <c r="AX242" s="12" t="s">
        <v>78</v>
      </c>
      <c r="AY242" s="148" t="s">
        <v>142</v>
      </c>
    </row>
    <row r="243" spans="2:65" s="1" customFormat="1" ht="21.75" customHeight="1">
      <c r="B243" s="32"/>
      <c r="C243" s="125" t="s">
        <v>263</v>
      </c>
      <c r="D243" s="125" t="s">
        <v>143</v>
      </c>
      <c r="E243" s="126" t="s">
        <v>296</v>
      </c>
      <c r="F243" s="127" t="s">
        <v>297</v>
      </c>
      <c r="G243" s="128" t="s">
        <v>298</v>
      </c>
      <c r="H243" s="129">
        <v>9.15</v>
      </c>
      <c r="I243" s="130"/>
      <c r="J243" s="131">
        <f>ROUND(I243*H243,2)</f>
        <v>0</v>
      </c>
      <c r="K243" s="127" t="s">
        <v>147</v>
      </c>
      <c r="L243" s="132"/>
      <c r="M243" s="133" t="s">
        <v>19</v>
      </c>
      <c r="N243" s="134" t="s">
        <v>41</v>
      </c>
      <c r="P243" s="135">
        <f>O243*H243</f>
        <v>0</v>
      </c>
      <c r="Q243" s="135">
        <v>2.234</v>
      </c>
      <c r="R243" s="135">
        <f>Q243*H243</f>
        <v>20.441100000000002</v>
      </c>
      <c r="S243" s="135">
        <v>0</v>
      </c>
      <c r="T243" s="136">
        <f>S243*H243</f>
        <v>0</v>
      </c>
      <c r="AR243" s="137" t="s">
        <v>148</v>
      </c>
      <c r="AT243" s="137" t="s">
        <v>143</v>
      </c>
      <c r="AU243" s="137" t="s">
        <v>78</v>
      </c>
      <c r="AY243" s="17" t="s">
        <v>142</v>
      </c>
      <c r="BE243" s="138">
        <f>IF(N243="základní",J243,0)</f>
        <v>0</v>
      </c>
      <c r="BF243" s="138">
        <f>IF(N243="snížená",J243,0)</f>
        <v>0</v>
      </c>
      <c r="BG243" s="138">
        <f>IF(N243="zákl. přenesená",J243,0)</f>
        <v>0</v>
      </c>
      <c r="BH243" s="138">
        <f>IF(N243="sníž. přenesená",J243,0)</f>
        <v>0</v>
      </c>
      <c r="BI243" s="138">
        <f>IF(N243="nulová",J243,0)</f>
        <v>0</v>
      </c>
      <c r="BJ243" s="17" t="s">
        <v>78</v>
      </c>
      <c r="BK243" s="138">
        <f>ROUND(I243*H243,2)</f>
        <v>0</v>
      </c>
      <c r="BL243" s="17" t="s">
        <v>149</v>
      </c>
      <c r="BM243" s="137" t="s">
        <v>1548</v>
      </c>
    </row>
    <row r="244" spans="2:65" s="13" customFormat="1" ht="11.25">
      <c r="B244" s="154"/>
      <c r="D244" s="140" t="s">
        <v>151</v>
      </c>
      <c r="E244" s="155" t="s">
        <v>19</v>
      </c>
      <c r="F244" s="156" t="s">
        <v>1522</v>
      </c>
      <c r="H244" s="155" t="s">
        <v>19</v>
      </c>
      <c r="I244" s="157"/>
      <c r="L244" s="154"/>
      <c r="M244" s="158"/>
      <c r="T244" s="159"/>
      <c r="AT244" s="155" t="s">
        <v>151</v>
      </c>
      <c r="AU244" s="155" t="s">
        <v>78</v>
      </c>
      <c r="AV244" s="13" t="s">
        <v>78</v>
      </c>
      <c r="AW244" s="13" t="s">
        <v>31</v>
      </c>
      <c r="AX244" s="13" t="s">
        <v>70</v>
      </c>
      <c r="AY244" s="155" t="s">
        <v>142</v>
      </c>
    </row>
    <row r="245" spans="2:65" s="11" customFormat="1" ht="11.25">
      <c r="B245" s="139"/>
      <c r="D245" s="140" t="s">
        <v>151</v>
      </c>
      <c r="E245" s="141" t="s">
        <v>19</v>
      </c>
      <c r="F245" s="142" t="s">
        <v>1549</v>
      </c>
      <c r="H245" s="143">
        <v>3</v>
      </c>
      <c r="I245" s="144"/>
      <c r="L245" s="139"/>
      <c r="M245" s="145"/>
      <c r="T245" s="146"/>
      <c r="AT245" s="141" t="s">
        <v>151</v>
      </c>
      <c r="AU245" s="141" t="s">
        <v>78</v>
      </c>
      <c r="AV245" s="11" t="s">
        <v>80</v>
      </c>
      <c r="AW245" s="11" t="s">
        <v>31</v>
      </c>
      <c r="AX245" s="11" t="s">
        <v>70</v>
      </c>
      <c r="AY245" s="141" t="s">
        <v>142</v>
      </c>
    </row>
    <row r="246" spans="2:65" s="13" customFormat="1" ht="11.25">
      <c r="B246" s="154"/>
      <c r="D246" s="140" t="s">
        <v>151</v>
      </c>
      <c r="E246" s="155" t="s">
        <v>19</v>
      </c>
      <c r="F246" s="156" t="s">
        <v>1523</v>
      </c>
      <c r="H246" s="155" t="s">
        <v>19</v>
      </c>
      <c r="I246" s="157"/>
      <c r="L246" s="154"/>
      <c r="M246" s="158"/>
      <c r="T246" s="159"/>
      <c r="AT246" s="155" t="s">
        <v>151</v>
      </c>
      <c r="AU246" s="155" t="s">
        <v>78</v>
      </c>
      <c r="AV246" s="13" t="s">
        <v>78</v>
      </c>
      <c r="AW246" s="13" t="s">
        <v>31</v>
      </c>
      <c r="AX246" s="13" t="s">
        <v>70</v>
      </c>
      <c r="AY246" s="155" t="s">
        <v>142</v>
      </c>
    </row>
    <row r="247" spans="2:65" s="11" customFormat="1" ht="11.25">
      <c r="B247" s="139"/>
      <c r="D247" s="140" t="s">
        <v>151</v>
      </c>
      <c r="E247" s="141" t="s">
        <v>19</v>
      </c>
      <c r="F247" s="142" t="s">
        <v>1549</v>
      </c>
      <c r="H247" s="143">
        <v>3</v>
      </c>
      <c r="I247" s="144"/>
      <c r="L247" s="139"/>
      <c r="M247" s="145"/>
      <c r="T247" s="146"/>
      <c r="AT247" s="141" t="s">
        <v>151</v>
      </c>
      <c r="AU247" s="141" t="s">
        <v>78</v>
      </c>
      <c r="AV247" s="11" t="s">
        <v>80</v>
      </c>
      <c r="AW247" s="11" t="s">
        <v>31</v>
      </c>
      <c r="AX247" s="11" t="s">
        <v>70</v>
      </c>
      <c r="AY247" s="141" t="s">
        <v>142</v>
      </c>
    </row>
    <row r="248" spans="2:65" s="13" customFormat="1" ht="11.25">
      <c r="B248" s="154"/>
      <c r="D248" s="140" t="s">
        <v>151</v>
      </c>
      <c r="E248" s="155" t="s">
        <v>19</v>
      </c>
      <c r="F248" s="156" t="s">
        <v>1550</v>
      </c>
      <c r="H248" s="155" t="s">
        <v>19</v>
      </c>
      <c r="I248" s="157"/>
      <c r="L248" s="154"/>
      <c r="M248" s="158"/>
      <c r="T248" s="159"/>
      <c r="AT248" s="155" t="s">
        <v>151</v>
      </c>
      <c r="AU248" s="155" t="s">
        <v>78</v>
      </c>
      <c r="AV248" s="13" t="s">
        <v>78</v>
      </c>
      <c r="AW248" s="13" t="s">
        <v>31</v>
      </c>
      <c r="AX248" s="13" t="s">
        <v>70</v>
      </c>
      <c r="AY248" s="155" t="s">
        <v>142</v>
      </c>
    </row>
    <row r="249" spans="2:65" s="11" customFormat="1" ht="11.25">
      <c r="B249" s="139"/>
      <c r="D249" s="140" t="s">
        <v>151</v>
      </c>
      <c r="E249" s="141" t="s">
        <v>19</v>
      </c>
      <c r="F249" s="142" t="s">
        <v>1551</v>
      </c>
      <c r="H249" s="143">
        <v>3.15</v>
      </c>
      <c r="I249" s="144"/>
      <c r="L249" s="139"/>
      <c r="M249" s="145"/>
      <c r="T249" s="146"/>
      <c r="AT249" s="141" t="s">
        <v>151</v>
      </c>
      <c r="AU249" s="141" t="s">
        <v>78</v>
      </c>
      <c r="AV249" s="11" t="s">
        <v>80</v>
      </c>
      <c r="AW249" s="11" t="s">
        <v>31</v>
      </c>
      <c r="AX249" s="11" t="s">
        <v>70</v>
      </c>
      <c r="AY249" s="141" t="s">
        <v>142</v>
      </c>
    </row>
    <row r="250" spans="2:65" s="12" customFormat="1" ht="11.25">
      <c r="B250" s="147"/>
      <c r="D250" s="140" t="s">
        <v>151</v>
      </c>
      <c r="E250" s="148" t="s">
        <v>19</v>
      </c>
      <c r="F250" s="149" t="s">
        <v>154</v>
      </c>
      <c r="H250" s="150">
        <v>9.15</v>
      </c>
      <c r="I250" s="151"/>
      <c r="L250" s="147"/>
      <c r="M250" s="152"/>
      <c r="T250" s="153"/>
      <c r="AT250" s="148" t="s">
        <v>151</v>
      </c>
      <c r="AU250" s="148" t="s">
        <v>78</v>
      </c>
      <c r="AV250" s="12" t="s">
        <v>149</v>
      </c>
      <c r="AW250" s="12" t="s">
        <v>31</v>
      </c>
      <c r="AX250" s="12" t="s">
        <v>78</v>
      </c>
      <c r="AY250" s="148" t="s">
        <v>142</v>
      </c>
    </row>
    <row r="251" spans="2:65" s="1" customFormat="1" ht="16.5" customHeight="1">
      <c r="B251" s="32"/>
      <c r="C251" s="125" t="s">
        <v>226</v>
      </c>
      <c r="D251" s="125" t="s">
        <v>143</v>
      </c>
      <c r="E251" s="126" t="s">
        <v>1552</v>
      </c>
      <c r="F251" s="127" t="s">
        <v>1553</v>
      </c>
      <c r="G251" s="128" t="s">
        <v>1554</v>
      </c>
      <c r="H251" s="129">
        <v>20</v>
      </c>
      <c r="I251" s="130"/>
      <c r="J251" s="131">
        <f>ROUND(I251*H251,2)</f>
        <v>0</v>
      </c>
      <c r="K251" s="127" t="s">
        <v>147</v>
      </c>
      <c r="L251" s="132"/>
      <c r="M251" s="133" t="s">
        <v>19</v>
      </c>
      <c r="N251" s="134" t="s">
        <v>41</v>
      </c>
      <c r="P251" s="135">
        <f>O251*H251</f>
        <v>0</v>
      </c>
      <c r="Q251" s="135">
        <v>0</v>
      </c>
      <c r="R251" s="135">
        <f>Q251*H251</f>
        <v>0</v>
      </c>
      <c r="S251" s="135">
        <v>0</v>
      </c>
      <c r="T251" s="136">
        <f>S251*H251</f>
        <v>0</v>
      </c>
      <c r="AR251" s="137" t="s">
        <v>148</v>
      </c>
      <c r="AT251" s="137" t="s">
        <v>143</v>
      </c>
      <c r="AU251" s="137" t="s">
        <v>78</v>
      </c>
      <c r="AY251" s="17" t="s">
        <v>142</v>
      </c>
      <c r="BE251" s="138">
        <f>IF(N251="základní",J251,0)</f>
        <v>0</v>
      </c>
      <c r="BF251" s="138">
        <f>IF(N251="snížená",J251,0)</f>
        <v>0</v>
      </c>
      <c r="BG251" s="138">
        <f>IF(N251="zákl. přenesená",J251,0)</f>
        <v>0</v>
      </c>
      <c r="BH251" s="138">
        <f>IF(N251="sníž. přenesená",J251,0)</f>
        <v>0</v>
      </c>
      <c r="BI251" s="138">
        <f>IF(N251="nulová",J251,0)</f>
        <v>0</v>
      </c>
      <c r="BJ251" s="17" t="s">
        <v>78</v>
      </c>
      <c r="BK251" s="138">
        <f>ROUND(I251*H251,2)</f>
        <v>0</v>
      </c>
      <c r="BL251" s="17" t="s">
        <v>149</v>
      </c>
      <c r="BM251" s="137" t="s">
        <v>1555</v>
      </c>
    </row>
    <row r="252" spans="2:65" s="11" customFormat="1" ht="11.25">
      <c r="B252" s="139"/>
      <c r="D252" s="140" t="s">
        <v>151</v>
      </c>
      <c r="E252" s="141" t="s">
        <v>19</v>
      </c>
      <c r="F252" s="142" t="s">
        <v>249</v>
      </c>
      <c r="H252" s="143">
        <v>20</v>
      </c>
      <c r="I252" s="144"/>
      <c r="L252" s="139"/>
      <c r="M252" s="145"/>
      <c r="T252" s="146"/>
      <c r="AT252" s="141" t="s">
        <v>151</v>
      </c>
      <c r="AU252" s="141" t="s">
        <v>78</v>
      </c>
      <c r="AV252" s="11" t="s">
        <v>80</v>
      </c>
      <c r="AW252" s="11" t="s">
        <v>31</v>
      </c>
      <c r="AX252" s="11" t="s">
        <v>70</v>
      </c>
      <c r="AY252" s="141" t="s">
        <v>142</v>
      </c>
    </row>
    <row r="253" spans="2:65" s="12" customFormat="1" ht="11.25">
      <c r="B253" s="147"/>
      <c r="D253" s="140" t="s">
        <v>151</v>
      </c>
      <c r="E253" s="148" t="s">
        <v>19</v>
      </c>
      <c r="F253" s="149" t="s">
        <v>154</v>
      </c>
      <c r="H253" s="150">
        <v>20</v>
      </c>
      <c r="I253" s="151"/>
      <c r="L253" s="147"/>
      <c r="M253" s="152"/>
      <c r="T253" s="153"/>
      <c r="AT253" s="148" t="s">
        <v>151</v>
      </c>
      <c r="AU253" s="148" t="s">
        <v>78</v>
      </c>
      <c r="AV253" s="12" t="s">
        <v>149</v>
      </c>
      <c r="AW253" s="12" t="s">
        <v>31</v>
      </c>
      <c r="AX253" s="12" t="s">
        <v>78</v>
      </c>
      <c r="AY253" s="148" t="s">
        <v>142</v>
      </c>
    </row>
    <row r="254" spans="2:65" s="1" customFormat="1" ht="16.5" customHeight="1">
      <c r="B254" s="32"/>
      <c r="C254" s="125" t="s">
        <v>272</v>
      </c>
      <c r="D254" s="125" t="s">
        <v>143</v>
      </c>
      <c r="E254" s="126" t="s">
        <v>1057</v>
      </c>
      <c r="F254" s="127" t="s">
        <v>1058</v>
      </c>
      <c r="G254" s="128" t="s">
        <v>290</v>
      </c>
      <c r="H254" s="129">
        <v>1.2</v>
      </c>
      <c r="I254" s="130"/>
      <c r="J254" s="131">
        <f>ROUND(I254*H254,2)</f>
        <v>0</v>
      </c>
      <c r="K254" s="127" t="s">
        <v>19</v>
      </c>
      <c r="L254" s="132"/>
      <c r="M254" s="133" t="s">
        <v>19</v>
      </c>
      <c r="N254" s="134" t="s">
        <v>41</v>
      </c>
      <c r="P254" s="135">
        <f>O254*H254</f>
        <v>0</v>
      </c>
      <c r="Q254" s="135">
        <v>1</v>
      </c>
      <c r="R254" s="135">
        <f>Q254*H254</f>
        <v>1.2</v>
      </c>
      <c r="S254" s="135">
        <v>0</v>
      </c>
      <c r="T254" s="136">
        <f>S254*H254</f>
        <v>0</v>
      </c>
      <c r="AR254" s="137" t="s">
        <v>148</v>
      </c>
      <c r="AT254" s="137" t="s">
        <v>143</v>
      </c>
      <c r="AU254" s="137" t="s">
        <v>78</v>
      </c>
      <c r="AY254" s="17" t="s">
        <v>142</v>
      </c>
      <c r="BE254" s="138">
        <f>IF(N254="základní",J254,0)</f>
        <v>0</v>
      </c>
      <c r="BF254" s="138">
        <f>IF(N254="snížená",J254,0)</f>
        <v>0</v>
      </c>
      <c r="BG254" s="138">
        <f>IF(N254="zákl. přenesená",J254,0)</f>
        <v>0</v>
      </c>
      <c r="BH254" s="138">
        <f>IF(N254="sníž. přenesená",J254,0)</f>
        <v>0</v>
      </c>
      <c r="BI254" s="138">
        <f>IF(N254="nulová",J254,0)</f>
        <v>0</v>
      </c>
      <c r="BJ254" s="17" t="s">
        <v>78</v>
      </c>
      <c r="BK254" s="138">
        <f>ROUND(I254*H254,2)</f>
        <v>0</v>
      </c>
      <c r="BL254" s="17" t="s">
        <v>149</v>
      </c>
      <c r="BM254" s="137" t="s">
        <v>1556</v>
      </c>
    </row>
    <row r="255" spans="2:65" s="13" customFormat="1" ht="11.25">
      <c r="B255" s="154"/>
      <c r="D255" s="140" t="s">
        <v>151</v>
      </c>
      <c r="E255" s="155" t="s">
        <v>19</v>
      </c>
      <c r="F255" s="156" t="s">
        <v>1522</v>
      </c>
      <c r="H255" s="155" t="s">
        <v>19</v>
      </c>
      <c r="I255" s="157"/>
      <c r="L255" s="154"/>
      <c r="M255" s="158"/>
      <c r="T255" s="159"/>
      <c r="AT255" s="155" t="s">
        <v>151</v>
      </c>
      <c r="AU255" s="155" t="s">
        <v>78</v>
      </c>
      <c r="AV255" s="13" t="s">
        <v>78</v>
      </c>
      <c r="AW255" s="13" t="s">
        <v>31</v>
      </c>
      <c r="AX255" s="13" t="s">
        <v>70</v>
      </c>
      <c r="AY255" s="155" t="s">
        <v>142</v>
      </c>
    </row>
    <row r="256" spans="2:65" s="11" customFormat="1" ht="11.25">
      <c r="B256" s="139"/>
      <c r="D256" s="140" t="s">
        <v>151</v>
      </c>
      <c r="E256" s="141" t="s">
        <v>19</v>
      </c>
      <c r="F256" s="142" t="s">
        <v>1557</v>
      </c>
      <c r="H256" s="143">
        <v>0.6</v>
      </c>
      <c r="I256" s="144"/>
      <c r="L256" s="139"/>
      <c r="M256" s="145"/>
      <c r="T256" s="146"/>
      <c r="AT256" s="141" t="s">
        <v>151</v>
      </c>
      <c r="AU256" s="141" t="s">
        <v>78</v>
      </c>
      <c r="AV256" s="11" t="s">
        <v>80</v>
      </c>
      <c r="AW256" s="11" t="s">
        <v>31</v>
      </c>
      <c r="AX256" s="11" t="s">
        <v>70</v>
      </c>
      <c r="AY256" s="141" t="s">
        <v>142</v>
      </c>
    </row>
    <row r="257" spans="2:65" s="13" customFormat="1" ht="11.25">
      <c r="B257" s="154"/>
      <c r="D257" s="140" t="s">
        <v>151</v>
      </c>
      <c r="E257" s="155" t="s">
        <v>19</v>
      </c>
      <c r="F257" s="156" t="s">
        <v>1523</v>
      </c>
      <c r="H257" s="155" t="s">
        <v>19</v>
      </c>
      <c r="I257" s="157"/>
      <c r="L257" s="154"/>
      <c r="M257" s="158"/>
      <c r="T257" s="159"/>
      <c r="AT257" s="155" t="s">
        <v>151</v>
      </c>
      <c r="AU257" s="155" t="s">
        <v>78</v>
      </c>
      <c r="AV257" s="13" t="s">
        <v>78</v>
      </c>
      <c r="AW257" s="13" t="s">
        <v>31</v>
      </c>
      <c r="AX257" s="13" t="s">
        <v>70</v>
      </c>
      <c r="AY257" s="155" t="s">
        <v>142</v>
      </c>
    </row>
    <row r="258" spans="2:65" s="11" customFormat="1" ht="11.25">
      <c r="B258" s="139"/>
      <c r="D258" s="140" t="s">
        <v>151</v>
      </c>
      <c r="E258" s="141" t="s">
        <v>19</v>
      </c>
      <c r="F258" s="142" t="s">
        <v>1557</v>
      </c>
      <c r="H258" s="143">
        <v>0.6</v>
      </c>
      <c r="I258" s="144"/>
      <c r="L258" s="139"/>
      <c r="M258" s="145"/>
      <c r="T258" s="146"/>
      <c r="AT258" s="141" t="s">
        <v>151</v>
      </c>
      <c r="AU258" s="141" t="s">
        <v>78</v>
      </c>
      <c r="AV258" s="11" t="s">
        <v>80</v>
      </c>
      <c r="AW258" s="11" t="s">
        <v>31</v>
      </c>
      <c r="AX258" s="11" t="s">
        <v>70</v>
      </c>
      <c r="AY258" s="141" t="s">
        <v>142</v>
      </c>
    </row>
    <row r="259" spans="2:65" s="12" customFormat="1" ht="11.25">
      <c r="B259" s="147"/>
      <c r="D259" s="140" t="s">
        <v>151</v>
      </c>
      <c r="E259" s="148" t="s">
        <v>19</v>
      </c>
      <c r="F259" s="149" t="s">
        <v>154</v>
      </c>
      <c r="H259" s="150">
        <v>1.2</v>
      </c>
      <c r="I259" s="151"/>
      <c r="L259" s="147"/>
      <c r="M259" s="152"/>
      <c r="T259" s="153"/>
      <c r="AT259" s="148" t="s">
        <v>151</v>
      </c>
      <c r="AU259" s="148" t="s">
        <v>78</v>
      </c>
      <c r="AV259" s="12" t="s">
        <v>149</v>
      </c>
      <c r="AW259" s="12" t="s">
        <v>31</v>
      </c>
      <c r="AX259" s="12" t="s">
        <v>78</v>
      </c>
      <c r="AY259" s="148" t="s">
        <v>142</v>
      </c>
    </row>
    <row r="260" spans="2:65" s="1" customFormat="1" ht="21.75" customHeight="1">
      <c r="B260" s="32"/>
      <c r="C260" s="125" t="s">
        <v>14</v>
      </c>
      <c r="D260" s="125" t="s">
        <v>143</v>
      </c>
      <c r="E260" s="126" t="s">
        <v>303</v>
      </c>
      <c r="F260" s="127" t="s">
        <v>304</v>
      </c>
      <c r="G260" s="128" t="s">
        <v>290</v>
      </c>
      <c r="H260" s="129">
        <v>10736.28</v>
      </c>
      <c r="I260" s="130"/>
      <c r="J260" s="131">
        <f>ROUND(I260*H260,2)</f>
        <v>0</v>
      </c>
      <c r="K260" s="127" t="s">
        <v>147</v>
      </c>
      <c r="L260" s="132"/>
      <c r="M260" s="133" t="s">
        <v>19</v>
      </c>
      <c r="N260" s="134" t="s">
        <v>41</v>
      </c>
      <c r="P260" s="135">
        <f>O260*H260</f>
        <v>0</v>
      </c>
      <c r="Q260" s="135">
        <v>1</v>
      </c>
      <c r="R260" s="135">
        <f>Q260*H260</f>
        <v>10736.28</v>
      </c>
      <c r="S260" s="135">
        <v>0</v>
      </c>
      <c r="T260" s="136">
        <f>S260*H260</f>
        <v>0</v>
      </c>
      <c r="AR260" s="137" t="s">
        <v>148</v>
      </c>
      <c r="AT260" s="137" t="s">
        <v>143</v>
      </c>
      <c r="AU260" s="137" t="s">
        <v>78</v>
      </c>
      <c r="AY260" s="17" t="s">
        <v>142</v>
      </c>
      <c r="BE260" s="138">
        <f>IF(N260="základní",J260,0)</f>
        <v>0</v>
      </c>
      <c r="BF260" s="138">
        <f>IF(N260="snížená",J260,0)</f>
        <v>0</v>
      </c>
      <c r="BG260" s="138">
        <f>IF(N260="zákl. přenesená",J260,0)</f>
        <v>0</v>
      </c>
      <c r="BH260" s="138">
        <f>IF(N260="sníž. přenesená",J260,0)</f>
        <v>0</v>
      </c>
      <c r="BI260" s="138">
        <f>IF(N260="nulová",J260,0)</f>
        <v>0</v>
      </c>
      <c r="BJ260" s="17" t="s">
        <v>78</v>
      </c>
      <c r="BK260" s="138">
        <f>ROUND(I260*H260,2)</f>
        <v>0</v>
      </c>
      <c r="BL260" s="17" t="s">
        <v>149</v>
      </c>
      <c r="BM260" s="137" t="s">
        <v>1558</v>
      </c>
    </row>
    <row r="261" spans="2:65" s="13" customFormat="1" ht="11.25">
      <c r="B261" s="154"/>
      <c r="D261" s="140" t="s">
        <v>151</v>
      </c>
      <c r="E261" s="155" t="s">
        <v>19</v>
      </c>
      <c r="F261" s="156" t="s">
        <v>1559</v>
      </c>
      <c r="H261" s="155" t="s">
        <v>19</v>
      </c>
      <c r="I261" s="157"/>
      <c r="L261" s="154"/>
      <c r="M261" s="158"/>
      <c r="T261" s="159"/>
      <c r="AT261" s="155" t="s">
        <v>151</v>
      </c>
      <c r="AU261" s="155" t="s">
        <v>78</v>
      </c>
      <c r="AV261" s="13" t="s">
        <v>78</v>
      </c>
      <c r="AW261" s="13" t="s">
        <v>31</v>
      </c>
      <c r="AX261" s="13" t="s">
        <v>70</v>
      </c>
      <c r="AY261" s="155" t="s">
        <v>142</v>
      </c>
    </row>
    <row r="262" spans="2:65" s="11" customFormat="1" ht="11.25">
      <c r="B262" s="139"/>
      <c r="D262" s="140" t="s">
        <v>151</v>
      </c>
      <c r="E262" s="141" t="s">
        <v>19</v>
      </c>
      <c r="F262" s="142" t="s">
        <v>1560</v>
      </c>
      <c r="H262" s="143">
        <v>637.91999999999996</v>
      </c>
      <c r="I262" s="144"/>
      <c r="L262" s="139"/>
      <c r="M262" s="145"/>
      <c r="T262" s="146"/>
      <c r="AT262" s="141" t="s">
        <v>151</v>
      </c>
      <c r="AU262" s="141" t="s">
        <v>78</v>
      </c>
      <c r="AV262" s="11" t="s">
        <v>80</v>
      </c>
      <c r="AW262" s="11" t="s">
        <v>31</v>
      </c>
      <c r="AX262" s="11" t="s">
        <v>70</v>
      </c>
      <c r="AY262" s="141" t="s">
        <v>142</v>
      </c>
    </row>
    <row r="263" spans="2:65" s="11" customFormat="1" ht="11.25">
      <c r="B263" s="139"/>
      <c r="D263" s="140" t="s">
        <v>151</v>
      </c>
      <c r="E263" s="141" t="s">
        <v>19</v>
      </c>
      <c r="F263" s="142" t="s">
        <v>1561</v>
      </c>
      <c r="H263" s="143">
        <v>676.8</v>
      </c>
      <c r="I263" s="144"/>
      <c r="L263" s="139"/>
      <c r="M263" s="145"/>
      <c r="T263" s="146"/>
      <c r="AT263" s="141" t="s">
        <v>151</v>
      </c>
      <c r="AU263" s="141" t="s">
        <v>78</v>
      </c>
      <c r="AV263" s="11" t="s">
        <v>80</v>
      </c>
      <c r="AW263" s="11" t="s">
        <v>31</v>
      </c>
      <c r="AX263" s="11" t="s">
        <v>70</v>
      </c>
      <c r="AY263" s="141" t="s">
        <v>142</v>
      </c>
    </row>
    <row r="264" spans="2:65" s="11" customFormat="1" ht="11.25">
      <c r="B264" s="139"/>
      <c r="D264" s="140" t="s">
        <v>151</v>
      </c>
      <c r="E264" s="141" t="s">
        <v>19</v>
      </c>
      <c r="F264" s="142" t="s">
        <v>1562</v>
      </c>
      <c r="H264" s="143">
        <v>1843.2</v>
      </c>
      <c r="I264" s="144"/>
      <c r="L264" s="139"/>
      <c r="M264" s="145"/>
      <c r="T264" s="146"/>
      <c r="AT264" s="141" t="s">
        <v>151</v>
      </c>
      <c r="AU264" s="141" t="s">
        <v>78</v>
      </c>
      <c r="AV264" s="11" t="s">
        <v>80</v>
      </c>
      <c r="AW264" s="11" t="s">
        <v>31</v>
      </c>
      <c r="AX264" s="11" t="s">
        <v>70</v>
      </c>
      <c r="AY264" s="141" t="s">
        <v>142</v>
      </c>
    </row>
    <row r="265" spans="2:65" s="11" customFormat="1" ht="11.25">
      <c r="B265" s="139"/>
      <c r="D265" s="140" t="s">
        <v>151</v>
      </c>
      <c r="E265" s="141" t="s">
        <v>19</v>
      </c>
      <c r="F265" s="142" t="s">
        <v>1563</v>
      </c>
      <c r="H265" s="143">
        <v>4104</v>
      </c>
      <c r="I265" s="144"/>
      <c r="L265" s="139"/>
      <c r="M265" s="145"/>
      <c r="T265" s="146"/>
      <c r="AT265" s="141" t="s">
        <v>151</v>
      </c>
      <c r="AU265" s="141" t="s">
        <v>78</v>
      </c>
      <c r="AV265" s="11" t="s">
        <v>80</v>
      </c>
      <c r="AW265" s="11" t="s">
        <v>31</v>
      </c>
      <c r="AX265" s="11" t="s">
        <v>70</v>
      </c>
      <c r="AY265" s="141" t="s">
        <v>142</v>
      </c>
    </row>
    <row r="266" spans="2:65" s="11" customFormat="1" ht="11.25">
      <c r="B266" s="139"/>
      <c r="D266" s="140" t="s">
        <v>151</v>
      </c>
      <c r="E266" s="141" t="s">
        <v>19</v>
      </c>
      <c r="F266" s="142" t="s">
        <v>1564</v>
      </c>
      <c r="H266" s="143">
        <v>2426.4</v>
      </c>
      <c r="I266" s="144"/>
      <c r="L266" s="139"/>
      <c r="M266" s="145"/>
      <c r="T266" s="146"/>
      <c r="AT266" s="141" t="s">
        <v>151</v>
      </c>
      <c r="AU266" s="141" t="s">
        <v>78</v>
      </c>
      <c r="AV266" s="11" t="s">
        <v>80</v>
      </c>
      <c r="AW266" s="11" t="s">
        <v>31</v>
      </c>
      <c r="AX266" s="11" t="s">
        <v>70</v>
      </c>
      <c r="AY266" s="141" t="s">
        <v>142</v>
      </c>
    </row>
    <row r="267" spans="2:65" s="11" customFormat="1" ht="11.25">
      <c r="B267" s="139"/>
      <c r="D267" s="140" t="s">
        <v>151</v>
      </c>
      <c r="E267" s="141" t="s">
        <v>19</v>
      </c>
      <c r="F267" s="142" t="s">
        <v>1565</v>
      </c>
      <c r="H267" s="143">
        <v>809.28</v>
      </c>
      <c r="I267" s="144"/>
      <c r="L267" s="139"/>
      <c r="M267" s="145"/>
      <c r="T267" s="146"/>
      <c r="AT267" s="141" t="s">
        <v>151</v>
      </c>
      <c r="AU267" s="141" t="s">
        <v>78</v>
      </c>
      <c r="AV267" s="11" t="s">
        <v>80</v>
      </c>
      <c r="AW267" s="11" t="s">
        <v>31</v>
      </c>
      <c r="AX267" s="11" t="s">
        <v>70</v>
      </c>
      <c r="AY267" s="141" t="s">
        <v>142</v>
      </c>
    </row>
    <row r="268" spans="2:65" s="13" customFormat="1" ht="11.25">
      <c r="B268" s="154"/>
      <c r="D268" s="140" t="s">
        <v>151</v>
      </c>
      <c r="E268" s="155" t="s">
        <v>19</v>
      </c>
      <c r="F268" s="156" t="s">
        <v>1063</v>
      </c>
      <c r="H268" s="155" t="s">
        <v>19</v>
      </c>
      <c r="I268" s="157"/>
      <c r="L268" s="154"/>
      <c r="M268" s="158"/>
      <c r="T268" s="159"/>
      <c r="AT268" s="155" t="s">
        <v>151</v>
      </c>
      <c r="AU268" s="155" t="s">
        <v>78</v>
      </c>
      <c r="AV268" s="13" t="s">
        <v>78</v>
      </c>
      <c r="AW268" s="13" t="s">
        <v>31</v>
      </c>
      <c r="AX268" s="13" t="s">
        <v>70</v>
      </c>
      <c r="AY268" s="155" t="s">
        <v>142</v>
      </c>
    </row>
    <row r="269" spans="2:65" s="13" customFormat="1" ht="11.25">
      <c r="B269" s="154"/>
      <c r="D269" s="140" t="s">
        <v>151</v>
      </c>
      <c r="E269" s="155" t="s">
        <v>19</v>
      </c>
      <c r="F269" s="156" t="s">
        <v>1566</v>
      </c>
      <c r="H269" s="155" t="s">
        <v>19</v>
      </c>
      <c r="I269" s="157"/>
      <c r="L269" s="154"/>
      <c r="M269" s="158"/>
      <c r="T269" s="159"/>
      <c r="AT269" s="155" t="s">
        <v>151</v>
      </c>
      <c r="AU269" s="155" t="s">
        <v>78</v>
      </c>
      <c r="AV269" s="13" t="s">
        <v>78</v>
      </c>
      <c r="AW269" s="13" t="s">
        <v>31</v>
      </c>
      <c r="AX269" s="13" t="s">
        <v>70</v>
      </c>
      <c r="AY269" s="155" t="s">
        <v>142</v>
      </c>
    </row>
    <row r="270" spans="2:65" s="11" customFormat="1" ht="11.25">
      <c r="B270" s="139"/>
      <c r="D270" s="140" t="s">
        <v>151</v>
      </c>
      <c r="E270" s="141" t="s">
        <v>19</v>
      </c>
      <c r="F270" s="142" t="s">
        <v>1567</v>
      </c>
      <c r="H270" s="143">
        <v>91.8</v>
      </c>
      <c r="I270" s="144"/>
      <c r="L270" s="139"/>
      <c r="M270" s="145"/>
      <c r="T270" s="146"/>
      <c r="AT270" s="141" t="s">
        <v>151</v>
      </c>
      <c r="AU270" s="141" t="s">
        <v>78</v>
      </c>
      <c r="AV270" s="11" t="s">
        <v>80</v>
      </c>
      <c r="AW270" s="11" t="s">
        <v>31</v>
      </c>
      <c r="AX270" s="11" t="s">
        <v>70</v>
      </c>
      <c r="AY270" s="141" t="s">
        <v>142</v>
      </c>
    </row>
    <row r="271" spans="2:65" s="11" customFormat="1" ht="11.25">
      <c r="B271" s="139"/>
      <c r="D271" s="140" t="s">
        <v>151</v>
      </c>
      <c r="E271" s="141" t="s">
        <v>19</v>
      </c>
      <c r="F271" s="142" t="s">
        <v>1568</v>
      </c>
      <c r="H271" s="143">
        <v>21.42</v>
      </c>
      <c r="I271" s="144"/>
      <c r="L271" s="139"/>
      <c r="M271" s="145"/>
      <c r="T271" s="146"/>
      <c r="AT271" s="141" t="s">
        <v>151</v>
      </c>
      <c r="AU271" s="141" t="s">
        <v>78</v>
      </c>
      <c r="AV271" s="11" t="s">
        <v>80</v>
      </c>
      <c r="AW271" s="11" t="s">
        <v>31</v>
      </c>
      <c r="AX271" s="11" t="s">
        <v>70</v>
      </c>
      <c r="AY271" s="141" t="s">
        <v>142</v>
      </c>
    </row>
    <row r="272" spans="2:65" s="11" customFormat="1" ht="11.25">
      <c r="B272" s="139"/>
      <c r="D272" s="140" t="s">
        <v>151</v>
      </c>
      <c r="E272" s="141" t="s">
        <v>19</v>
      </c>
      <c r="F272" s="142" t="s">
        <v>1569</v>
      </c>
      <c r="H272" s="143">
        <v>18.36</v>
      </c>
      <c r="I272" s="144"/>
      <c r="L272" s="139"/>
      <c r="M272" s="145"/>
      <c r="T272" s="146"/>
      <c r="AT272" s="141" t="s">
        <v>151</v>
      </c>
      <c r="AU272" s="141" t="s">
        <v>78</v>
      </c>
      <c r="AV272" s="11" t="s">
        <v>80</v>
      </c>
      <c r="AW272" s="11" t="s">
        <v>31</v>
      </c>
      <c r="AX272" s="11" t="s">
        <v>70</v>
      </c>
      <c r="AY272" s="141" t="s">
        <v>142</v>
      </c>
    </row>
    <row r="273" spans="2:65" s="11" customFormat="1" ht="11.25">
      <c r="B273" s="139"/>
      <c r="D273" s="140" t="s">
        <v>151</v>
      </c>
      <c r="E273" s="141" t="s">
        <v>19</v>
      </c>
      <c r="F273" s="142" t="s">
        <v>1570</v>
      </c>
      <c r="H273" s="143">
        <v>45.9</v>
      </c>
      <c r="I273" s="144"/>
      <c r="L273" s="139"/>
      <c r="M273" s="145"/>
      <c r="T273" s="146"/>
      <c r="AT273" s="141" t="s">
        <v>151</v>
      </c>
      <c r="AU273" s="141" t="s">
        <v>78</v>
      </c>
      <c r="AV273" s="11" t="s">
        <v>80</v>
      </c>
      <c r="AW273" s="11" t="s">
        <v>31</v>
      </c>
      <c r="AX273" s="11" t="s">
        <v>70</v>
      </c>
      <c r="AY273" s="141" t="s">
        <v>142</v>
      </c>
    </row>
    <row r="274" spans="2:65" s="11" customFormat="1" ht="11.25">
      <c r="B274" s="139"/>
      <c r="D274" s="140" t="s">
        <v>151</v>
      </c>
      <c r="E274" s="141" t="s">
        <v>19</v>
      </c>
      <c r="F274" s="142" t="s">
        <v>1571</v>
      </c>
      <c r="H274" s="143">
        <v>61.2</v>
      </c>
      <c r="I274" s="144"/>
      <c r="L274" s="139"/>
      <c r="M274" s="145"/>
      <c r="T274" s="146"/>
      <c r="AT274" s="141" t="s">
        <v>151</v>
      </c>
      <c r="AU274" s="141" t="s">
        <v>78</v>
      </c>
      <c r="AV274" s="11" t="s">
        <v>80</v>
      </c>
      <c r="AW274" s="11" t="s">
        <v>31</v>
      </c>
      <c r="AX274" s="11" t="s">
        <v>70</v>
      </c>
      <c r="AY274" s="141" t="s">
        <v>142</v>
      </c>
    </row>
    <row r="275" spans="2:65" s="12" customFormat="1" ht="11.25">
      <c r="B275" s="147"/>
      <c r="D275" s="140" t="s">
        <v>151</v>
      </c>
      <c r="E275" s="148" t="s">
        <v>19</v>
      </c>
      <c r="F275" s="149" t="s">
        <v>154</v>
      </c>
      <c r="H275" s="150">
        <v>10736.28</v>
      </c>
      <c r="I275" s="151"/>
      <c r="L275" s="147"/>
      <c r="M275" s="152"/>
      <c r="T275" s="153"/>
      <c r="AT275" s="148" t="s">
        <v>151</v>
      </c>
      <c r="AU275" s="148" t="s">
        <v>78</v>
      </c>
      <c r="AV275" s="12" t="s">
        <v>149</v>
      </c>
      <c r="AW275" s="12" t="s">
        <v>31</v>
      </c>
      <c r="AX275" s="12" t="s">
        <v>78</v>
      </c>
      <c r="AY275" s="148" t="s">
        <v>142</v>
      </c>
    </row>
    <row r="276" spans="2:65" s="1" customFormat="1" ht="16.5" customHeight="1">
      <c r="B276" s="32"/>
      <c r="C276" s="125" t="s">
        <v>178</v>
      </c>
      <c r="D276" s="125" t="s">
        <v>143</v>
      </c>
      <c r="E276" s="126" t="s">
        <v>1572</v>
      </c>
      <c r="F276" s="127" t="s">
        <v>1573</v>
      </c>
      <c r="G276" s="128" t="s">
        <v>290</v>
      </c>
      <c r="H276" s="129">
        <v>10.199999999999999</v>
      </c>
      <c r="I276" s="130"/>
      <c r="J276" s="131">
        <f>ROUND(I276*H276,2)</f>
        <v>0</v>
      </c>
      <c r="K276" s="127" t="s">
        <v>147</v>
      </c>
      <c r="L276" s="132"/>
      <c r="M276" s="133" t="s">
        <v>19</v>
      </c>
      <c r="N276" s="134" t="s">
        <v>41</v>
      </c>
      <c r="P276" s="135">
        <f>O276*H276</f>
        <v>0</v>
      </c>
      <c r="Q276" s="135">
        <v>1</v>
      </c>
      <c r="R276" s="135">
        <f>Q276*H276</f>
        <v>10.199999999999999</v>
      </c>
      <c r="S276" s="135">
        <v>0</v>
      </c>
      <c r="T276" s="136">
        <f>S276*H276</f>
        <v>0</v>
      </c>
      <c r="AR276" s="137" t="s">
        <v>148</v>
      </c>
      <c r="AT276" s="137" t="s">
        <v>143</v>
      </c>
      <c r="AU276" s="137" t="s">
        <v>78</v>
      </c>
      <c r="AY276" s="17" t="s">
        <v>142</v>
      </c>
      <c r="BE276" s="138">
        <f>IF(N276="základní",J276,0)</f>
        <v>0</v>
      </c>
      <c r="BF276" s="138">
        <f>IF(N276="snížená",J276,0)</f>
        <v>0</v>
      </c>
      <c r="BG276" s="138">
        <f>IF(N276="zákl. přenesená",J276,0)</f>
        <v>0</v>
      </c>
      <c r="BH276" s="138">
        <f>IF(N276="sníž. přenesená",J276,0)</f>
        <v>0</v>
      </c>
      <c r="BI276" s="138">
        <f>IF(N276="nulová",J276,0)</f>
        <v>0</v>
      </c>
      <c r="BJ276" s="17" t="s">
        <v>78</v>
      </c>
      <c r="BK276" s="138">
        <f>ROUND(I276*H276,2)</f>
        <v>0</v>
      </c>
      <c r="BL276" s="17" t="s">
        <v>149</v>
      </c>
      <c r="BM276" s="137" t="s">
        <v>1574</v>
      </c>
    </row>
    <row r="277" spans="2:65" s="13" customFormat="1" ht="11.25">
      <c r="B277" s="154"/>
      <c r="D277" s="140" t="s">
        <v>151</v>
      </c>
      <c r="E277" s="155" t="s">
        <v>19</v>
      </c>
      <c r="F277" s="156" t="s">
        <v>1575</v>
      </c>
      <c r="H277" s="155" t="s">
        <v>19</v>
      </c>
      <c r="I277" s="157"/>
      <c r="L277" s="154"/>
      <c r="M277" s="158"/>
      <c r="T277" s="159"/>
      <c r="AT277" s="155" t="s">
        <v>151</v>
      </c>
      <c r="AU277" s="155" t="s">
        <v>78</v>
      </c>
      <c r="AV277" s="13" t="s">
        <v>78</v>
      </c>
      <c r="AW277" s="13" t="s">
        <v>31</v>
      </c>
      <c r="AX277" s="13" t="s">
        <v>70</v>
      </c>
      <c r="AY277" s="155" t="s">
        <v>142</v>
      </c>
    </row>
    <row r="278" spans="2:65" s="11" customFormat="1" ht="11.25">
      <c r="B278" s="139"/>
      <c r="D278" s="140" t="s">
        <v>151</v>
      </c>
      <c r="E278" s="141" t="s">
        <v>19</v>
      </c>
      <c r="F278" s="142" t="s">
        <v>724</v>
      </c>
      <c r="H278" s="143">
        <v>4</v>
      </c>
      <c r="I278" s="144"/>
      <c r="L278" s="139"/>
      <c r="M278" s="145"/>
      <c r="T278" s="146"/>
      <c r="AT278" s="141" t="s">
        <v>151</v>
      </c>
      <c r="AU278" s="141" t="s">
        <v>78</v>
      </c>
      <c r="AV278" s="11" t="s">
        <v>80</v>
      </c>
      <c r="AW278" s="11" t="s">
        <v>31</v>
      </c>
      <c r="AX278" s="11" t="s">
        <v>70</v>
      </c>
      <c r="AY278" s="141" t="s">
        <v>142</v>
      </c>
    </row>
    <row r="279" spans="2:65" s="13" customFormat="1" ht="11.25">
      <c r="B279" s="154"/>
      <c r="D279" s="140" t="s">
        <v>151</v>
      </c>
      <c r="E279" s="155" t="s">
        <v>19</v>
      </c>
      <c r="F279" s="156" t="s">
        <v>1576</v>
      </c>
      <c r="H279" s="155" t="s">
        <v>19</v>
      </c>
      <c r="I279" s="157"/>
      <c r="L279" s="154"/>
      <c r="M279" s="158"/>
      <c r="T279" s="159"/>
      <c r="AT279" s="155" t="s">
        <v>151</v>
      </c>
      <c r="AU279" s="155" t="s">
        <v>78</v>
      </c>
      <c r="AV279" s="13" t="s">
        <v>78</v>
      </c>
      <c r="AW279" s="13" t="s">
        <v>31</v>
      </c>
      <c r="AX279" s="13" t="s">
        <v>70</v>
      </c>
      <c r="AY279" s="155" t="s">
        <v>142</v>
      </c>
    </row>
    <row r="280" spans="2:65" s="11" customFormat="1" ht="11.25">
      <c r="B280" s="139"/>
      <c r="D280" s="140" t="s">
        <v>151</v>
      </c>
      <c r="E280" s="141" t="s">
        <v>19</v>
      </c>
      <c r="F280" s="142" t="s">
        <v>1577</v>
      </c>
      <c r="H280" s="143">
        <v>6.2</v>
      </c>
      <c r="I280" s="144"/>
      <c r="L280" s="139"/>
      <c r="M280" s="145"/>
      <c r="T280" s="146"/>
      <c r="AT280" s="141" t="s">
        <v>151</v>
      </c>
      <c r="AU280" s="141" t="s">
        <v>78</v>
      </c>
      <c r="AV280" s="11" t="s">
        <v>80</v>
      </c>
      <c r="AW280" s="11" t="s">
        <v>31</v>
      </c>
      <c r="AX280" s="11" t="s">
        <v>70</v>
      </c>
      <c r="AY280" s="141" t="s">
        <v>142</v>
      </c>
    </row>
    <row r="281" spans="2:65" s="12" customFormat="1" ht="11.25">
      <c r="B281" s="147"/>
      <c r="D281" s="140" t="s">
        <v>151</v>
      </c>
      <c r="E281" s="148" t="s">
        <v>19</v>
      </c>
      <c r="F281" s="149" t="s">
        <v>154</v>
      </c>
      <c r="H281" s="150">
        <v>10.199999999999999</v>
      </c>
      <c r="I281" s="151"/>
      <c r="L281" s="147"/>
      <c r="M281" s="152"/>
      <c r="T281" s="153"/>
      <c r="AT281" s="148" t="s">
        <v>151</v>
      </c>
      <c r="AU281" s="148" t="s">
        <v>78</v>
      </c>
      <c r="AV281" s="12" t="s">
        <v>149</v>
      </c>
      <c r="AW281" s="12" t="s">
        <v>31</v>
      </c>
      <c r="AX281" s="12" t="s">
        <v>78</v>
      </c>
      <c r="AY281" s="148" t="s">
        <v>142</v>
      </c>
    </row>
    <row r="282" spans="2:65" s="1" customFormat="1" ht="16.5" customHeight="1">
      <c r="B282" s="32"/>
      <c r="C282" s="125" t="s">
        <v>283</v>
      </c>
      <c r="D282" s="125" t="s">
        <v>143</v>
      </c>
      <c r="E282" s="126" t="s">
        <v>1097</v>
      </c>
      <c r="F282" s="127" t="s">
        <v>1098</v>
      </c>
      <c r="G282" s="128" t="s">
        <v>319</v>
      </c>
      <c r="H282" s="129">
        <v>36</v>
      </c>
      <c r="I282" s="130"/>
      <c r="J282" s="131">
        <f>ROUND(I282*H282,2)</f>
        <v>0</v>
      </c>
      <c r="K282" s="127" t="s">
        <v>147</v>
      </c>
      <c r="L282" s="132"/>
      <c r="M282" s="133" t="s">
        <v>19</v>
      </c>
      <c r="N282" s="134" t="s">
        <v>41</v>
      </c>
      <c r="P282" s="135">
        <f>O282*H282</f>
        <v>0</v>
      </c>
      <c r="Q282" s="135">
        <v>0</v>
      </c>
      <c r="R282" s="135">
        <f>Q282*H282</f>
        <v>0</v>
      </c>
      <c r="S282" s="135">
        <v>0</v>
      </c>
      <c r="T282" s="136">
        <f>S282*H282</f>
        <v>0</v>
      </c>
      <c r="AR282" s="137" t="s">
        <v>148</v>
      </c>
      <c r="AT282" s="137" t="s">
        <v>143</v>
      </c>
      <c r="AU282" s="137" t="s">
        <v>78</v>
      </c>
      <c r="AY282" s="17" t="s">
        <v>142</v>
      </c>
      <c r="BE282" s="138">
        <f>IF(N282="základní",J282,0)</f>
        <v>0</v>
      </c>
      <c r="BF282" s="138">
        <f>IF(N282="snížená",J282,0)</f>
        <v>0</v>
      </c>
      <c r="BG282" s="138">
        <f>IF(N282="zákl. přenesená",J282,0)</f>
        <v>0</v>
      </c>
      <c r="BH282" s="138">
        <f>IF(N282="sníž. přenesená",J282,0)</f>
        <v>0</v>
      </c>
      <c r="BI282" s="138">
        <f>IF(N282="nulová",J282,0)</f>
        <v>0</v>
      </c>
      <c r="BJ282" s="17" t="s">
        <v>78</v>
      </c>
      <c r="BK282" s="138">
        <f>ROUND(I282*H282,2)</f>
        <v>0</v>
      </c>
      <c r="BL282" s="17" t="s">
        <v>149</v>
      </c>
      <c r="BM282" s="137" t="s">
        <v>1578</v>
      </c>
    </row>
    <row r="283" spans="2:65" s="13" customFormat="1" ht="11.25">
      <c r="B283" s="154"/>
      <c r="D283" s="140" t="s">
        <v>151</v>
      </c>
      <c r="E283" s="155" t="s">
        <v>19</v>
      </c>
      <c r="F283" s="156" t="s">
        <v>1579</v>
      </c>
      <c r="H283" s="155" t="s">
        <v>19</v>
      </c>
      <c r="I283" s="157"/>
      <c r="L283" s="154"/>
      <c r="M283" s="158"/>
      <c r="T283" s="159"/>
      <c r="AT283" s="155" t="s">
        <v>151</v>
      </c>
      <c r="AU283" s="155" t="s">
        <v>78</v>
      </c>
      <c r="AV283" s="13" t="s">
        <v>78</v>
      </c>
      <c r="AW283" s="13" t="s">
        <v>31</v>
      </c>
      <c r="AX283" s="13" t="s">
        <v>70</v>
      </c>
      <c r="AY283" s="155" t="s">
        <v>142</v>
      </c>
    </row>
    <row r="284" spans="2:65" s="13" customFormat="1" ht="11.25">
      <c r="B284" s="154"/>
      <c r="D284" s="140" t="s">
        <v>151</v>
      </c>
      <c r="E284" s="155" t="s">
        <v>19</v>
      </c>
      <c r="F284" s="156" t="s">
        <v>1543</v>
      </c>
      <c r="H284" s="155" t="s">
        <v>19</v>
      </c>
      <c r="I284" s="157"/>
      <c r="L284" s="154"/>
      <c r="M284" s="158"/>
      <c r="T284" s="159"/>
      <c r="AT284" s="155" t="s">
        <v>151</v>
      </c>
      <c r="AU284" s="155" t="s">
        <v>78</v>
      </c>
      <c r="AV284" s="13" t="s">
        <v>78</v>
      </c>
      <c r="AW284" s="13" t="s">
        <v>31</v>
      </c>
      <c r="AX284" s="13" t="s">
        <v>70</v>
      </c>
      <c r="AY284" s="155" t="s">
        <v>142</v>
      </c>
    </row>
    <row r="285" spans="2:65" s="11" customFormat="1" ht="11.25">
      <c r="B285" s="139"/>
      <c r="D285" s="140" t="s">
        <v>151</v>
      </c>
      <c r="E285" s="141" t="s">
        <v>19</v>
      </c>
      <c r="F285" s="142" t="s">
        <v>1580</v>
      </c>
      <c r="H285" s="143">
        <v>36</v>
      </c>
      <c r="I285" s="144"/>
      <c r="L285" s="139"/>
      <c r="M285" s="145"/>
      <c r="T285" s="146"/>
      <c r="AT285" s="141" t="s">
        <v>151</v>
      </c>
      <c r="AU285" s="141" t="s">
        <v>78</v>
      </c>
      <c r="AV285" s="11" t="s">
        <v>80</v>
      </c>
      <c r="AW285" s="11" t="s">
        <v>31</v>
      </c>
      <c r="AX285" s="11" t="s">
        <v>70</v>
      </c>
      <c r="AY285" s="141" t="s">
        <v>142</v>
      </c>
    </row>
    <row r="286" spans="2:65" s="12" customFormat="1" ht="11.25">
      <c r="B286" s="147"/>
      <c r="D286" s="140" t="s">
        <v>151</v>
      </c>
      <c r="E286" s="148" t="s">
        <v>19</v>
      </c>
      <c r="F286" s="149" t="s">
        <v>154</v>
      </c>
      <c r="H286" s="150">
        <v>36</v>
      </c>
      <c r="I286" s="151"/>
      <c r="L286" s="147"/>
      <c r="M286" s="152"/>
      <c r="T286" s="153"/>
      <c r="AT286" s="148" t="s">
        <v>151</v>
      </c>
      <c r="AU286" s="148" t="s">
        <v>78</v>
      </c>
      <c r="AV286" s="12" t="s">
        <v>149</v>
      </c>
      <c r="AW286" s="12" t="s">
        <v>31</v>
      </c>
      <c r="AX286" s="12" t="s">
        <v>78</v>
      </c>
      <c r="AY286" s="148" t="s">
        <v>142</v>
      </c>
    </row>
    <row r="287" spans="2:65" s="10" customFormat="1" ht="25.9" customHeight="1">
      <c r="B287" s="115"/>
      <c r="D287" s="116" t="s">
        <v>69</v>
      </c>
      <c r="E287" s="117" t="s">
        <v>314</v>
      </c>
      <c r="F287" s="117" t="s">
        <v>315</v>
      </c>
      <c r="I287" s="118"/>
      <c r="J287" s="119">
        <f>BK287</f>
        <v>0</v>
      </c>
      <c r="L287" s="115"/>
      <c r="M287" s="120"/>
      <c r="P287" s="121">
        <f>SUM(P288:P541)</f>
        <v>0</v>
      </c>
      <c r="R287" s="121">
        <f>SUM(R288:R541)</f>
        <v>0</v>
      </c>
      <c r="T287" s="122">
        <f>SUM(T288:T541)</f>
        <v>0</v>
      </c>
      <c r="AR287" s="116" t="s">
        <v>78</v>
      </c>
      <c r="AT287" s="123" t="s">
        <v>69</v>
      </c>
      <c r="AU287" s="123" t="s">
        <v>70</v>
      </c>
      <c r="AY287" s="116" t="s">
        <v>142</v>
      </c>
      <c r="BK287" s="124">
        <f>SUM(BK288:BK541)</f>
        <v>0</v>
      </c>
    </row>
    <row r="288" spans="2:65" s="1" customFormat="1" ht="66.75" customHeight="1">
      <c r="B288" s="32"/>
      <c r="C288" s="160" t="s">
        <v>287</v>
      </c>
      <c r="D288" s="160" t="s">
        <v>316</v>
      </c>
      <c r="E288" s="161" t="s">
        <v>317</v>
      </c>
      <c r="F288" s="162" t="s">
        <v>318</v>
      </c>
      <c r="G288" s="163" t="s">
        <v>319</v>
      </c>
      <c r="H288" s="164">
        <v>28000</v>
      </c>
      <c r="I288" s="165"/>
      <c r="J288" s="166">
        <f>ROUND(I288*H288,2)</f>
        <v>0</v>
      </c>
      <c r="K288" s="162" t="s">
        <v>147</v>
      </c>
      <c r="L288" s="32"/>
      <c r="M288" s="167" t="s">
        <v>19</v>
      </c>
      <c r="N288" s="168" t="s">
        <v>41</v>
      </c>
      <c r="P288" s="135">
        <f>O288*H288</f>
        <v>0</v>
      </c>
      <c r="Q288" s="135">
        <v>0</v>
      </c>
      <c r="R288" s="135">
        <f>Q288*H288</f>
        <v>0</v>
      </c>
      <c r="S288" s="135">
        <v>0</v>
      </c>
      <c r="T288" s="136">
        <f>S288*H288</f>
        <v>0</v>
      </c>
      <c r="AR288" s="137" t="s">
        <v>149</v>
      </c>
      <c r="AT288" s="137" t="s">
        <v>316</v>
      </c>
      <c r="AU288" s="137" t="s">
        <v>78</v>
      </c>
      <c r="AY288" s="17" t="s">
        <v>142</v>
      </c>
      <c r="BE288" s="138">
        <f>IF(N288="základní",J288,0)</f>
        <v>0</v>
      </c>
      <c r="BF288" s="138">
        <f>IF(N288="snížená",J288,0)</f>
        <v>0</v>
      </c>
      <c r="BG288" s="138">
        <f>IF(N288="zákl. přenesená",J288,0)</f>
        <v>0</v>
      </c>
      <c r="BH288" s="138">
        <f>IF(N288="sníž. přenesená",J288,0)</f>
        <v>0</v>
      </c>
      <c r="BI288" s="138">
        <f>IF(N288="nulová",J288,0)</f>
        <v>0</v>
      </c>
      <c r="BJ288" s="17" t="s">
        <v>78</v>
      </c>
      <c r="BK288" s="138">
        <f>ROUND(I288*H288,2)</f>
        <v>0</v>
      </c>
      <c r="BL288" s="17" t="s">
        <v>149</v>
      </c>
      <c r="BM288" s="137" t="s">
        <v>1581</v>
      </c>
    </row>
    <row r="289" spans="2:65" s="11" customFormat="1" ht="11.25">
      <c r="B289" s="139"/>
      <c r="D289" s="140" t="s">
        <v>151</v>
      </c>
      <c r="E289" s="141" t="s">
        <v>19</v>
      </c>
      <c r="F289" s="142" t="s">
        <v>1582</v>
      </c>
      <c r="H289" s="143">
        <v>28000</v>
      </c>
      <c r="I289" s="144"/>
      <c r="L289" s="139"/>
      <c r="M289" s="145"/>
      <c r="T289" s="146"/>
      <c r="AT289" s="141" t="s">
        <v>151</v>
      </c>
      <c r="AU289" s="141" t="s">
        <v>78</v>
      </c>
      <c r="AV289" s="11" t="s">
        <v>80</v>
      </c>
      <c r="AW289" s="11" t="s">
        <v>31</v>
      </c>
      <c r="AX289" s="11" t="s">
        <v>70</v>
      </c>
      <c r="AY289" s="141" t="s">
        <v>142</v>
      </c>
    </row>
    <row r="290" spans="2:65" s="12" customFormat="1" ht="11.25">
      <c r="B290" s="147"/>
      <c r="D290" s="140" t="s">
        <v>151</v>
      </c>
      <c r="E290" s="148" t="s">
        <v>19</v>
      </c>
      <c r="F290" s="149" t="s">
        <v>154</v>
      </c>
      <c r="H290" s="150">
        <v>28000</v>
      </c>
      <c r="I290" s="151"/>
      <c r="L290" s="147"/>
      <c r="M290" s="152"/>
      <c r="T290" s="153"/>
      <c r="AT290" s="148" t="s">
        <v>151</v>
      </c>
      <c r="AU290" s="148" t="s">
        <v>78</v>
      </c>
      <c r="AV290" s="12" t="s">
        <v>149</v>
      </c>
      <c r="AW290" s="12" t="s">
        <v>31</v>
      </c>
      <c r="AX290" s="12" t="s">
        <v>78</v>
      </c>
      <c r="AY290" s="148" t="s">
        <v>142</v>
      </c>
    </row>
    <row r="291" spans="2:65" s="1" customFormat="1" ht="89.25" customHeight="1">
      <c r="B291" s="32"/>
      <c r="C291" s="160" t="s">
        <v>295</v>
      </c>
      <c r="D291" s="160" t="s">
        <v>316</v>
      </c>
      <c r="E291" s="161" t="s">
        <v>323</v>
      </c>
      <c r="F291" s="162" t="s">
        <v>324</v>
      </c>
      <c r="G291" s="163" t="s">
        <v>319</v>
      </c>
      <c r="H291" s="164">
        <v>5000</v>
      </c>
      <c r="I291" s="165"/>
      <c r="J291" s="166">
        <f>ROUND(I291*H291,2)</f>
        <v>0</v>
      </c>
      <c r="K291" s="162" t="s">
        <v>147</v>
      </c>
      <c r="L291" s="32"/>
      <c r="M291" s="167" t="s">
        <v>19</v>
      </c>
      <c r="N291" s="168" t="s">
        <v>41</v>
      </c>
      <c r="P291" s="135">
        <f>O291*H291</f>
        <v>0</v>
      </c>
      <c r="Q291" s="135">
        <v>0</v>
      </c>
      <c r="R291" s="135">
        <f>Q291*H291</f>
        <v>0</v>
      </c>
      <c r="S291" s="135">
        <v>0</v>
      </c>
      <c r="T291" s="136">
        <f>S291*H291</f>
        <v>0</v>
      </c>
      <c r="AR291" s="137" t="s">
        <v>149</v>
      </c>
      <c r="AT291" s="137" t="s">
        <v>316</v>
      </c>
      <c r="AU291" s="137" t="s">
        <v>78</v>
      </c>
      <c r="AY291" s="17" t="s">
        <v>142</v>
      </c>
      <c r="BE291" s="138">
        <f>IF(N291="základní",J291,0)</f>
        <v>0</v>
      </c>
      <c r="BF291" s="138">
        <f>IF(N291="snížená",J291,0)</f>
        <v>0</v>
      </c>
      <c r="BG291" s="138">
        <f>IF(N291="zákl. přenesená",J291,0)</f>
        <v>0</v>
      </c>
      <c r="BH291" s="138">
        <f>IF(N291="sníž. přenesená",J291,0)</f>
        <v>0</v>
      </c>
      <c r="BI291" s="138">
        <f>IF(N291="nulová",J291,0)</f>
        <v>0</v>
      </c>
      <c r="BJ291" s="17" t="s">
        <v>78</v>
      </c>
      <c r="BK291" s="138">
        <f>ROUND(I291*H291,2)</f>
        <v>0</v>
      </c>
      <c r="BL291" s="17" t="s">
        <v>149</v>
      </c>
      <c r="BM291" s="137" t="s">
        <v>1583</v>
      </c>
    </row>
    <row r="292" spans="2:65" s="11" customFormat="1" ht="11.25">
      <c r="B292" s="139"/>
      <c r="D292" s="140" t="s">
        <v>151</v>
      </c>
      <c r="E292" s="141" t="s">
        <v>19</v>
      </c>
      <c r="F292" s="142" t="s">
        <v>1584</v>
      </c>
      <c r="H292" s="143">
        <v>5000</v>
      </c>
      <c r="I292" s="144"/>
      <c r="L292" s="139"/>
      <c r="M292" s="145"/>
      <c r="T292" s="146"/>
      <c r="AT292" s="141" t="s">
        <v>151</v>
      </c>
      <c r="AU292" s="141" t="s">
        <v>78</v>
      </c>
      <c r="AV292" s="11" t="s">
        <v>80</v>
      </c>
      <c r="AW292" s="11" t="s">
        <v>31</v>
      </c>
      <c r="AX292" s="11" t="s">
        <v>70</v>
      </c>
      <c r="AY292" s="141" t="s">
        <v>142</v>
      </c>
    </row>
    <row r="293" spans="2:65" s="12" customFormat="1" ht="11.25">
      <c r="B293" s="147"/>
      <c r="D293" s="140" t="s">
        <v>151</v>
      </c>
      <c r="E293" s="148" t="s">
        <v>19</v>
      </c>
      <c r="F293" s="149" t="s">
        <v>154</v>
      </c>
      <c r="H293" s="150">
        <v>5000</v>
      </c>
      <c r="I293" s="151"/>
      <c r="L293" s="147"/>
      <c r="M293" s="152"/>
      <c r="T293" s="153"/>
      <c r="AT293" s="148" t="s">
        <v>151</v>
      </c>
      <c r="AU293" s="148" t="s">
        <v>78</v>
      </c>
      <c r="AV293" s="12" t="s">
        <v>149</v>
      </c>
      <c r="AW293" s="12" t="s">
        <v>31</v>
      </c>
      <c r="AX293" s="12" t="s">
        <v>78</v>
      </c>
      <c r="AY293" s="148" t="s">
        <v>142</v>
      </c>
    </row>
    <row r="294" spans="2:65" s="1" customFormat="1" ht="62.65" customHeight="1">
      <c r="B294" s="32"/>
      <c r="C294" s="160" t="s">
        <v>302</v>
      </c>
      <c r="D294" s="160" t="s">
        <v>316</v>
      </c>
      <c r="E294" s="161" t="s">
        <v>328</v>
      </c>
      <c r="F294" s="162" t="s">
        <v>329</v>
      </c>
      <c r="G294" s="163" t="s">
        <v>319</v>
      </c>
      <c r="H294" s="164">
        <v>10232</v>
      </c>
      <c r="I294" s="165"/>
      <c r="J294" s="166">
        <f>ROUND(I294*H294,2)</f>
        <v>0</v>
      </c>
      <c r="K294" s="162" t="s">
        <v>147</v>
      </c>
      <c r="L294" s="32"/>
      <c r="M294" s="167" t="s">
        <v>19</v>
      </c>
      <c r="N294" s="168" t="s">
        <v>41</v>
      </c>
      <c r="P294" s="135">
        <f>O294*H294</f>
        <v>0</v>
      </c>
      <c r="Q294" s="135">
        <v>0</v>
      </c>
      <c r="R294" s="135">
        <f>Q294*H294</f>
        <v>0</v>
      </c>
      <c r="S294" s="135">
        <v>0</v>
      </c>
      <c r="T294" s="136">
        <f>S294*H294</f>
        <v>0</v>
      </c>
      <c r="AR294" s="137" t="s">
        <v>149</v>
      </c>
      <c r="AT294" s="137" t="s">
        <v>316</v>
      </c>
      <c r="AU294" s="137" t="s">
        <v>78</v>
      </c>
      <c r="AY294" s="17" t="s">
        <v>142</v>
      </c>
      <c r="BE294" s="138">
        <f>IF(N294="základní",J294,0)</f>
        <v>0</v>
      </c>
      <c r="BF294" s="138">
        <f>IF(N294="snížená",J294,0)</f>
        <v>0</v>
      </c>
      <c r="BG294" s="138">
        <f>IF(N294="zákl. přenesená",J294,0)</f>
        <v>0</v>
      </c>
      <c r="BH294" s="138">
        <f>IF(N294="sníž. přenesená",J294,0)</f>
        <v>0</v>
      </c>
      <c r="BI294" s="138">
        <f>IF(N294="nulová",J294,0)</f>
        <v>0</v>
      </c>
      <c r="BJ294" s="17" t="s">
        <v>78</v>
      </c>
      <c r="BK294" s="138">
        <f>ROUND(I294*H294,2)</f>
        <v>0</v>
      </c>
      <c r="BL294" s="17" t="s">
        <v>149</v>
      </c>
      <c r="BM294" s="137" t="s">
        <v>1585</v>
      </c>
    </row>
    <row r="295" spans="2:65" s="13" customFormat="1" ht="11.25">
      <c r="B295" s="154"/>
      <c r="D295" s="140" t="s">
        <v>151</v>
      </c>
      <c r="E295" s="155" t="s">
        <v>19</v>
      </c>
      <c r="F295" s="156" t="s">
        <v>1586</v>
      </c>
      <c r="H295" s="155" t="s">
        <v>19</v>
      </c>
      <c r="I295" s="157"/>
      <c r="L295" s="154"/>
      <c r="M295" s="158"/>
      <c r="T295" s="159"/>
      <c r="AT295" s="155" t="s">
        <v>151</v>
      </c>
      <c r="AU295" s="155" t="s">
        <v>78</v>
      </c>
      <c r="AV295" s="13" t="s">
        <v>78</v>
      </c>
      <c r="AW295" s="13" t="s">
        <v>31</v>
      </c>
      <c r="AX295" s="13" t="s">
        <v>70</v>
      </c>
      <c r="AY295" s="155" t="s">
        <v>142</v>
      </c>
    </row>
    <row r="296" spans="2:65" s="13" customFormat="1" ht="11.25">
      <c r="B296" s="154"/>
      <c r="D296" s="140" t="s">
        <v>151</v>
      </c>
      <c r="E296" s="155" t="s">
        <v>19</v>
      </c>
      <c r="F296" s="156" t="s">
        <v>1587</v>
      </c>
      <c r="H296" s="155" t="s">
        <v>19</v>
      </c>
      <c r="I296" s="157"/>
      <c r="L296" s="154"/>
      <c r="M296" s="158"/>
      <c r="T296" s="159"/>
      <c r="AT296" s="155" t="s">
        <v>151</v>
      </c>
      <c r="AU296" s="155" t="s">
        <v>78</v>
      </c>
      <c r="AV296" s="13" t="s">
        <v>78</v>
      </c>
      <c r="AW296" s="13" t="s">
        <v>31</v>
      </c>
      <c r="AX296" s="13" t="s">
        <v>70</v>
      </c>
      <c r="AY296" s="155" t="s">
        <v>142</v>
      </c>
    </row>
    <row r="297" spans="2:65" s="11" customFormat="1" ht="11.25">
      <c r="B297" s="139"/>
      <c r="D297" s="140" t="s">
        <v>151</v>
      </c>
      <c r="E297" s="141" t="s">
        <v>19</v>
      </c>
      <c r="F297" s="142" t="s">
        <v>1588</v>
      </c>
      <c r="H297" s="143">
        <v>1300</v>
      </c>
      <c r="I297" s="144"/>
      <c r="L297" s="139"/>
      <c r="M297" s="145"/>
      <c r="T297" s="146"/>
      <c r="AT297" s="141" t="s">
        <v>151</v>
      </c>
      <c r="AU297" s="141" t="s">
        <v>78</v>
      </c>
      <c r="AV297" s="11" t="s">
        <v>80</v>
      </c>
      <c r="AW297" s="11" t="s">
        <v>31</v>
      </c>
      <c r="AX297" s="11" t="s">
        <v>70</v>
      </c>
      <c r="AY297" s="141" t="s">
        <v>142</v>
      </c>
    </row>
    <row r="298" spans="2:65" s="11" customFormat="1" ht="11.25">
      <c r="B298" s="139"/>
      <c r="D298" s="140" t="s">
        <v>151</v>
      </c>
      <c r="E298" s="141" t="s">
        <v>19</v>
      </c>
      <c r="F298" s="142" t="s">
        <v>1589</v>
      </c>
      <c r="H298" s="143">
        <v>800</v>
      </c>
      <c r="I298" s="144"/>
      <c r="L298" s="139"/>
      <c r="M298" s="145"/>
      <c r="T298" s="146"/>
      <c r="AT298" s="141" t="s">
        <v>151</v>
      </c>
      <c r="AU298" s="141" t="s">
        <v>78</v>
      </c>
      <c r="AV298" s="11" t="s">
        <v>80</v>
      </c>
      <c r="AW298" s="11" t="s">
        <v>31</v>
      </c>
      <c r="AX298" s="11" t="s">
        <v>70</v>
      </c>
      <c r="AY298" s="141" t="s">
        <v>142</v>
      </c>
    </row>
    <row r="299" spans="2:65" s="11" customFormat="1" ht="11.25">
      <c r="B299" s="139"/>
      <c r="D299" s="140" t="s">
        <v>151</v>
      </c>
      <c r="E299" s="141" t="s">
        <v>19</v>
      </c>
      <c r="F299" s="142" t="s">
        <v>1590</v>
      </c>
      <c r="H299" s="143">
        <v>990</v>
      </c>
      <c r="I299" s="144"/>
      <c r="L299" s="139"/>
      <c r="M299" s="145"/>
      <c r="T299" s="146"/>
      <c r="AT299" s="141" t="s">
        <v>151</v>
      </c>
      <c r="AU299" s="141" t="s">
        <v>78</v>
      </c>
      <c r="AV299" s="11" t="s">
        <v>80</v>
      </c>
      <c r="AW299" s="11" t="s">
        <v>31</v>
      </c>
      <c r="AX299" s="11" t="s">
        <v>70</v>
      </c>
      <c r="AY299" s="141" t="s">
        <v>142</v>
      </c>
    </row>
    <row r="300" spans="2:65" s="11" customFormat="1" ht="11.25">
      <c r="B300" s="139"/>
      <c r="D300" s="140" t="s">
        <v>151</v>
      </c>
      <c r="E300" s="141" t="s">
        <v>19</v>
      </c>
      <c r="F300" s="142" t="s">
        <v>1591</v>
      </c>
      <c r="H300" s="143">
        <v>330</v>
      </c>
      <c r="I300" s="144"/>
      <c r="L300" s="139"/>
      <c r="M300" s="145"/>
      <c r="T300" s="146"/>
      <c r="AT300" s="141" t="s">
        <v>151</v>
      </c>
      <c r="AU300" s="141" t="s">
        <v>78</v>
      </c>
      <c r="AV300" s="11" t="s">
        <v>80</v>
      </c>
      <c r="AW300" s="11" t="s">
        <v>31</v>
      </c>
      <c r="AX300" s="11" t="s">
        <v>70</v>
      </c>
      <c r="AY300" s="141" t="s">
        <v>142</v>
      </c>
    </row>
    <row r="301" spans="2:65" s="11" customFormat="1" ht="11.25">
      <c r="B301" s="139"/>
      <c r="D301" s="140" t="s">
        <v>151</v>
      </c>
      <c r="E301" s="141" t="s">
        <v>19</v>
      </c>
      <c r="F301" s="142" t="s">
        <v>1592</v>
      </c>
      <c r="H301" s="143">
        <v>450</v>
      </c>
      <c r="I301" s="144"/>
      <c r="L301" s="139"/>
      <c r="M301" s="145"/>
      <c r="T301" s="146"/>
      <c r="AT301" s="141" t="s">
        <v>151</v>
      </c>
      <c r="AU301" s="141" t="s">
        <v>78</v>
      </c>
      <c r="AV301" s="11" t="s">
        <v>80</v>
      </c>
      <c r="AW301" s="11" t="s">
        <v>31</v>
      </c>
      <c r="AX301" s="11" t="s">
        <v>70</v>
      </c>
      <c r="AY301" s="141" t="s">
        <v>142</v>
      </c>
    </row>
    <row r="302" spans="2:65" s="11" customFormat="1" ht="11.25">
      <c r="B302" s="139"/>
      <c r="D302" s="140" t="s">
        <v>151</v>
      </c>
      <c r="E302" s="141" t="s">
        <v>19</v>
      </c>
      <c r="F302" s="142" t="s">
        <v>1593</v>
      </c>
      <c r="H302" s="143">
        <v>1700</v>
      </c>
      <c r="I302" s="144"/>
      <c r="L302" s="139"/>
      <c r="M302" s="145"/>
      <c r="T302" s="146"/>
      <c r="AT302" s="141" t="s">
        <v>151</v>
      </c>
      <c r="AU302" s="141" t="s">
        <v>78</v>
      </c>
      <c r="AV302" s="11" t="s">
        <v>80</v>
      </c>
      <c r="AW302" s="11" t="s">
        <v>31</v>
      </c>
      <c r="AX302" s="11" t="s">
        <v>70</v>
      </c>
      <c r="AY302" s="141" t="s">
        <v>142</v>
      </c>
    </row>
    <row r="303" spans="2:65" s="11" customFormat="1" ht="11.25">
      <c r="B303" s="139"/>
      <c r="D303" s="140" t="s">
        <v>151</v>
      </c>
      <c r="E303" s="141" t="s">
        <v>19</v>
      </c>
      <c r="F303" s="142" t="s">
        <v>1594</v>
      </c>
      <c r="H303" s="143">
        <v>162</v>
      </c>
      <c r="I303" s="144"/>
      <c r="L303" s="139"/>
      <c r="M303" s="145"/>
      <c r="T303" s="146"/>
      <c r="AT303" s="141" t="s">
        <v>151</v>
      </c>
      <c r="AU303" s="141" t="s">
        <v>78</v>
      </c>
      <c r="AV303" s="11" t="s">
        <v>80</v>
      </c>
      <c r="AW303" s="11" t="s">
        <v>31</v>
      </c>
      <c r="AX303" s="11" t="s">
        <v>70</v>
      </c>
      <c r="AY303" s="141" t="s">
        <v>142</v>
      </c>
    </row>
    <row r="304" spans="2:65" s="13" customFormat="1" ht="11.25">
      <c r="B304" s="154"/>
      <c r="D304" s="140" t="s">
        <v>151</v>
      </c>
      <c r="E304" s="155" t="s">
        <v>19</v>
      </c>
      <c r="F304" s="156" t="s">
        <v>1595</v>
      </c>
      <c r="H304" s="155" t="s">
        <v>19</v>
      </c>
      <c r="I304" s="157"/>
      <c r="L304" s="154"/>
      <c r="M304" s="158"/>
      <c r="T304" s="159"/>
      <c r="AT304" s="155" t="s">
        <v>151</v>
      </c>
      <c r="AU304" s="155" t="s">
        <v>78</v>
      </c>
      <c r="AV304" s="13" t="s">
        <v>78</v>
      </c>
      <c r="AW304" s="13" t="s">
        <v>31</v>
      </c>
      <c r="AX304" s="13" t="s">
        <v>70</v>
      </c>
      <c r="AY304" s="155" t="s">
        <v>142</v>
      </c>
    </row>
    <row r="305" spans="2:65" s="11" customFormat="1" ht="11.25">
      <c r="B305" s="139"/>
      <c r="D305" s="140" t="s">
        <v>151</v>
      </c>
      <c r="E305" s="141" t="s">
        <v>19</v>
      </c>
      <c r="F305" s="142" t="s">
        <v>1596</v>
      </c>
      <c r="H305" s="143">
        <v>290</v>
      </c>
      <c r="I305" s="144"/>
      <c r="L305" s="139"/>
      <c r="M305" s="145"/>
      <c r="T305" s="146"/>
      <c r="AT305" s="141" t="s">
        <v>151</v>
      </c>
      <c r="AU305" s="141" t="s">
        <v>78</v>
      </c>
      <c r="AV305" s="11" t="s">
        <v>80</v>
      </c>
      <c r="AW305" s="11" t="s">
        <v>31</v>
      </c>
      <c r="AX305" s="11" t="s">
        <v>70</v>
      </c>
      <c r="AY305" s="141" t="s">
        <v>142</v>
      </c>
    </row>
    <row r="306" spans="2:65" s="11" customFormat="1" ht="11.25">
      <c r="B306" s="139"/>
      <c r="D306" s="140" t="s">
        <v>151</v>
      </c>
      <c r="E306" s="141" t="s">
        <v>19</v>
      </c>
      <c r="F306" s="142" t="s">
        <v>1597</v>
      </c>
      <c r="H306" s="143">
        <v>700</v>
      </c>
      <c r="I306" s="144"/>
      <c r="L306" s="139"/>
      <c r="M306" s="145"/>
      <c r="T306" s="146"/>
      <c r="AT306" s="141" t="s">
        <v>151</v>
      </c>
      <c r="AU306" s="141" t="s">
        <v>78</v>
      </c>
      <c r="AV306" s="11" t="s">
        <v>80</v>
      </c>
      <c r="AW306" s="11" t="s">
        <v>31</v>
      </c>
      <c r="AX306" s="11" t="s">
        <v>70</v>
      </c>
      <c r="AY306" s="141" t="s">
        <v>142</v>
      </c>
    </row>
    <row r="307" spans="2:65" s="11" customFormat="1" ht="11.25">
      <c r="B307" s="139"/>
      <c r="D307" s="140" t="s">
        <v>151</v>
      </c>
      <c r="E307" s="141" t="s">
        <v>19</v>
      </c>
      <c r="F307" s="142" t="s">
        <v>1598</v>
      </c>
      <c r="H307" s="143">
        <v>820</v>
      </c>
      <c r="I307" s="144"/>
      <c r="L307" s="139"/>
      <c r="M307" s="145"/>
      <c r="T307" s="146"/>
      <c r="AT307" s="141" t="s">
        <v>151</v>
      </c>
      <c r="AU307" s="141" t="s">
        <v>78</v>
      </c>
      <c r="AV307" s="11" t="s">
        <v>80</v>
      </c>
      <c r="AW307" s="11" t="s">
        <v>31</v>
      </c>
      <c r="AX307" s="11" t="s">
        <v>70</v>
      </c>
      <c r="AY307" s="141" t="s">
        <v>142</v>
      </c>
    </row>
    <row r="308" spans="2:65" s="11" customFormat="1" ht="11.25">
      <c r="B308" s="139"/>
      <c r="D308" s="140" t="s">
        <v>151</v>
      </c>
      <c r="E308" s="141" t="s">
        <v>19</v>
      </c>
      <c r="F308" s="142" t="s">
        <v>1590</v>
      </c>
      <c r="H308" s="143">
        <v>990</v>
      </c>
      <c r="I308" s="144"/>
      <c r="L308" s="139"/>
      <c r="M308" s="145"/>
      <c r="T308" s="146"/>
      <c r="AT308" s="141" t="s">
        <v>151</v>
      </c>
      <c r="AU308" s="141" t="s">
        <v>78</v>
      </c>
      <c r="AV308" s="11" t="s">
        <v>80</v>
      </c>
      <c r="AW308" s="11" t="s">
        <v>31</v>
      </c>
      <c r="AX308" s="11" t="s">
        <v>70</v>
      </c>
      <c r="AY308" s="141" t="s">
        <v>142</v>
      </c>
    </row>
    <row r="309" spans="2:65" s="11" customFormat="1" ht="11.25">
      <c r="B309" s="139"/>
      <c r="D309" s="140" t="s">
        <v>151</v>
      </c>
      <c r="E309" s="141" t="s">
        <v>19</v>
      </c>
      <c r="F309" s="142" t="s">
        <v>1591</v>
      </c>
      <c r="H309" s="143">
        <v>330</v>
      </c>
      <c r="I309" s="144"/>
      <c r="L309" s="139"/>
      <c r="M309" s="145"/>
      <c r="T309" s="146"/>
      <c r="AT309" s="141" t="s">
        <v>151</v>
      </c>
      <c r="AU309" s="141" t="s">
        <v>78</v>
      </c>
      <c r="AV309" s="11" t="s">
        <v>80</v>
      </c>
      <c r="AW309" s="11" t="s">
        <v>31</v>
      </c>
      <c r="AX309" s="11" t="s">
        <v>70</v>
      </c>
      <c r="AY309" s="141" t="s">
        <v>142</v>
      </c>
    </row>
    <row r="310" spans="2:65" s="11" customFormat="1" ht="11.25">
      <c r="B310" s="139"/>
      <c r="D310" s="140" t="s">
        <v>151</v>
      </c>
      <c r="E310" s="141" t="s">
        <v>19</v>
      </c>
      <c r="F310" s="142" t="s">
        <v>1599</v>
      </c>
      <c r="H310" s="143">
        <v>400</v>
      </c>
      <c r="I310" s="144"/>
      <c r="L310" s="139"/>
      <c r="M310" s="145"/>
      <c r="T310" s="146"/>
      <c r="AT310" s="141" t="s">
        <v>151</v>
      </c>
      <c r="AU310" s="141" t="s">
        <v>78</v>
      </c>
      <c r="AV310" s="11" t="s">
        <v>80</v>
      </c>
      <c r="AW310" s="11" t="s">
        <v>31</v>
      </c>
      <c r="AX310" s="11" t="s">
        <v>70</v>
      </c>
      <c r="AY310" s="141" t="s">
        <v>142</v>
      </c>
    </row>
    <row r="311" spans="2:65" s="11" customFormat="1" ht="11.25">
      <c r="B311" s="139"/>
      <c r="D311" s="140" t="s">
        <v>151</v>
      </c>
      <c r="E311" s="141" t="s">
        <v>19</v>
      </c>
      <c r="F311" s="142" t="s">
        <v>1600</v>
      </c>
      <c r="H311" s="143">
        <v>670</v>
      </c>
      <c r="I311" s="144"/>
      <c r="L311" s="139"/>
      <c r="M311" s="145"/>
      <c r="T311" s="146"/>
      <c r="AT311" s="141" t="s">
        <v>151</v>
      </c>
      <c r="AU311" s="141" t="s">
        <v>78</v>
      </c>
      <c r="AV311" s="11" t="s">
        <v>80</v>
      </c>
      <c r="AW311" s="11" t="s">
        <v>31</v>
      </c>
      <c r="AX311" s="11" t="s">
        <v>70</v>
      </c>
      <c r="AY311" s="141" t="s">
        <v>142</v>
      </c>
    </row>
    <row r="312" spans="2:65" s="11" customFormat="1" ht="11.25">
      <c r="B312" s="139"/>
      <c r="D312" s="140" t="s">
        <v>151</v>
      </c>
      <c r="E312" s="141" t="s">
        <v>19</v>
      </c>
      <c r="F312" s="142" t="s">
        <v>1601</v>
      </c>
      <c r="H312" s="143">
        <v>250</v>
      </c>
      <c r="I312" s="144"/>
      <c r="L312" s="139"/>
      <c r="M312" s="145"/>
      <c r="T312" s="146"/>
      <c r="AT312" s="141" t="s">
        <v>151</v>
      </c>
      <c r="AU312" s="141" t="s">
        <v>78</v>
      </c>
      <c r="AV312" s="11" t="s">
        <v>80</v>
      </c>
      <c r="AW312" s="11" t="s">
        <v>31</v>
      </c>
      <c r="AX312" s="11" t="s">
        <v>70</v>
      </c>
      <c r="AY312" s="141" t="s">
        <v>142</v>
      </c>
    </row>
    <row r="313" spans="2:65" s="11" customFormat="1" ht="11.25">
      <c r="B313" s="139"/>
      <c r="D313" s="140" t="s">
        <v>151</v>
      </c>
      <c r="E313" s="141" t="s">
        <v>19</v>
      </c>
      <c r="F313" s="142" t="s">
        <v>1602</v>
      </c>
      <c r="H313" s="143">
        <v>50</v>
      </c>
      <c r="I313" s="144"/>
      <c r="L313" s="139"/>
      <c r="M313" s="145"/>
      <c r="T313" s="146"/>
      <c r="AT313" s="141" t="s">
        <v>151</v>
      </c>
      <c r="AU313" s="141" t="s">
        <v>78</v>
      </c>
      <c r="AV313" s="11" t="s">
        <v>80</v>
      </c>
      <c r="AW313" s="11" t="s">
        <v>31</v>
      </c>
      <c r="AX313" s="11" t="s">
        <v>70</v>
      </c>
      <c r="AY313" s="141" t="s">
        <v>142</v>
      </c>
    </row>
    <row r="314" spans="2:65" s="12" customFormat="1" ht="11.25">
      <c r="B314" s="147"/>
      <c r="D314" s="140" t="s">
        <v>151</v>
      </c>
      <c r="E314" s="148" t="s">
        <v>19</v>
      </c>
      <c r="F314" s="149" t="s">
        <v>154</v>
      </c>
      <c r="H314" s="150">
        <v>10232</v>
      </c>
      <c r="I314" s="151"/>
      <c r="L314" s="147"/>
      <c r="M314" s="152"/>
      <c r="T314" s="153"/>
      <c r="AT314" s="148" t="s">
        <v>151</v>
      </c>
      <c r="AU314" s="148" t="s">
        <v>78</v>
      </c>
      <c r="AV314" s="12" t="s">
        <v>149</v>
      </c>
      <c r="AW314" s="12" t="s">
        <v>31</v>
      </c>
      <c r="AX314" s="12" t="s">
        <v>78</v>
      </c>
      <c r="AY314" s="148" t="s">
        <v>142</v>
      </c>
    </row>
    <row r="315" spans="2:65" s="1" customFormat="1" ht="78" customHeight="1">
      <c r="B315" s="32"/>
      <c r="C315" s="160" t="s">
        <v>308</v>
      </c>
      <c r="D315" s="160" t="s">
        <v>316</v>
      </c>
      <c r="E315" s="161" t="s">
        <v>336</v>
      </c>
      <c r="F315" s="162" t="s">
        <v>337</v>
      </c>
      <c r="G315" s="163" t="s">
        <v>298</v>
      </c>
      <c r="H315" s="164">
        <v>1194.5999999999999</v>
      </c>
      <c r="I315" s="165"/>
      <c r="J315" s="166">
        <f>ROUND(I315*H315,2)</f>
        <v>0</v>
      </c>
      <c r="K315" s="162" t="s">
        <v>147</v>
      </c>
      <c r="L315" s="32"/>
      <c r="M315" s="167" t="s">
        <v>19</v>
      </c>
      <c r="N315" s="168" t="s">
        <v>41</v>
      </c>
      <c r="P315" s="135">
        <f>O315*H315</f>
        <v>0</v>
      </c>
      <c r="Q315" s="135">
        <v>0</v>
      </c>
      <c r="R315" s="135">
        <f>Q315*H315</f>
        <v>0</v>
      </c>
      <c r="S315" s="135">
        <v>0</v>
      </c>
      <c r="T315" s="136">
        <f>S315*H315</f>
        <v>0</v>
      </c>
      <c r="AR315" s="137" t="s">
        <v>149</v>
      </c>
      <c r="AT315" s="137" t="s">
        <v>316</v>
      </c>
      <c r="AU315" s="137" t="s">
        <v>78</v>
      </c>
      <c r="AY315" s="17" t="s">
        <v>142</v>
      </c>
      <c r="BE315" s="138">
        <f>IF(N315="základní",J315,0)</f>
        <v>0</v>
      </c>
      <c r="BF315" s="138">
        <f>IF(N315="snížená",J315,0)</f>
        <v>0</v>
      </c>
      <c r="BG315" s="138">
        <f>IF(N315="zákl. přenesená",J315,0)</f>
        <v>0</v>
      </c>
      <c r="BH315" s="138">
        <f>IF(N315="sníž. přenesená",J315,0)</f>
        <v>0</v>
      </c>
      <c r="BI315" s="138">
        <f>IF(N315="nulová",J315,0)</f>
        <v>0</v>
      </c>
      <c r="BJ315" s="17" t="s">
        <v>78</v>
      </c>
      <c r="BK315" s="138">
        <f>ROUND(I315*H315,2)</f>
        <v>0</v>
      </c>
      <c r="BL315" s="17" t="s">
        <v>149</v>
      </c>
      <c r="BM315" s="137" t="s">
        <v>1603</v>
      </c>
    </row>
    <row r="316" spans="2:65" s="13" customFormat="1" ht="11.25">
      <c r="B316" s="154"/>
      <c r="D316" s="140" t="s">
        <v>151</v>
      </c>
      <c r="E316" s="155" t="s">
        <v>19</v>
      </c>
      <c r="F316" s="156" t="s">
        <v>339</v>
      </c>
      <c r="H316" s="155" t="s">
        <v>19</v>
      </c>
      <c r="I316" s="157"/>
      <c r="L316" s="154"/>
      <c r="M316" s="158"/>
      <c r="T316" s="159"/>
      <c r="AT316" s="155" t="s">
        <v>151</v>
      </c>
      <c r="AU316" s="155" t="s">
        <v>78</v>
      </c>
      <c r="AV316" s="13" t="s">
        <v>78</v>
      </c>
      <c r="AW316" s="13" t="s">
        <v>31</v>
      </c>
      <c r="AX316" s="13" t="s">
        <v>70</v>
      </c>
      <c r="AY316" s="155" t="s">
        <v>142</v>
      </c>
    </row>
    <row r="317" spans="2:65" s="13" customFormat="1" ht="11.25">
      <c r="B317" s="154"/>
      <c r="D317" s="140" t="s">
        <v>151</v>
      </c>
      <c r="E317" s="155" t="s">
        <v>19</v>
      </c>
      <c r="F317" s="156" t="s">
        <v>1587</v>
      </c>
      <c r="H317" s="155" t="s">
        <v>19</v>
      </c>
      <c r="I317" s="157"/>
      <c r="L317" s="154"/>
      <c r="M317" s="158"/>
      <c r="T317" s="159"/>
      <c r="AT317" s="155" t="s">
        <v>151</v>
      </c>
      <c r="AU317" s="155" t="s">
        <v>78</v>
      </c>
      <c r="AV317" s="13" t="s">
        <v>78</v>
      </c>
      <c r="AW317" s="13" t="s">
        <v>31</v>
      </c>
      <c r="AX317" s="13" t="s">
        <v>70</v>
      </c>
      <c r="AY317" s="155" t="s">
        <v>142</v>
      </c>
    </row>
    <row r="318" spans="2:65" s="11" customFormat="1" ht="11.25">
      <c r="B318" s="139"/>
      <c r="D318" s="140" t="s">
        <v>151</v>
      </c>
      <c r="E318" s="141" t="s">
        <v>19</v>
      </c>
      <c r="F318" s="142" t="s">
        <v>1604</v>
      </c>
      <c r="H318" s="143">
        <v>82.5</v>
      </c>
      <c r="I318" s="144"/>
      <c r="L318" s="139"/>
      <c r="M318" s="145"/>
      <c r="T318" s="146"/>
      <c r="AT318" s="141" t="s">
        <v>151</v>
      </c>
      <c r="AU318" s="141" t="s">
        <v>78</v>
      </c>
      <c r="AV318" s="11" t="s">
        <v>80</v>
      </c>
      <c r="AW318" s="11" t="s">
        <v>31</v>
      </c>
      <c r="AX318" s="11" t="s">
        <v>70</v>
      </c>
      <c r="AY318" s="141" t="s">
        <v>142</v>
      </c>
    </row>
    <row r="319" spans="2:65" s="11" customFormat="1" ht="11.25">
      <c r="B319" s="139"/>
      <c r="D319" s="140" t="s">
        <v>151</v>
      </c>
      <c r="E319" s="141" t="s">
        <v>19</v>
      </c>
      <c r="F319" s="142" t="s">
        <v>1605</v>
      </c>
      <c r="H319" s="143">
        <v>105</v>
      </c>
      <c r="I319" s="144"/>
      <c r="L319" s="139"/>
      <c r="M319" s="145"/>
      <c r="T319" s="146"/>
      <c r="AT319" s="141" t="s">
        <v>151</v>
      </c>
      <c r="AU319" s="141" t="s">
        <v>78</v>
      </c>
      <c r="AV319" s="11" t="s">
        <v>80</v>
      </c>
      <c r="AW319" s="11" t="s">
        <v>31</v>
      </c>
      <c r="AX319" s="11" t="s">
        <v>70</v>
      </c>
      <c r="AY319" s="141" t="s">
        <v>142</v>
      </c>
    </row>
    <row r="320" spans="2:65" s="11" customFormat="1" ht="11.25">
      <c r="B320" s="139"/>
      <c r="D320" s="140" t="s">
        <v>151</v>
      </c>
      <c r="E320" s="141" t="s">
        <v>19</v>
      </c>
      <c r="F320" s="142" t="s">
        <v>1606</v>
      </c>
      <c r="H320" s="143">
        <v>105</v>
      </c>
      <c r="I320" s="144"/>
      <c r="L320" s="139"/>
      <c r="M320" s="145"/>
      <c r="T320" s="146"/>
      <c r="AT320" s="141" t="s">
        <v>151</v>
      </c>
      <c r="AU320" s="141" t="s">
        <v>78</v>
      </c>
      <c r="AV320" s="11" t="s">
        <v>80</v>
      </c>
      <c r="AW320" s="11" t="s">
        <v>31</v>
      </c>
      <c r="AX320" s="11" t="s">
        <v>70</v>
      </c>
      <c r="AY320" s="141" t="s">
        <v>142</v>
      </c>
    </row>
    <row r="321" spans="2:51" s="11" customFormat="1" ht="11.25">
      <c r="B321" s="139"/>
      <c r="D321" s="140" t="s">
        <v>151</v>
      </c>
      <c r="E321" s="141" t="s">
        <v>19</v>
      </c>
      <c r="F321" s="142" t="s">
        <v>1607</v>
      </c>
      <c r="H321" s="143">
        <v>36</v>
      </c>
      <c r="I321" s="144"/>
      <c r="L321" s="139"/>
      <c r="M321" s="145"/>
      <c r="T321" s="146"/>
      <c r="AT321" s="141" t="s">
        <v>151</v>
      </c>
      <c r="AU321" s="141" t="s">
        <v>78</v>
      </c>
      <c r="AV321" s="11" t="s">
        <v>80</v>
      </c>
      <c r="AW321" s="11" t="s">
        <v>31</v>
      </c>
      <c r="AX321" s="11" t="s">
        <v>70</v>
      </c>
      <c r="AY321" s="141" t="s">
        <v>142</v>
      </c>
    </row>
    <row r="322" spans="2:51" s="11" customFormat="1" ht="11.25">
      <c r="B322" s="139"/>
      <c r="D322" s="140" t="s">
        <v>151</v>
      </c>
      <c r="E322" s="141" t="s">
        <v>19</v>
      </c>
      <c r="F322" s="142" t="s">
        <v>1608</v>
      </c>
      <c r="H322" s="143">
        <v>33</v>
      </c>
      <c r="I322" s="144"/>
      <c r="L322" s="139"/>
      <c r="M322" s="145"/>
      <c r="T322" s="146"/>
      <c r="AT322" s="141" t="s">
        <v>151</v>
      </c>
      <c r="AU322" s="141" t="s">
        <v>78</v>
      </c>
      <c r="AV322" s="11" t="s">
        <v>80</v>
      </c>
      <c r="AW322" s="11" t="s">
        <v>31</v>
      </c>
      <c r="AX322" s="11" t="s">
        <v>70</v>
      </c>
      <c r="AY322" s="141" t="s">
        <v>142</v>
      </c>
    </row>
    <row r="323" spans="2:51" s="11" customFormat="1" ht="11.25">
      <c r="B323" s="139"/>
      <c r="D323" s="140" t="s">
        <v>151</v>
      </c>
      <c r="E323" s="141" t="s">
        <v>19</v>
      </c>
      <c r="F323" s="142" t="s">
        <v>1609</v>
      </c>
      <c r="H323" s="143">
        <v>30</v>
      </c>
      <c r="I323" s="144"/>
      <c r="L323" s="139"/>
      <c r="M323" s="145"/>
      <c r="T323" s="146"/>
      <c r="AT323" s="141" t="s">
        <v>151</v>
      </c>
      <c r="AU323" s="141" t="s">
        <v>78</v>
      </c>
      <c r="AV323" s="11" t="s">
        <v>80</v>
      </c>
      <c r="AW323" s="11" t="s">
        <v>31</v>
      </c>
      <c r="AX323" s="11" t="s">
        <v>70</v>
      </c>
      <c r="AY323" s="141" t="s">
        <v>142</v>
      </c>
    </row>
    <row r="324" spans="2:51" s="11" customFormat="1" ht="11.25">
      <c r="B324" s="139"/>
      <c r="D324" s="140" t="s">
        <v>151</v>
      </c>
      <c r="E324" s="141" t="s">
        <v>19</v>
      </c>
      <c r="F324" s="142" t="s">
        <v>1610</v>
      </c>
      <c r="H324" s="143">
        <v>21</v>
      </c>
      <c r="I324" s="144"/>
      <c r="L324" s="139"/>
      <c r="M324" s="145"/>
      <c r="T324" s="146"/>
      <c r="AT324" s="141" t="s">
        <v>151</v>
      </c>
      <c r="AU324" s="141" t="s">
        <v>78</v>
      </c>
      <c r="AV324" s="11" t="s">
        <v>80</v>
      </c>
      <c r="AW324" s="11" t="s">
        <v>31</v>
      </c>
      <c r="AX324" s="11" t="s">
        <v>70</v>
      </c>
      <c r="AY324" s="141" t="s">
        <v>142</v>
      </c>
    </row>
    <row r="325" spans="2:51" s="13" customFormat="1" ht="11.25">
      <c r="B325" s="154"/>
      <c r="D325" s="140" t="s">
        <v>151</v>
      </c>
      <c r="E325" s="155" t="s">
        <v>19</v>
      </c>
      <c r="F325" s="156" t="s">
        <v>1595</v>
      </c>
      <c r="H325" s="155" t="s">
        <v>19</v>
      </c>
      <c r="I325" s="157"/>
      <c r="L325" s="154"/>
      <c r="M325" s="158"/>
      <c r="T325" s="159"/>
      <c r="AT325" s="155" t="s">
        <v>151</v>
      </c>
      <c r="AU325" s="155" t="s">
        <v>78</v>
      </c>
      <c r="AV325" s="13" t="s">
        <v>78</v>
      </c>
      <c r="AW325" s="13" t="s">
        <v>31</v>
      </c>
      <c r="AX325" s="13" t="s">
        <v>70</v>
      </c>
      <c r="AY325" s="155" t="s">
        <v>142</v>
      </c>
    </row>
    <row r="326" spans="2:51" s="11" customFormat="1" ht="11.25">
      <c r="B326" s="139"/>
      <c r="D326" s="140" t="s">
        <v>151</v>
      </c>
      <c r="E326" s="141" t="s">
        <v>19</v>
      </c>
      <c r="F326" s="142" t="s">
        <v>1611</v>
      </c>
      <c r="H326" s="143">
        <v>91.5</v>
      </c>
      <c r="I326" s="144"/>
      <c r="L326" s="139"/>
      <c r="M326" s="145"/>
      <c r="T326" s="146"/>
      <c r="AT326" s="141" t="s">
        <v>151</v>
      </c>
      <c r="AU326" s="141" t="s">
        <v>78</v>
      </c>
      <c r="AV326" s="11" t="s">
        <v>80</v>
      </c>
      <c r="AW326" s="11" t="s">
        <v>31</v>
      </c>
      <c r="AX326" s="11" t="s">
        <v>70</v>
      </c>
      <c r="AY326" s="141" t="s">
        <v>142</v>
      </c>
    </row>
    <row r="327" spans="2:51" s="11" customFormat="1" ht="11.25">
      <c r="B327" s="139"/>
      <c r="D327" s="140" t="s">
        <v>151</v>
      </c>
      <c r="E327" s="141" t="s">
        <v>19</v>
      </c>
      <c r="F327" s="142" t="s">
        <v>1612</v>
      </c>
      <c r="H327" s="143">
        <v>84</v>
      </c>
      <c r="I327" s="144"/>
      <c r="L327" s="139"/>
      <c r="M327" s="145"/>
      <c r="T327" s="146"/>
      <c r="AT327" s="141" t="s">
        <v>151</v>
      </c>
      <c r="AU327" s="141" t="s">
        <v>78</v>
      </c>
      <c r="AV327" s="11" t="s">
        <v>80</v>
      </c>
      <c r="AW327" s="11" t="s">
        <v>31</v>
      </c>
      <c r="AX327" s="11" t="s">
        <v>70</v>
      </c>
      <c r="AY327" s="141" t="s">
        <v>142</v>
      </c>
    </row>
    <row r="328" spans="2:51" s="11" customFormat="1" ht="11.25">
      <c r="B328" s="139"/>
      <c r="D328" s="140" t="s">
        <v>151</v>
      </c>
      <c r="E328" s="141" t="s">
        <v>19</v>
      </c>
      <c r="F328" s="142" t="s">
        <v>1605</v>
      </c>
      <c r="H328" s="143">
        <v>105</v>
      </c>
      <c r="I328" s="144"/>
      <c r="L328" s="139"/>
      <c r="M328" s="145"/>
      <c r="T328" s="146"/>
      <c r="AT328" s="141" t="s">
        <v>151</v>
      </c>
      <c r="AU328" s="141" t="s">
        <v>78</v>
      </c>
      <c r="AV328" s="11" t="s">
        <v>80</v>
      </c>
      <c r="AW328" s="11" t="s">
        <v>31</v>
      </c>
      <c r="AX328" s="11" t="s">
        <v>70</v>
      </c>
      <c r="AY328" s="141" t="s">
        <v>142</v>
      </c>
    </row>
    <row r="329" spans="2:51" s="11" customFormat="1" ht="11.25">
      <c r="B329" s="139"/>
      <c r="D329" s="140" t="s">
        <v>151</v>
      </c>
      <c r="E329" s="141" t="s">
        <v>19</v>
      </c>
      <c r="F329" s="142" t="s">
        <v>1613</v>
      </c>
      <c r="H329" s="143">
        <v>99</v>
      </c>
      <c r="I329" s="144"/>
      <c r="L329" s="139"/>
      <c r="M329" s="145"/>
      <c r="T329" s="146"/>
      <c r="AT329" s="141" t="s">
        <v>151</v>
      </c>
      <c r="AU329" s="141" t="s">
        <v>78</v>
      </c>
      <c r="AV329" s="11" t="s">
        <v>80</v>
      </c>
      <c r="AW329" s="11" t="s">
        <v>31</v>
      </c>
      <c r="AX329" s="11" t="s">
        <v>70</v>
      </c>
      <c r="AY329" s="141" t="s">
        <v>142</v>
      </c>
    </row>
    <row r="330" spans="2:51" s="11" customFormat="1" ht="11.25">
      <c r="B330" s="139"/>
      <c r="D330" s="140" t="s">
        <v>151</v>
      </c>
      <c r="E330" s="141" t="s">
        <v>19</v>
      </c>
      <c r="F330" s="142" t="s">
        <v>1607</v>
      </c>
      <c r="H330" s="143">
        <v>36</v>
      </c>
      <c r="I330" s="144"/>
      <c r="L330" s="139"/>
      <c r="M330" s="145"/>
      <c r="T330" s="146"/>
      <c r="AT330" s="141" t="s">
        <v>151</v>
      </c>
      <c r="AU330" s="141" t="s">
        <v>78</v>
      </c>
      <c r="AV330" s="11" t="s">
        <v>80</v>
      </c>
      <c r="AW330" s="11" t="s">
        <v>31</v>
      </c>
      <c r="AX330" s="11" t="s">
        <v>70</v>
      </c>
      <c r="AY330" s="141" t="s">
        <v>142</v>
      </c>
    </row>
    <row r="331" spans="2:51" s="11" customFormat="1" ht="11.25">
      <c r="B331" s="139"/>
      <c r="D331" s="140" t="s">
        <v>151</v>
      </c>
      <c r="E331" s="141" t="s">
        <v>19</v>
      </c>
      <c r="F331" s="142" t="s">
        <v>1608</v>
      </c>
      <c r="H331" s="143">
        <v>33</v>
      </c>
      <c r="I331" s="144"/>
      <c r="L331" s="139"/>
      <c r="M331" s="145"/>
      <c r="T331" s="146"/>
      <c r="AT331" s="141" t="s">
        <v>151</v>
      </c>
      <c r="AU331" s="141" t="s">
        <v>78</v>
      </c>
      <c r="AV331" s="11" t="s">
        <v>80</v>
      </c>
      <c r="AW331" s="11" t="s">
        <v>31</v>
      </c>
      <c r="AX331" s="11" t="s">
        <v>70</v>
      </c>
      <c r="AY331" s="141" t="s">
        <v>142</v>
      </c>
    </row>
    <row r="332" spans="2:51" s="11" customFormat="1" ht="11.25">
      <c r="B332" s="139"/>
      <c r="D332" s="140" t="s">
        <v>151</v>
      </c>
      <c r="E332" s="141" t="s">
        <v>19</v>
      </c>
      <c r="F332" s="142" t="s">
        <v>1614</v>
      </c>
      <c r="H332" s="143">
        <v>195</v>
      </c>
      <c r="I332" s="144"/>
      <c r="L332" s="139"/>
      <c r="M332" s="145"/>
      <c r="T332" s="146"/>
      <c r="AT332" s="141" t="s">
        <v>151</v>
      </c>
      <c r="AU332" s="141" t="s">
        <v>78</v>
      </c>
      <c r="AV332" s="11" t="s">
        <v>80</v>
      </c>
      <c r="AW332" s="11" t="s">
        <v>31</v>
      </c>
      <c r="AX332" s="11" t="s">
        <v>70</v>
      </c>
      <c r="AY332" s="141" t="s">
        <v>142</v>
      </c>
    </row>
    <row r="333" spans="2:51" s="11" customFormat="1" ht="11.25">
      <c r="B333" s="139"/>
      <c r="D333" s="140" t="s">
        <v>151</v>
      </c>
      <c r="E333" s="141" t="s">
        <v>19</v>
      </c>
      <c r="F333" s="142" t="s">
        <v>1615</v>
      </c>
      <c r="H333" s="143">
        <v>18</v>
      </c>
      <c r="I333" s="144"/>
      <c r="L333" s="139"/>
      <c r="M333" s="145"/>
      <c r="T333" s="146"/>
      <c r="AT333" s="141" t="s">
        <v>151</v>
      </c>
      <c r="AU333" s="141" t="s">
        <v>78</v>
      </c>
      <c r="AV333" s="11" t="s">
        <v>80</v>
      </c>
      <c r="AW333" s="11" t="s">
        <v>31</v>
      </c>
      <c r="AX333" s="11" t="s">
        <v>70</v>
      </c>
      <c r="AY333" s="141" t="s">
        <v>142</v>
      </c>
    </row>
    <row r="334" spans="2:51" s="11" customFormat="1" ht="11.25">
      <c r="B334" s="139"/>
      <c r="D334" s="140" t="s">
        <v>151</v>
      </c>
      <c r="E334" s="141" t="s">
        <v>19</v>
      </c>
      <c r="F334" s="142" t="s">
        <v>1616</v>
      </c>
      <c r="H334" s="143">
        <v>51</v>
      </c>
      <c r="I334" s="144"/>
      <c r="L334" s="139"/>
      <c r="M334" s="145"/>
      <c r="T334" s="146"/>
      <c r="AT334" s="141" t="s">
        <v>151</v>
      </c>
      <c r="AU334" s="141" t="s">
        <v>78</v>
      </c>
      <c r="AV334" s="11" t="s">
        <v>80</v>
      </c>
      <c r="AW334" s="11" t="s">
        <v>31</v>
      </c>
      <c r="AX334" s="11" t="s">
        <v>70</v>
      </c>
      <c r="AY334" s="141" t="s">
        <v>142</v>
      </c>
    </row>
    <row r="335" spans="2:51" s="11" customFormat="1" ht="11.25">
      <c r="B335" s="139"/>
      <c r="D335" s="140" t="s">
        <v>151</v>
      </c>
      <c r="E335" s="141" t="s">
        <v>19</v>
      </c>
      <c r="F335" s="142" t="s">
        <v>1617</v>
      </c>
      <c r="H335" s="143">
        <v>69.599999999999994</v>
      </c>
      <c r="I335" s="144"/>
      <c r="L335" s="139"/>
      <c r="M335" s="145"/>
      <c r="T335" s="146"/>
      <c r="AT335" s="141" t="s">
        <v>151</v>
      </c>
      <c r="AU335" s="141" t="s">
        <v>78</v>
      </c>
      <c r="AV335" s="11" t="s">
        <v>80</v>
      </c>
      <c r="AW335" s="11" t="s">
        <v>31</v>
      </c>
      <c r="AX335" s="11" t="s">
        <v>70</v>
      </c>
      <c r="AY335" s="141" t="s">
        <v>142</v>
      </c>
    </row>
    <row r="336" spans="2:51" s="12" customFormat="1" ht="11.25">
      <c r="B336" s="147"/>
      <c r="D336" s="140" t="s">
        <v>151</v>
      </c>
      <c r="E336" s="148" t="s">
        <v>19</v>
      </c>
      <c r="F336" s="149" t="s">
        <v>344</v>
      </c>
      <c r="H336" s="150">
        <v>1194.5999999999999</v>
      </c>
      <c r="I336" s="151"/>
      <c r="L336" s="147"/>
      <c r="M336" s="152"/>
      <c r="T336" s="153"/>
      <c r="AT336" s="148" t="s">
        <v>151</v>
      </c>
      <c r="AU336" s="148" t="s">
        <v>78</v>
      </c>
      <c r="AV336" s="12" t="s">
        <v>149</v>
      </c>
      <c r="AW336" s="12" t="s">
        <v>31</v>
      </c>
      <c r="AX336" s="12" t="s">
        <v>78</v>
      </c>
      <c r="AY336" s="148" t="s">
        <v>142</v>
      </c>
    </row>
    <row r="337" spans="2:65" s="1" customFormat="1" ht="201" customHeight="1">
      <c r="B337" s="32"/>
      <c r="C337" s="160" t="s">
        <v>313</v>
      </c>
      <c r="D337" s="160" t="s">
        <v>316</v>
      </c>
      <c r="E337" s="161" t="s">
        <v>346</v>
      </c>
      <c r="F337" s="162" t="s">
        <v>347</v>
      </c>
      <c r="G337" s="163" t="s">
        <v>298</v>
      </c>
      <c r="H337" s="164">
        <v>132.6</v>
      </c>
      <c r="I337" s="165"/>
      <c r="J337" s="166">
        <f>ROUND(I337*H337,2)</f>
        <v>0</v>
      </c>
      <c r="K337" s="162" t="s">
        <v>147</v>
      </c>
      <c r="L337" s="32"/>
      <c r="M337" s="167" t="s">
        <v>19</v>
      </c>
      <c r="N337" s="168" t="s">
        <v>41</v>
      </c>
      <c r="P337" s="135">
        <f>O337*H337</f>
        <v>0</v>
      </c>
      <c r="Q337" s="135">
        <v>0</v>
      </c>
      <c r="R337" s="135">
        <f>Q337*H337</f>
        <v>0</v>
      </c>
      <c r="S337" s="135">
        <v>0</v>
      </c>
      <c r="T337" s="136">
        <f>S337*H337</f>
        <v>0</v>
      </c>
      <c r="AR337" s="137" t="s">
        <v>149</v>
      </c>
      <c r="AT337" s="137" t="s">
        <v>316</v>
      </c>
      <c r="AU337" s="137" t="s">
        <v>78</v>
      </c>
      <c r="AY337" s="17" t="s">
        <v>142</v>
      </c>
      <c r="BE337" s="138">
        <f>IF(N337="základní",J337,0)</f>
        <v>0</v>
      </c>
      <c r="BF337" s="138">
        <f>IF(N337="snížená",J337,0)</f>
        <v>0</v>
      </c>
      <c r="BG337" s="138">
        <f>IF(N337="zákl. přenesená",J337,0)</f>
        <v>0</v>
      </c>
      <c r="BH337" s="138">
        <f>IF(N337="sníž. přenesená",J337,0)</f>
        <v>0</v>
      </c>
      <c r="BI337" s="138">
        <f>IF(N337="nulová",J337,0)</f>
        <v>0</v>
      </c>
      <c r="BJ337" s="17" t="s">
        <v>78</v>
      </c>
      <c r="BK337" s="138">
        <f>ROUND(I337*H337,2)</f>
        <v>0</v>
      </c>
      <c r="BL337" s="17" t="s">
        <v>149</v>
      </c>
      <c r="BM337" s="137" t="s">
        <v>1618</v>
      </c>
    </row>
    <row r="338" spans="2:65" s="13" customFormat="1" ht="11.25">
      <c r="B338" s="154"/>
      <c r="D338" s="140" t="s">
        <v>151</v>
      </c>
      <c r="E338" s="155" t="s">
        <v>19</v>
      </c>
      <c r="F338" s="156" t="s">
        <v>1619</v>
      </c>
      <c r="H338" s="155" t="s">
        <v>19</v>
      </c>
      <c r="I338" s="157"/>
      <c r="L338" s="154"/>
      <c r="M338" s="158"/>
      <c r="T338" s="159"/>
      <c r="AT338" s="155" t="s">
        <v>151</v>
      </c>
      <c r="AU338" s="155" t="s">
        <v>78</v>
      </c>
      <c r="AV338" s="13" t="s">
        <v>78</v>
      </c>
      <c r="AW338" s="13" t="s">
        <v>31</v>
      </c>
      <c r="AX338" s="13" t="s">
        <v>70</v>
      </c>
      <c r="AY338" s="155" t="s">
        <v>142</v>
      </c>
    </row>
    <row r="339" spans="2:65" s="11" customFormat="1" ht="11.25">
      <c r="B339" s="139"/>
      <c r="D339" s="140" t="s">
        <v>151</v>
      </c>
      <c r="E339" s="141" t="s">
        <v>19</v>
      </c>
      <c r="F339" s="142" t="s">
        <v>1620</v>
      </c>
      <c r="H339" s="143">
        <v>51</v>
      </c>
      <c r="I339" s="144"/>
      <c r="L339" s="139"/>
      <c r="M339" s="145"/>
      <c r="T339" s="146"/>
      <c r="AT339" s="141" t="s">
        <v>151</v>
      </c>
      <c r="AU339" s="141" t="s">
        <v>78</v>
      </c>
      <c r="AV339" s="11" t="s">
        <v>80</v>
      </c>
      <c r="AW339" s="11" t="s">
        <v>31</v>
      </c>
      <c r="AX339" s="11" t="s">
        <v>70</v>
      </c>
      <c r="AY339" s="141" t="s">
        <v>142</v>
      </c>
    </row>
    <row r="340" spans="2:65" s="11" customFormat="1" ht="11.25">
      <c r="B340" s="139"/>
      <c r="D340" s="140" t="s">
        <v>151</v>
      </c>
      <c r="E340" s="141" t="s">
        <v>19</v>
      </c>
      <c r="F340" s="142" t="s">
        <v>1621</v>
      </c>
      <c r="H340" s="143">
        <v>11.9</v>
      </c>
      <c r="I340" s="144"/>
      <c r="L340" s="139"/>
      <c r="M340" s="145"/>
      <c r="T340" s="146"/>
      <c r="AT340" s="141" t="s">
        <v>151</v>
      </c>
      <c r="AU340" s="141" t="s">
        <v>78</v>
      </c>
      <c r="AV340" s="11" t="s">
        <v>80</v>
      </c>
      <c r="AW340" s="11" t="s">
        <v>31</v>
      </c>
      <c r="AX340" s="11" t="s">
        <v>70</v>
      </c>
      <c r="AY340" s="141" t="s">
        <v>142</v>
      </c>
    </row>
    <row r="341" spans="2:65" s="11" customFormat="1" ht="11.25">
      <c r="B341" s="139"/>
      <c r="D341" s="140" t="s">
        <v>151</v>
      </c>
      <c r="E341" s="141" t="s">
        <v>19</v>
      </c>
      <c r="F341" s="142" t="s">
        <v>1622</v>
      </c>
      <c r="H341" s="143">
        <v>10.199999999999999</v>
      </c>
      <c r="I341" s="144"/>
      <c r="L341" s="139"/>
      <c r="M341" s="145"/>
      <c r="T341" s="146"/>
      <c r="AT341" s="141" t="s">
        <v>151</v>
      </c>
      <c r="AU341" s="141" t="s">
        <v>78</v>
      </c>
      <c r="AV341" s="11" t="s">
        <v>80</v>
      </c>
      <c r="AW341" s="11" t="s">
        <v>31</v>
      </c>
      <c r="AX341" s="11" t="s">
        <v>70</v>
      </c>
      <c r="AY341" s="141" t="s">
        <v>142</v>
      </c>
    </row>
    <row r="342" spans="2:65" s="11" customFormat="1" ht="11.25">
      <c r="B342" s="139"/>
      <c r="D342" s="140" t="s">
        <v>151</v>
      </c>
      <c r="E342" s="141" t="s">
        <v>19</v>
      </c>
      <c r="F342" s="142" t="s">
        <v>1623</v>
      </c>
      <c r="H342" s="143">
        <v>25.5</v>
      </c>
      <c r="I342" s="144"/>
      <c r="L342" s="139"/>
      <c r="M342" s="145"/>
      <c r="T342" s="146"/>
      <c r="AT342" s="141" t="s">
        <v>151</v>
      </c>
      <c r="AU342" s="141" t="s">
        <v>78</v>
      </c>
      <c r="AV342" s="11" t="s">
        <v>80</v>
      </c>
      <c r="AW342" s="11" t="s">
        <v>31</v>
      </c>
      <c r="AX342" s="11" t="s">
        <v>70</v>
      </c>
      <c r="AY342" s="141" t="s">
        <v>142</v>
      </c>
    </row>
    <row r="343" spans="2:65" s="11" customFormat="1" ht="11.25">
      <c r="B343" s="139"/>
      <c r="D343" s="140" t="s">
        <v>151</v>
      </c>
      <c r="E343" s="141" t="s">
        <v>19</v>
      </c>
      <c r="F343" s="142" t="s">
        <v>1624</v>
      </c>
      <c r="H343" s="143">
        <v>34</v>
      </c>
      <c r="I343" s="144"/>
      <c r="L343" s="139"/>
      <c r="M343" s="145"/>
      <c r="T343" s="146"/>
      <c r="AT343" s="141" t="s">
        <v>151</v>
      </c>
      <c r="AU343" s="141" t="s">
        <v>78</v>
      </c>
      <c r="AV343" s="11" t="s">
        <v>80</v>
      </c>
      <c r="AW343" s="11" t="s">
        <v>31</v>
      </c>
      <c r="AX343" s="11" t="s">
        <v>70</v>
      </c>
      <c r="AY343" s="141" t="s">
        <v>142</v>
      </c>
    </row>
    <row r="344" spans="2:65" s="12" customFormat="1" ht="11.25">
      <c r="B344" s="147"/>
      <c r="D344" s="140" t="s">
        <v>151</v>
      </c>
      <c r="E344" s="148" t="s">
        <v>19</v>
      </c>
      <c r="F344" s="149" t="s">
        <v>154</v>
      </c>
      <c r="H344" s="150">
        <v>132.6</v>
      </c>
      <c r="I344" s="151"/>
      <c r="L344" s="147"/>
      <c r="M344" s="152"/>
      <c r="T344" s="153"/>
      <c r="AT344" s="148" t="s">
        <v>151</v>
      </c>
      <c r="AU344" s="148" t="s">
        <v>78</v>
      </c>
      <c r="AV344" s="12" t="s">
        <v>149</v>
      </c>
      <c r="AW344" s="12" t="s">
        <v>31</v>
      </c>
      <c r="AX344" s="12" t="s">
        <v>78</v>
      </c>
      <c r="AY344" s="148" t="s">
        <v>142</v>
      </c>
    </row>
    <row r="345" spans="2:65" s="1" customFormat="1" ht="234.75" customHeight="1">
      <c r="B345" s="32"/>
      <c r="C345" s="160" t="s">
        <v>322</v>
      </c>
      <c r="D345" s="160" t="s">
        <v>316</v>
      </c>
      <c r="E345" s="161" t="s">
        <v>351</v>
      </c>
      <c r="F345" s="162" t="s">
        <v>352</v>
      </c>
      <c r="G345" s="163" t="s">
        <v>353</v>
      </c>
      <c r="H345" s="164">
        <v>7.0339999999999998</v>
      </c>
      <c r="I345" s="165"/>
      <c r="J345" s="166">
        <f>ROUND(I345*H345,2)</f>
        <v>0</v>
      </c>
      <c r="K345" s="162" t="s">
        <v>147</v>
      </c>
      <c r="L345" s="32"/>
      <c r="M345" s="167" t="s">
        <v>19</v>
      </c>
      <c r="N345" s="168" t="s">
        <v>41</v>
      </c>
      <c r="P345" s="135">
        <f>O345*H345</f>
        <v>0</v>
      </c>
      <c r="Q345" s="135">
        <v>0</v>
      </c>
      <c r="R345" s="135">
        <f>Q345*H345</f>
        <v>0</v>
      </c>
      <c r="S345" s="135">
        <v>0</v>
      </c>
      <c r="T345" s="136">
        <f>S345*H345</f>
        <v>0</v>
      </c>
      <c r="AR345" s="137" t="s">
        <v>149</v>
      </c>
      <c r="AT345" s="137" t="s">
        <v>316</v>
      </c>
      <c r="AU345" s="137" t="s">
        <v>78</v>
      </c>
      <c r="AY345" s="17" t="s">
        <v>142</v>
      </c>
      <c r="BE345" s="138">
        <f>IF(N345="základní",J345,0)</f>
        <v>0</v>
      </c>
      <c r="BF345" s="138">
        <f>IF(N345="snížená",J345,0)</f>
        <v>0</v>
      </c>
      <c r="BG345" s="138">
        <f>IF(N345="zákl. přenesená",J345,0)</f>
        <v>0</v>
      </c>
      <c r="BH345" s="138">
        <f>IF(N345="sníž. přenesená",J345,0)</f>
        <v>0</v>
      </c>
      <c r="BI345" s="138">
        <f>IF(N345="nulová",J345,0)</f>
        <v>0</v>
      </c>
      <c r="BJ345" s="17" t="s">
        <v>78</v>
      </c>
      <c r="BK345" s="138">
        <f>ROUND(I345*H345,2)</f>
        <v>0</v>
      </c>
      <c r="BL345" s="17" t="s">
        <v>149</v>
      </c>
      <c r="BM345" s="137" t="s">
        <v>1625</v>
      </c>
    </row>
    <row r="346" spans="2:65" s="13" customFormat="1" ht="11.25">
      <c r="B346" s="154"/>
      <c r="D346" s="140" t="s">
        <v>151</v>
      </c>
      <c r="E346" s="155" t="s">
        <v>19</v>
      </c>
      <c r="F346" s="156" t="s">
        <v>1559</v>
      </c>
      <c r="H346" s="155" t="s">
        <v>19</v>
      </c>
      <c r="I346" s="157"/>
      <c r="L346" s="154"/>
      <c r="M346" s="158"/>
      <c r="T346" s="159"/>
      <c r="AT346" s="155" t="s">
        <v>151</v>
      </c>
      <c r="AU346" s="155" t="s">
        <v>78</v>
      </c>
      <c r="AV346" s="13" t="s">
        <v>78</v>
      </c>
      <c r="AW346" s="13" t="s">
        <v>31</v>
      </c>
      <c r="AX346" s="13" t="s">
        <v>70</v>
      </c>
      <c r="AY346" s="155" t="s">
        <v>142</v>
      </c>
    </row>
    <row r="347" spans="2:65" s="11" customFormat="1" ht="11.25">
      <c r="B347" s="139"/>
      <c r="D347" s="140" t="s">
        <v>151</v>
      </c>
      <c r="E347" s="141" t="s">
        <v>19</v>
      </c>
      <c r="F347" s="142" t="s">
        <v>1626</v>
      </c>
      <c r="H347" s="143">
        <v>0.443</v>
      </c>
      <c r="I347" s="144"/>
      <c r="L347" s="139"/>
      <c r="M347" s="145"/>
      <c r="T347" s="146"/>
      <c r="AT347" s="141" t="s">
        <v>151</v>
      </c>
      <c r="AU347" s="141" t="s">
        <v>78</v>
      </c>
      <c r="AV347" s="11" t="s">
        <v>80</v>
      </c>
      <c r="AW347" s="11" t="s">
        <v>31</v>
      </c>
      <c r="AX347" s="11" t="s">
        <v>70</v>
      </c>
      <c r="AY347" s="141" t="s">
        <v>142</v>
      </c>
    </row>
    <row r="348" spans="2:65" s="11" customFormat="1" ht="11.25">
      <c r="B348" s="139"/>
      <c r="D348" s="140" t="s">
        <v>151</v>
      </c>
      <c r="E348" s="141" t="s">
        <v>19</v>
      </c>
      <c r="F348" s="142" t="s">
        <v>1627</v>
      </c>
      <c r="H348" s="143">
        <v>0.47</v>
      </c>
      <c r="I348" s="144"/>
      <c r="L348" s="139"/>
      <c r="M348" s="145"/>
      <c r="T348" s="146"/>
      <c r="AT348" s="141" t="s">
        <v>151</v>
      </c>
      <c r="AU348" s="141" t="s">
        <v>78</v>
      </c>
      <c r="AV348" s="11" t="s">
        <v>80</v>
      </c>
      <c r="AW348" s="11" t="s">
        <v>31</v>
      </c>
      <c r="AX348" s="11" t="s">
        <v>70</v>
      </c>
      <c r="AY348" s="141" t="s">
        <v>142</v>
      </c>
    </row>
    <row r="349" spans="2:65" s="11" customFormat="1" ht="11.25">
      <c r="B349" s="139"/>
      <c r="D349" s="140" t="s">
        <v>151</v>
      </c>
      <c r="E349" s="141" t="s">
        <v>19</v>
      </c>
      <c r="F349" s="142" t="s">
        <v>1628</v>
      </c>
      <c r="H349" s="143">
        <v>1.024</v>
      </c>
      <c r="I349" s="144"/>
      <c r="L349" s="139"/>
      <c r="M349" s="145"/>
      <c r="T349" s="146"/>
      <c r="AT349" s="141" t="s">
        <v>151</v>
      </c>
      <c r="AU349" s="141" t="s">
        <v>78</v>
      </c>
      <c r="AV349" s="11" t="s">
        <v>80</v>
      </c>
      <c r="AW349" s="11" t="s">
        <v>31</v>
      </c>
      <c r="AX349" s="11" t="s">
        <v>70</v>
      </c>
      <c r="AY349" s="141" t="s">
        <v>142</v>
      </c>
    </row>
    <row r="350" spans="2:65" s="11" customFormat="1" ht="11.25">
      <c r="B350" s="139"/>
      <c r="D350" s="140" t="s">
        <v>151</v>
      </c>
      <c r="E350" s="141" t="s">
        <v>19</v>
      </c>
      <c r="F350" s="142" t="s">
        <v>1629</v>
      </c>
      <c r="H350" s="143">
        <v>2.85</v>
      </c>
      <c r="I350" s="144"/>
      <c r="L350" s="139"/>
      <c r="M350" s="145"/>
      <c r="T350" s="146"/>
      <c r="AT350" s="141" t="s">
        <v>151</v>
      </c>
      <c r="AU350" s="141" t="s">
        <v>78</v>
      </c>
      <c r="AV350" s="11" t="s">
        <v>80</v>
      </c>
      <c r="AW350" s="11" t="s">
        <v>31</v>
      </c>
      <c r="AX350" s="11" t="s">
        <v>70</v>
      </c>
      <c r="AY350" s="141" t="s">
        <v>142</v>
      </c>
    </row>
    <row r="351" spans="2:65" s="11" customFormat="1" ht="11.25">
      <c r="B351" s="139"/>
      <c r="D351" s="140" t="s">
        <v>151</v>
      </c>
      <c r="E351" s="141" t="s">
        <v>19</v>
      </c>
      <c r="F351" s="142" t="s">
        <v>1630</v>
      </c>
      <c r="H351" s="143">
        <v>1.6850000000000001</v>
      </c>
      <c r="I351" s="144"/>
      <c r="L351" s="139"/>
      <c r="M351" s="145"/>
      <c r="T351" s="146"/>
      <c r="AT351" s="141" t="s">
        <v>151</v>
      </c>
      <c r="AU351" s="141" t="s">
        <v>78</v>
      </c>
      <c r="AV351" s="11" t="s">
        <v>80</v>
      </c>
      <c r="AW351" s="11" t="s">
        <v>31</v>
      </c>
      <c r="AX351" s="11" t="s">
        <v>70</v>
      </c>
      <c r="AY351" s="141" t="s">
        <v>142</v>
      </c>
    </row>
    <row r="352" spans="2:65" s="11" customFormat="1" ht="11.25">
      <c r="B352" s="139"/>
      <c r="D352" s="140" t="s">
        <v>151</v>
      </c>
      <c r="E352" s="141" t="s">
        <v>19</v>
      </c>
      <c r="F352" s="142" t="s">
        <v>1631</v>
      </c>
      <c r="H352" s="143">
        <v>0.56200000000000006</v>
      </c>
      <c r="I352" s="144"/>
      <c r="L352" s="139"/>
      <c r="M352" s="145"/>
      <c r="T352" s="146"/>
      <c r="AT352" s="141" t="s">
        <v>151</v>
      </c>
      <c r="AU352" s="141" t="s">
        <v>78</v>
      </c>
      <c r="AV352" s="11" t="s">
        <v>80</v>
      </c>
      <c r="AW352" s="11" t="s">
        <v>31</v>
      </c>
      <c r="AX352" s="11" t="s">
        <v>70</v>
      </c>
      <c r="AY352" s="141" t="s">
        <v>142</v>
      </c>
    </row>
    <row r="353" spans="2:65" s="12" customFormat="1" ht="11.25">
      <c r="B353" s="147"/>
      <c r="D353" s="140" t="s">
        <v>151</v>
      </c>
      <c r="E353" s="148" t="s">
        <v>19</v>
      </c>
      <c r="F353" s="149" t="s">
        <v>154</v>
      </c>
      <c r="H353" s="150">
        <v>7.0339999999999998</v>
      </c>
      <c r="I353" s="151"/>
      <c r="L353" s="147"/>
      <c r="M353" s="152"/>
      <c r="T353" s="153"/>
      <c r="AT353" s="148" t="s">
        <v>151</v>
      </c>
      <c r="AU353" s="148" t="s">
        <v>78</v>
      </c>
      <c r="AV353" s="12" t="s">
        <v>149</v>
      </c>
      <c r="AW353" s="12" t="s">
        <v>31</v>
      </c>
      <c r="AX353" s="12" t="s">
        <v>78</v>
      </c>
      <c r="AY353" s="148" t="s">
        <v>142</v>
      </c>
    </row>
    <row r="354" spans="2:65" s="1" customFormat="1" ht="76.349999999999994" customHeight="1">
      <c r="B354" s="32"/>
      <c r="C354" s="160" t="s">
        <v>327</v>
      </c>
      <c r="D354" s="160" t="s">
        <v>316</v>
      </c>
      <c r="E354" s="161" t="s">
        <v>358</v>
      </c>
      <c r="F354" s="162" t="s">
        <v>359</v>
      </c>
      <c r="G354" s="163" t="s">
        <v>298</v>
      </c>
      <c r="H354" s="164">
        <v>40.799999999999997</v>
      </c>
      <c r="I354" s="165"/>
      <c r="J354" s="166">
        <f>ROUND(I354*H354,2)</f>
        <v>0</v>
      </c>
      <c r="K354" s="162" t="s">
        <v>147</v>
      </c>
      <c r="L354" s="32"/>
      <c r="M354" s="167" t="s">
        <v>19</v>
      </c>
      <c r="N354" s="168" t="s">
        <v>41</v>
      </c>
      <c r="P354" s="135">
        <f>O354*H354</f>
        <v>0</v>
      </c>
      <c r="Q354" s="135">
        <v>0</v>
      </c>
      <c r="R354" s="135">
        <f>Q354*H354</f>
        <v>0</v>
      </c>
      <c r="S354" s="135">
        <v>0</v>
      </c>
      <c r="T354" s="136">
        <f>S354*H354</f>
        <v>0</v>
      </c>
      <c r="AR354" s="137" t="s">
        <v>149</v>
      </c>
      <c r="AT354" s="137" t="s">
        <v>316</v>
      </c>
      <c r="AU354" s="137" t="s">
        <v>78</v>
      </c>
      <c r="AY354" s="17" t="s">
        <v>142</v>
      </c>
      <c r="BE354" s="138">
        <f>IF(N354="základní",J354,0)</f>
        <v>0</v>
      </c>
      <c r="BF354" s="138">
        <f>IF(N354="snížená",J354,0)</f>
        <v>0</v>
      </c>
      <c r="BG354" s="138">
        <f>IF(N354="zákl. přenesená",J354,0)</f>
        <v>0</v>
      </c>
      <c r="BH354" s="138">
        <f>IF(N354="sníž. přenesená",J354,0)</f>
        <v>0</v>
      </c>
      <c r="BI354" s="138">
        <f>IF(N354="nulová",J354,0)</f>
        <v>0</v>
      </c>
      <c r="BJ354" s="17" t="s">
        <v>78</v>
      </c>
      <c r="BK354" s="138">
        <f>ROUND(I354*H354,2)</f>
        <v>0</v>
      </c>
      <c r="BL354" s="17" t="s">
        <v>149</v>
      </c>
      <c r="BM354" s="137" t="s">
        <v>1632</v>
      </c>
    </row>
    <row r="355" spans="2:65" s="13" customFormat="1" ht="11.25">
      <c r="B355" s="154"/>
      <c r="D355" s="140" t="s">
        <v>151</v>
      </c>
      <c r="E355" s="155" t="s">
        <v>19</v>
      </c>
      <c r="F355" s="156" t="s">
        <v>292</v>
      </c>
      <c r="H355" s="155" t="s">
        <v>19</v>
      </c>
      <c r="I355" s="157"/>
      <c r="L355" s="154"/>
      <c r="M355" s="158"/>
      <c r="T355" s="159"/>
      <c r="AT355" s="155" t="s">
        <v>151</v>
      </c>
      <c r="AU355" s="155" t="s">
        <v>78</v>
      </c>
      <c r="AV355" s="13" t="s">
        <v>78</v>
      </c>
      <c r="AW355" s="13" t="s">
        <v>31</v>
      </c>
      <c r="AX355" s="13" t="s">
        <v>70</v>
      </c>
      <c r="AY355" s="155" t="s">
        <v>142</v>
      </c>
    </row>
    <row r="356" spans="2:65" s="13" customFormat="1" ht="11.25">
      <c r="B356" s="154"/>
      <c r="D356" s="140" t="s">
        <v>151</v>
      </c>
      <c r="E356" s="155" t="s">
        <v>19</v>
      </c>
      <c r="F356" s="156" t="s">
        <v>1528</v>
      </c>
      <c r="H356" s="155" t="s">
        <v>19</v>
      </c>
      <c r="I356" s="157"/>
      <c r="L356" s="154"/>
      <c r="M356" s="158"/>
      <c r="T356" s="159"/>
      <c r="AT356" s="155" t="s">
        <v>151</v>
      </c>
      <c r="AU356" s="155" t="s">
        <v>78</v>
      </c>
      <c r="AV356" s="13" t="s">
        <v>78</v>
      </c>
      <c r="AW356" s="13" t="s">
        <v>31</v>
      </c>
      <c r="AX356" s="13" t="s">
        <v>70</v>
      </c>
      <c r="AY356" s="155" t="s">
        <v>142</v>
      </c>
    </row>
    <row r="357" spans="2:65" s="11" customFormat="1" ht="11.25">
      <c r="B357" s="139"/>
      <c r="D357" s="140" t="s">
        <v>151</v>
      </c>
      <c r="E357" s="141" t="s">
        <v>19</v>
      </c>
      <c r="F357" s="142" t="s">
        <v>1633</v>
      </c>
      <c r="H357" s="143">
        <v>3.2</v>
      </c>
      <c r="I357" s="144"/>
      <c r="L357" s="139"/>
      <c r="M357" s="145"/>
      <c r="T357" s="146"/>
      <c r="AT357" s="141" t="s">
        <v>151</v>
      </c>
      <c r="AU357" s="141" t="s">
        <v>78</v>
      </c>
      <c r="AV357" s="11" t="s">
        <v>80</v>
      </c>
      <c r="AW357" s="11" t="s">
        <v>31</v>
      </c>
      <c r="AX357" s="11" t="s">
        <v>70</v>
      </c>
      <c r="AY357" s="141" t="s">
        <v>142</v>
      </c>
    </row>
    <row r="358" spans="2:65" s="13" customFormat="1" ht="11.25">
      <c r="B358" s="154"/>
      <c r="D358" s="140" t="s">
        <v>151</v>
      </c>
      <c r="E358" s="155" t="s">
        <v>19</v>
      </c>
      <c r="F358" s="156" t="s">
        <v>1499</v>
      </c>
      <c r="H358" s="155" t="s">
        <v>19</v>
      </c>
      <c r="I358" s="157"/>
      <c r="L358" s="154"/>
      <c r="M358" s="158"/>
      <c r="T358" s="159"/>
      <c r="AT358" s="155" t="s">
        <v>151</v>
      </c>
      <c r="AU358" s="155" t="s">
        <v>78</v>
      </c>
      <c r="AV358" s="13" t="s">
        <v>78</v>
      </c>
      <c r="AW358" s="13" t="s">
        <v>31</v>
      </c>
      <c r="AX358" s="13" t="s">
        <v>70</v>
      </c>
      <c r="AY358" s="155" t="s">
        <v>142</v>
      </c>
    </row>
    <row r="359" spans="2:65" s="11" customFormat="1" ht="11.25">
      <c r="B359" s="139"/>
      <c r="D359" s="140" t="s">
        <v>151</v>
      </c>
      <c r="E359" s="141" t="s">
        <v>19</v>
      </c>
      <c r="F359" s="142" t="s">
        <v>1634</v>
      </c>
      <c r="H359" s="143">
        <v>9.6</v>
      </c>
      <c r="I359" s="144"/>
      <c r="L359" s="139"/>
      <c r="M359" s="145"/>
      <c r="T359" s="146"/>
      <c r="AT359" s="141" t="s">
        <v>151</v>
      </c>
      <c r="AU359" s="141" t="s">
        <v>78</v>
      </c>
      <c r="AV359" s="11" t="s">
        <v>80</v>
      </c>
      <c r="AW359" s="11" t="s">
        <v>31</v>
      </c>
      <c r="AX359" s="11" t="s">
        <v>70</v>
      </c>
      <c r="AY359" s="141" t="s">
        <v>142</v>
      </c>
    </row>
    <row r="360" spans="2:65" s="13" customFormat="1" ht="11.25">
      <c r="B360" s="154"/>
      <c r="D360" s="140" t="s">
        <v>151</v>
      </c>
      <c r="E360" s="155" t="s">
        <v>19</v>
      </c>
      <c r="F360" s="156" t="s">
        <v>1502</v>
      </c>
      <c r="H360" s="155" t="s">
        <v>19</v>
      </c>
      <c r="I360" s="157"/>
      <c r="L360" s="154"/>
      <c r="M360" s="158"/>
      <c r="T360" s="159"/>
      <c r="AT360" s="155" t="s">
        <v>151</v>
      </c>
      <c r="AU360" s="155" t="s">
        <v>78</v>
      </c>
      <c r="AV360" s="13" t="s">
        <v>78</v>
      </c>
      <c r="AW360" s="13" t="s">
        <v>31</v>
      </c>
      <c r="AX360" s="13" t="s">
        <v>70</v>
      </c>
      <c r="AY360" s="155" t="s">
        <v>142</v>
      </c>
    </row>
    <row r="361" spans="2:65" s="11" customFormat="1" ht="11.25">
      <c r="B361" s="139"/>
      <c r="D361" s="140" t="s">
        <v>151</v>
      </c>
      <c r="E361" s="141" t="s">
        <v>19</v>
      </c>
      <c r="F361" s="142" t="s">
        <v>1635</v>
      </c>
      <c r="H361" s="143">
        <v>6.4</v>
      </c>
      <c r="I361" s="144"/>
      <c r="L361" s="139"/>
      <c r="M361" s="145"/>
      <c r="T361" s="146"/>
      <c r="AT361" s="141" t="s">
        <v>151</v>
      </c>
      <c r="AU361" s="141" t="s">
        <v>78</v>
      </c>
      <c r="AV361" s="11" t="s">
        <v>80</v>
      </c>
      <c r="AW361" s="11" t="s">
        <v>31</v>
      </c>
      <c r="AX361" s="11" t="s">
        <v>70</v>
      </c>
      <c r="AY361" s="141" t="s">
        <v>142</v>
      </c>
    </row>
    <row r="362" spans="2:65" s="13" customFormat="1" ht="11.25">
      <c r="B362" s="154"/>
      <c r="D362" s="140" t="s">
        <v>151</v>
      </c>
      <c r="E362" s="155" t="s">
        <v>19</v>
      </c>
      <c r="F362" s="156" t="s">
        <v>1636</v>
      </c>
      <c r="H362" s="155" t="s">
        <v>19</v>
      </c>
      <c r="I362" s="157"/>
      <c r="L362" s="154"/>
      <c r="M362" s="158"/>
      <c r="T362" s="159"/>
      <c r="AT362" s="155" t="s">
        <v>151</v>
      </c>
      <c r="AU362" s="155" t="s">
        <v>78</v>
      </c>
      <c r="AV362" s="13" t="s">
        <v>78</v>
      </c>
      <c r="AW362" s="13" t="s">
        <v>31</v>
      </c>
      <c r="AX362" s="13" t="s">
        <v>70</v>
      </c>
      <c r="AY362" s="155" t="s">
        <v>142</v>
      </c>
    </row>
    <row r="363" spans="2:65" s="11" customFormat="1" ht="11.25">
      <c r="B363" s="139"/>
      <c r="D363" s="140" t="s">
        <v>151</v>
      </c>
      <c r="E363" s="141" t="s">
        <v>19</v>
      </c>
      <c r="F363" s="142" t="s">
        <v>1637</v>
      </c>
      <c r="H363" s="143">
        <v>19.600000000000001</v>
      </c>
      <c r="I363" s="144"/>
      <c r="L363" s="139"/>
      <c r="M363" s="145"/>
      <c r="T363" s="146"/>
      <c r="AT363" s="141" t="s">
        <v>151</v>
      </c>
      <c r="AU363" s="141" t="s">
        <v>78</v>
      </c>
      <c r="AV363" s="11" t="s">
        <v>80</v>
      </c>
      <c r="AW363" s="11" t="s">
        <v>31</v>
      </c>
      <c r="AX363" s="11" t="s">
        <v>70</v>
      </c>
      <c r="AY363" s="141" t="s">
        <v>142</v>
      </c>
    </row>
    <row r="364" spans="2:65" s="13" customFormat="1" ht="11.25">
      <c r="B364" s="154"/>
      <c r="D364" s="140" t="s">
        <v>151</v>
      </c>
      <c r="E364" s="155" t="s">
        <v>19</v>
      </c>
      <c r="F364" s="156" t="s">
        <v>1575</v>
      </c>
      <c r="H364" s="155" t="s">
        <v>19</v>
      </c>
      <c r="I364" s="157"/>
      <c r="L364" s="154"/>
      <c r="M364" s="158"/>
      <c r="T364" s="159"/>
      <c r="AT364" s="155" t="s">
        <v>151</v>
      </c>
      <c r="AU364" s="155" t="s">
        <v>78</v>
      </c>
      <c r="AV364" s="13" t="s">
        <v>78</v>
      </c>
      <c r="AW364" s="13" t="s">
        <v>31</v>
      </c>
      <c r="AX364" s="13" t="s">
        <v>70</v>
      </c>
      <c r="AY364" s="155" t="s">
        <v>142</v>
      </c>
    </row>
    <row r="365" spans="2:65" s="11" customFormat="1" ht="11.25">
      <c r="B365" s="139"/>
      <c r="D365" s="140" t="s">
        <v>151</v>
      </c>
      <c r="E365" s="141" t="s">
        <v>19</v>
      </c>
      <c r="F365" s="142" t="s">
        <v>80</v>
      </c>
      <c r="H365" s="143">
        <v>2</v>
      </c>
      <c r="I365" s="144"/>
      <c r="L365" s="139"/>
      <c r="M365" s="145"/>
      <c r="T365" s="146"/>
      <c r="AT365" s="141" t="s">
        <v>151</v>
      </c>
      <c r="AU365" s="141" t="s">
        <v>78</v>
      </c>
      <c r="AV365" s="11" t="s">
        <v>80</v>
      </c>
      <c r="AW365" s="11" t="s">
        <v>31</v>
      </c>
      <c r="AX365" s="11" t="s">
        <v>70</v>
      </c>
      <c r="AY365" s="141" t="s">
        <v>142</v>
      </c>
    </row>
    <row r="366" spans="2:65" s="12" customFormat="1" ht="11.25">
      <c r="B366" s="147"/>
      <c r="D366" s="140" t="s">
        <v>151</v>
      </c>
      <c r="E366" s="148" t="s">
        <v>19</v>
      </c>
      <c r="F366" s="149" t="s">
        <v>154</v>
      </c>
      <c r="H366" s="150">
        <v>40.800000000000004</v>
      </c>
      <c r="I366" s="151"/>
      <c r="L366" s="147"/>
      <c r="M366" s="152"/>
      <c r="T366" s="153"/>
      <c r="AT366" s="148" t="s">
        <v>151</v>
      </c>
      <c r="AU366" s="148" t="s">
        <v>78</v>
      </c>
      <c r="AV366" s="12" t="s">
        <v>149</v>
      </c>
      <c r="AW366" s="12" t="s">
        <v>31</v>
      </c>
      <c r="AX366" s="12" t="s">
        <v>78</v>
      </c>
      <c r="AY366" s="148" t="s">
        <v>142</v>
      </c>
    </row>
    <row r="367" spans="2:65" s="1" customFormat="1" ht="76.349999999999994" customHeight="1">
      <c r="B367" s="32"/>
      <c r="C367" s="160" t="s">
        <v>335</v>
      </c>
      <c r="D367" s="160" t="s">
        <v>316</v>
      </c>
      <c r="E367" s="161" t="s">
        <v>365</v>
      </c>
      <c r="F367" s="162" t="s">
        <v>366</v>
      </c>
      <c r="G367" s="163" t="s">
        <v>298</v>
      </c>
      <c r="H367" s="164">
        <v>5832</v>
      </c>
      <c r="I367" s="165"/>
      <c r="J367" s="166">
        <f>ROUND(I367*H367,2)</f>
        <v>0</v>
      </c>
      <c r="K367" s="162" t="s">
        <v>147</v>
      </c>
      <c r="L367" s="32"/>
      <c r="M367" s="167" t="s">
        <v>19</v>
      </c>
      <c r="N367" s="168" t="s">
        <v>41</v>
      </c>
      <c r="P367" s="135">
        <f>O367*H367</f>
        <v>0</v>
      </c>
      <c r="Q367" s="135">
        <v>0</v>
      </c>
      <c r="R367" s="135">
        <f>Q367*H367</f>
        <v>0</v>
      </c>
      <c r="S367" s="135">
        <v>0</v>
      </c>
      <c r="T367" s="136">
        <f>S367*H367</f>
        <v>0</v>
      </c>
      <c r="AR367" s="137" t="s">
        <v>149</v>
      </c>
      <c r="AT367" s="137" t="s">
        <v>316</v>
      </c>
      <c r="AU367" s="137" t="s">
        <v>78</v>
      </c>
      <c r="AY367" s="17" t="s">
        <v>142</v>
      </c>
      <c r="BE367" s="138">
        <f>IF(N367="základní",J367,0)</f>
        <v>0</v>
      </c>
      <c r="BF367" s="138">
        <f>IF(N367="snížená",J367,0)</f>
        <v>0</v>
      </c>
      <c r="BG367" s="138">
        <f>IF(N367="zákl. přenesená",J367,0)</f>
        <v>0</v>
      </c>
      <c r="BH367" s="138">
        <f>IF(N367="sníž. přenesená",J367,0)</f>
        <v>0</v>
      </c>
      <c r="BI367" s="138">
        <f>IF(N367="nulová",J367,0)</f>
        <v>0</v>
      </c>
      <c r="BJ367" s="17" t="s">
        <v>78</v>
      </c>
      <c r="BK367" s="138">
        <f>ROUND(I367*H367,2)</f>
        <v>0</v>
      </c>
      <c r="BL367" s="17" t="s">
        <v>149</v>
      </c>
      <c r="BM367" s="137" t="s">
        <v>1638</v>
      </c>
    </row>
    <row r="368" spans="2:65" s="13" customFormat="1" ht="11.25">
      <c r="B368" s="154"/>
      <c r="D368" s="140" t="s">
        <v>151</v>
      </c>
      <c r="E368" s="155" t="s">
        <v>19</v>
      </c>
      <c r="F368" s="156" t="s">
        <v>1559</v>
      </c>
      <c r="H368" s="155" t="s">
        <v>19</v>
      </c>
      <c r="I368" s="157"/>
      <c r="L368" s="154"/>
      <c r="M368" s="158"/>
      <c r="T368" s="159"/>
      <c r="AT368" s="155" t="s">
        <v>151</v>
      </c>
      <c r="AU368" s="155" t="s">
        <v>78</v>
      </c>
      <c r="AV368" s="13" t="s">
        <v>78</v>
      </c>
      <c r="AW368" s="13" t="s">
        <v>31</v>
      </c>
      <c r="AX368" s="13" t="s">
        <v>70</v>
      </c>
      <c r="AY368" s="155" t="s">
        <v>142</v>
      </c>
    </row>
    <row r="369" spans="2:65" s="11" customFormat="1" ht="11.25">
      <c r="B369" s="139"/>
      <c r="D369" s="140" t="s">
        <v>151</v>
      </c>
      <c r="E369" s="141" t="s">
        <v>19</v>
      </c>
      <c r="F369" s="142" t="s">
        <v>1639</v>
      </c>
      <c r="H369" s="143">
        <v>354.4</v>
      </c>
      <c r="I369" s="144"/>
      <c r="L369" s="139"/>
      <c r="M369" s="145"/>
      <c r="T369" s="146"/>
      <c r="AT369" s="141" t="s">
        <v>151</v>
      </c>
      <c r="AU369" s="141" t="s">
        <v>78</v>
      </c>
      <c r="AV369" s="11" t="s">
        <v>80</v>
      </c>
      <c r="AW369" s="11" t="s">
        <v>31</v>
      </c>
      <c r="AX369" s="11" t="s">
        <v>70</v>
      </c>
      <c r="AY369" s="141" t="s">
        <v>142</v>
      </c>
    </row>
    <row r="370" spans="2:65" s="11" customFormat="1" ht="11.25">
      <c r="B370" s="139"/>
      <c r="D370" s="140" t="s">
        <v>151</v>
      </c>
      <c r="E370" s="141" t="s">
        <v>19</v>
      </c>
      <c r="F370" s="142" t="s">
        <v>1640</v>
      </c>
      <c r="H370" s="143">
        <v>376</v>
      </c>
      <c r="I370" s="144"/>
      <c r="L370" s="139"/>
      <c r="M370" s="145"/>
      <c r="T370" s="146"/>
      <c r="AT370" s="141" t="s">
        <v>151</v>
      </c>
      <c r="AU370" s="141" t="s">
        <v>78</v>
      </c>
      <c r="AV370" s="11" t="s">
        <v>80</v>
      </c>
      <c r="AW370" s="11" t="s">
        <v>31</v>
      </c>
      <c r="AX370" s="11" t="s">
        <v>70</v>
      </c>
      <c r="AY370" s="141" t="s">
        <v>142</v>
      </c>
    </row>
    <row r="371" spans="2:65" s="11" customFormat="1" ht="11.25">
      <c r="B371" s="139"/>
      <c r="D371" s="140" t="s">
        <v>151</v>
      </c>
      <c r="E371" s="141" t="s">
        <v>19</v>
      </c>
      <c r="F371" s="142" t="s">
        <v>1641</v>
      </c>
      <c r="H371" s="143">
        <v>1024</v>
      </c>
      <c r="I371" s="144"/>
      <c r="L371" s="139"/>
      <c r="M371" s="145"/>
      <c r="T371" s="146"/>
      <c r="AT371" s="141" t="s">
        <v>151</v>
      </c>
      <c r="AU371" s="141" t="s">
        <v>78</v>
      </c>
      <c r="AV371" s="11" t="s">
        <v>80</v>
      </c>
      <c r="AW371" s="11" t="s">
        <v>31</v>
      </c>
      <c r="AX371" s="11" t="s">
        <v>70</v>
      </c>
      <c r="AY371" s="141" t="s">
        <v>142</v>
      </c>
    </row>
    <row r="372" spans="2:65" s="11" customFormat="1" ht="11.25">
      <c r="B372" s="139"/>
      <c r="D372" s="140" t="s">
        <v>151</v>
      </c>
      <c r="E372" s="141" t="s">
        <v>19</v>
      </c>
      <c r="F372" s="142" t="s">
        <v>1642</v>
      </c>
      <c r="H372" s="143">
        <v>2280</v>
      </c>
      <c r="I372" s="144"/>
      <c r="L372" s="139"/>
      <c r="M372" s="145"/>
      <c r="T372" s="146"/>
      <c r="AT372" s="141" t="s">
        <v>151</v>
      </c>
      <c r="AU372" s="141" t="s">
        <v>78</v>
      </c>
      <c r="AV372" s="11" t="s">
        <v>80</v>
      </c>
      <c r="AW372" s="11" t="s">
        <v>31</v>
      </c>
      <c r="AX372" s="11" t="s">
        <v>70</v>
      </c>
      <c r="AY372" s="141" t="s">
        <v>142</v>
      </c>
    </row>
    <row r="373" spans="2:65" s="11" customFormat="1" ht="11.25">
      <c r="B373" s="139"/>
      <c r="D373" s="140" t="s">
        <v>151</v>
      </c>
      <c r="E373" s="141" t="s">
        <v>19</v>
      </c>
      <c r="F373" s="142" t="s">
        <v>1643</v>
      </c>
      <c r="H373" s="143">
        <v>1348</v>
      </c>
      <c r="I373" s="144"/>
      <c r="L373" s="139"/>
      <c r="M373" s="145"/>
      <c r="T373" s="146"/>
      <c r="AT373" s="141" t="s">
        <v>151</v>
      </c>
      <c r="AU373" s="141" t="s">
        <v>78</v>
      </c>
      <c r="AV373" s="11" t="s">
        <v>80</v>
      </c>
      <c r="AW373" s="11" t="s">
        <v>31</v>
      </c>
      <c r="AX373" s="11" t="s">
        <v>70</v>
      </c>
      <c r="AY373" s="141" t="s">
        <v>142</v>
      </c>
    </row>
    <row r="374" spans="2:65" s="11" customFormat="1" ht="11.25">
      <c r="B374" s="139"/>
      <c r="D374" s="140" t="s">
        <v>151</v>
      </c>
      <c r="E374" s="141" t="s">
        <v>19</v>
      </c>
      <c r="F374" s="142" t="s">
        <v>1644</v>
      </c>
      <c r="H374" s="143">
        <v>449.6</v>
      </c>
      <c r="I374" s="144"/>
      <c r="L374" s="139"/>
      <c r="M374" s="145"/>
      <c r="T374" s="146"/>
      <c r="AT374" s="141" t="s">
        <v>151</v>
      </c>
      <c r="AU374" s="141" t="s">
        <v>78</v>
      </c>
      <c r="AV374" s="11" t="s">
        <v>80</v>
      </c>
      <c r="AW374" s="11" t="s">
        <v>31</v>
      </c>
      <c r="AX374" s="11" t="s">
        <v>70</v>
      </c>
      <c r="AY374" s="141" t="s">
        <v>142</v>
      </c>
    </row>
    <row r="375" spans="2:65" s="12" customFormat="1" ht="11.25">
      <c r="B375" s="147"/>
      <c r="D375" s="140" t="s">
        <v>151</v>
      </c>
      <c r="E375" s="148" t="s">
        <v>19</v>
      </c>
      <c r="F375" s="149" t="s">
        <v>154</v>
      </c>
      <c r="H375" s="150">
        <v>5832</v>
      </c>
      <c r="I375" s="151"/>
      <c r="L375" s="147"/>
      <c r="M375" s="152"/>
      <c r="T375" s="153"/>
      <c r="AT375" s="148" t="s">
        <v>151</v>
      </c>
      <c r="AU375" s="148" t="s">
        <v>78</v>
      </c>
      <c r="AV375" s="12" t="s">
        <v>149</v>
      </c>
      <c r="AW375" s="12" t="s">
        <v>31</v>
      </c>
      <c r="AX375" s="12" t="s">
        <v>78</v>
      </c>
      <c r="AY375" s="148" t="s">
        <v>142</v>
      </c>
    </row>
    <row r="376" spans="2:65" s="1" customFormat="1" ht="180.75" customHeight="1">
      <c r="B376" s="32"/>
      <c r="C376" s="160" t="s">
        <v>345</v>
      </c>
      <c r="D376" s="160" t="s">
        <v>316</v>
      </c>
      <c r="E376" s="161" t="s">
        <v>371</v>
      </c>
      <c r="F376" s="162" t="s">
        <v>372</v>
      </c>
      <c r="G376" s="163" t="s">
        <v>146</v>
      </c>
      <c r="H376" s="164">
        <v>8</v>
      </c>
      <c r="I376" s="165"/>
      <c r="J376" s="166">
        <f>ROUND(I376*H376,2)</f>
        <v>0</v>
      </c>
      <c r="K376" s="162" t="s">
        <v>147</v>
      </c>
      <c r="L376" s="32"/>
      <c r="M376" s="167" t="s">
        <v>19</v>
      </c>
      <c r="N376" s="168" t="s">
        <v>41</v>
      </c>
      <c r="P376" s="135">
        <f>O376*H376</f>
        <v>0</v>
      </c>
      <c r="Q376" s="135">
        <v>0</v>
      </c>
      <c r="R376" s="135">
        <f>Q376*H376</f>
        <v>0</v>
      </c>
      <c r="S376" s="135">
        <v>0</v>
      </c>
      <c r="T376" s="136">
        <f>S376*H376</f>
        <v>0</v>
      </c>
      <c r="AR376" s="137" t="s">
        <v>149</v>
      </c>
      <c r="AT376" s="137" t="s">
        <v>316</v>
      </c>
      <c r="AU376" s="137" t="s">
        <v>78</v>
      </c>
      <c r="AY376" s="17" t="s">
        <v>142</v>
      </c>
      <c r="BE376" s="138">
        <f>IF(N376="základní",J376,0)</f>
        <v>0</v>
      </c>
      <c r="BF376" s="138">
        <f>IF(N376="snížená",J376,0)</f>
        <v>0</v>
      </c>
      <c r="BG376" s="138">
        <f>IF(N376="zákl. přenesená",J376,0)</f>
        <v>0</v>
      </c>
      <c r="BH376" s="138">
        <f>IF(N376="sníž. přenesená",J376,0)</f>
        <v>0</v>
      </c>
      <c r="BI376" s="138">
        <f>IF(N376="nulová",J376,0)</f>
        <v>0</v>
      </c>
      <c r="BJ376" s="17" t="s">
        <v>78</v>
      </c>
      <c r="BK376" s="138">
        <f>ROUND(I376*H376,2)</f>
        <v>0</v>
      </c>
      <c r="BL376" s="17" t="s">
        <v>149</v>
      </c>
      <c r="BM376" s="137" t="s">
        <v>1645</v>
      </c>
    </row>
    <row r="377" spans="2:65" s="1" customFormat="1" ht="19.5">
      <c r="B377" s="32"/>
      <c r="D377" s="140" t="s">
        <v>314</v>
      </c>
      <c r="F377" s="169" t="s">
        <v>374</v>
      </c>
      <c r="I377" s="170"/>
      <c r="L377" s="32"/>
      <c r="M377" s="171"/>
      <c r="T377" s="53"/>
      <c r="AT377" s="17" t="s">
        <v>314</v>
      </c>
      <c r="AU377" s="17" t="s">
        <v>78</v>
      </c>
    </row>
    <row r="378" spans="2:65" s="11" customFormat="1" ht="11.25">
      <c r="B378" s="139"/>
      <c r="D378" s="140" t="s">
        <v>151</v>
      </c>
      <c r="E378" s="141" t="s">
        <v>19</v>
      </c>
      <c r="F378" s="142" t="s">
        <v>148</v>
      </c>
      <c r="H378" s="143">
        <v>8</v>
      </c>
      <c r="I378" s="144"/>
      <c r="L378" s="139"/>
      <c r="M378" s="145"/>
      <c r="T378" s="146"/>
      <c r="AT378" s="141" t="s">
        <v>151</v>
      </c>
      <c r="AU378" s="141" t="s">
        <v>78</v>
      </c>
      <c r="AV378" s="11" t="s">
        <v>80</v>
      </c>
      <c r="AW378" s="11" t="s">
        <v>31</v>
      </c>
      <c r="AX378" s="11" t="s">
        <v>70</v>
      </c>
      <c r="AY378" s="141" t="s">
        <v>142</v>
      </c>
    </row>
    <row r="379" spans="2:65" s="12" customFormat="1" ht="11.25">
      <c r="B379" s="147"/>
      <c r="D379" s="140" t="s">
        <v>151</v>
      </c>
      <c r="E379" s="148" t="s">
        <v>19</v>
      </c>
      <c r="F379" s="149" t="s">
        <v>154</v>
      </c>
      <c r="H379" s="150">
        <v>8</v>
      </c>
      <c r="I379" s="151"/>
      <c r="L379" s="147"/>
      <c r="M379" s="152"/>
      <c r="T379" s="153"/>
      <c r="AT379" s="148" t="s">
        <v>151</v>
      </c>
      <c r="AU379" s="148" t="s">
        <v>78</v>
      </c>
      <c r="AV379" s="12" t="s">
        <v>149</v>
      </c>
      <c r="AW379" s="12" t="s">
        <v>31</v>
      </c>
      <c r="AX379" s="12" t="s">
        <v>78</v>
      </c>
      <c r="AY379" s="148" t="s">
        <v>142</v>
      </c>
    </row>
    <row r="380" spans="2:65" s="1" customFormat="1" ht="128.65" customHeight="1">
      <c r="B380" s="32"/>
      <c r="C380" s="160" t="s">
        <v>350</v>
      </c>
      <c r="D380" s="160" t="s">
        <v>316</v>
      </c>
      <c r="E380" s="161" t="s">
        <v>382</v>
      </c>
      <c r="F380" s="162" t="s">
        <v>383</v>
      </c>
      <c r="G380" s="163" t="s">
        <v>164</v>
      </c>
      <c r="H380" s="164">
        <v>14224</v>
      </c>
      <c r="I380" s="165"/>
      <c r="J380" s="166">
        <f>ROUND(I380*H380,2)</f>
        <v>0</v>
      </c>
      <c r="K380" s="162" t="s">
        <v>147</v>
      </c>
      <c r="L380" s="32"/>
      <c r="M380" s="167" t="s">
        <v>19</v>
      </c>
      <c r="N380" s="168" t="s">
        <v>41</v>
      </c>
      <c r="P380" s="135">
        <f>O380*H380</f>
        <v>0</v>
      </c>
      <c r="Q380" s="135">
        <v>0</v>
      </c>
      <c r="R380" s="135">
        <f>Q380*H380</f>
        <v>0</v>
      </c>
      <c r="S380" s="135">
        <v>0</v>
      </c>
      <c r="T380" s="136">
        <f>S380*H380</f>
        <v>0</v>
      </c>
      <c r="AR380" s="137" t="s">
        <v>149</v>
      </c>
      <c r="AT380" s="137" t="s">
        <v>316</v>
      </c>
      <c r="AU380" s="137" t="s">
        <v>78</v>
      </c>
      <c r="AY380" s="17" t="s">
        <v>142</v>
      </c>
      <c r="BE380" s="138">
        <f>IF(N380="základní",J380,0)</f>
        <v>0</v>
      </c>
      <c r="BF380" s="138">
        <f>IF(N380="snížená",J380,0)</f>
        <v>0</v>
      </c>
      <c r="BG380" s="138">
        <f>IF(N380="zákl. přenesená",J380,0)</f>
        <v>0</v>
      </c>
      <c r="BH380" s="138">
        <f>IF(N380="sníž. přenesená",J380,0)</f>
        <v>0</v>
      </c>
      <c r="BI380" s="138">
        <f>IF(N380="nulová",J380,0)</f>
        <v>0</v>
      </c>
      <c r="BJ380" s="17" t="s">
        <v>78</v>
      </c>
      <c r="BK380" s="138">
        <f>ROUND(I380*H380,2)</f>
        <v>0</v>
      </c>
      <c r="BL380" s="17" t="s">
        <v>149</v>
      </c>
      <c r="BM380" s="137" t="s">
        <v>1646</v>
      </c>
    </row>
    <row r="381" spans="2:65" s="1" customFormat="1" ht="19.5">
      <c r="B381" s="32"/>
      <c r="D381" s="140" t="s">
        <v>314</v>
      </c>
      <c r="F381" s="169" t="s">
        <v>379</v>
      </c>
      <c r="I381" s="170"/>
      <c r="L381" s="32"/>
      <c r="M381" s="171"/>
      <c r="T381" s="53"/>
      <c r="AT381" s="17" t="s">
        <v>314</v>
      </c>
      <c r="AU381" s="17" t="s">
        <v>78</v>
      </c>
    </row>
    <row r="382" spans="2:65" s="13" customFormat="1" ht="22.5">
      <c r="B382" s="154"/>
      <c r="D382" s="140" t="s">
        <v>151</v>
      </c>
      <c r="E382" s="155" t="s">
        <v>19</v>
      </c>
      <c r="F382" s="156" t="s">
        <v>1647</v>
      </c>
      <c r="H382" s="155" t="s">
        <v>19</v>
      </c>
      <c r="I382" s="157"/>
      <c r="L382" s="154"/>
      <c r="M382" s="158"/>
      <c r="T382" s="159"/>
      <c r="AT382" s="155" t="s">
        <v>151</v>
      </c>
      <c r="AU382" s="155" t="s">
        <v>78</v>
      </c>
      <c r="AV382" s="13" t="s">
        <v>78</v>
      </c>
      <c r="AW382" s="13" t="s">
        <v>31</v>
      </c>
      <c r="AX382" s="13" t="s">
        <v>70</v>
      </c>
      <c r="AY382" s="155" t="s">
        <v>142</v>
      </c>
    </row>
    <row r="383" spans="2:65" s="11" customFormat="1" ht="11.25">
      <c r="B383" s="139"/>
      <c r="D383" s="140" t="s">
        <v>151</v>
      </c>
      <c r="E383" s="141" t="s">
        <v>19</v>
      </c>
      <c r="F383" s="142" t="s">
        <v>1648</v>
      </c>
      <c r="H383" s="143">
        <v>14224</v>
      </c>
      <c r="I383" s="144"/>
      <c r="L383" s="139"/>
      <c r="M383" s="145"/>
      <c r="T383" s="146"/>
      <c r="AT383" s="141" t="s">
        <v>151</v>
      </c>
      <c r="AU383" s="141" t="s">
        <v>78</v>
      </c>
      <c r="AV383" s="11" t="s">
        <v>80</v>
      </c>
      <c r="AW383" s="11" t="s">
        <v>31</v>
      </c>
      <c r="AX383" s="11" t="s">
        <v>70</v>
      </c>
      <c r="AY383" s="141" t="s">
        <v>142</v>
      </c>
    </row>
    <row r="384" spans="2:65" s="12" customFormat="1" ht="11.25">
      <c r="B384" s="147"/>
      <c r="D384" s="140" t="s">
        <v>151</v>
      </c>
      <c r="E384" s="148" t="s">
        <v>19</v>
      </c>
      <c r="F384" s="149" t="s">
        <v>154</v>
      </c>
      <c r="H384" s="150">
        <v>14224</v>
      </c>
      <c r="I384" s="151"/>
      <c r="L384" s="147"/>
      <c r="M384" s="152"/>
      <c r="T384" s="153"/>
      <c r="AT384" s="148" t="s">
        <v>151</v>
      </c>
      <c r="AU384" s="148" t="s">
        <v>78</v>
      </c>
      <c r="AV384" s="12" t="s">
        <v>149</v>
      </c>
      <c r="AW384" s="12" t="s">
        <v>31</v>
      </c>
      <c r="AX384" s="12" t="s">
        <v>78</v>
      </c>
      <c r="AY384" s="148" t="s">
        <v>142</v>
      </c>
    </row>
    <row r="385" spans="2:65" s="1" customFormat="1" ht="49.15" customHeight="1">
      <c r="B385" s="32"/>
      <c r="C385" s="160" t="s">
        <v>357</v>
      </c>
      <c r="D385" s="160" t="s">
        <v>316</v>
      </c>
      <c r="E385" s="161" t="s">
        <v>401</v>
      </c>
      <c r="F385" s="162" t="s">
        <v>402</v>
      </c>
      <c r="G385" s="163" t="s">
        <v>146</v>
      </c>
      <c r="H385" s="164">
        <v>200</v>
      </c>
      <c r="I385" s="165"/>
      <c r="J385" s="166">
        <f>ROUND(I385*H385,2)</f>
        <v>0</v>
      </c>
      <c r="K385" s="162" t="s">
        <v>147</v>
      </c>
      <c r="L385" s="32"/>
      <c r="M385" s="167" t="s">
        <v>19</v>
      </c>
      <c r="N385" s="168" t="s">
        <v>41</v>
      </c>
      <c r="P385" s="135">
        <f>O385*H385</f>
        <v>0</v>
      </c>
      <c r="Q385" s="135">
        <v>0</v>
      </c>
      <c r="R385" s="135">
        <f>Q385*H385</f>
        <v>0</v>
      </c>
      <c r="S385" s="135">
        <v>0</v>
      </c>
      <c r="T385" s="136">
        <f>S385*H385</f>
        <v>0</v>
      </c>
      <c r="AR385" s="137" t="s">
        <v>149</v>
      </c>
      <c r="AT385" s="137" t="s">
        <v>316</v>
      </c>
      <c r="AU385" s="137" t="s">
        <v>78</v>
      </c>
      <c r="AY385" s="17" t="s">
        <v>142</v>
      </c>
      <c r="BE385" s="138">
        <f>IF(N385="základní",J385,0)</f>
        <v>0</v>
      </c>
      <c r="BF385" s="138">
        <f>IF(N385="snížená",J385,0)</f>
        <v>0</v>
      </c>
      <c r="BG385" s="138">
        <f>IF(N385="zákl. přenesená",J385,0)</f>
        <v>0</v>
      </c>
      <c r="BH385" s="138">
        <f>IF(N385="sníž. přenesená",J385,0)</f>
        <v>0</v>
      </c>
      <c r="BI385" s="138">
        <f>IF(N385="nulová",J385,0)</f>
        <v>0</v>
      </c>
      <c r="BJ385" s="17" t="s">
        <v>78</v>
      </c>
      <c r="BK385" s="138">
        <f>ROUND(I385*H385,2)</f>
        <v>0</v>
      </c>
      <c r="BL385" s="17" t="s">
        <v>149</v>
      </c>
      <c r="BM385" s="137" t="s">
        <v>1649</v>
      </c>
    </row>
    <row r="386" spans="2:65" s="1" customFormat="1" ht="19.5">
      <c r="B386" s="32"/>
      <c r="D386" s="140" t="s">
        <v>314</v>
      </c>
      <c r="F386" s="169" t="s">
        <v>399</v>
      </c>
      <c r="I386" s="170"/>
      <c r="L386" s="32"/>
      <c r="M386" s="171"/>
      <c r="T386" s="53"/>
      <c r="AT386" s="17" t="s">
        <v>314</v>
      </c>
      <c r="AU386" s="17" t="s">
        <v>78</v>
      </c>
    </row>
    <row r="387" spans="2:65" s="11" customFormat="1" ht="11.25">
      <c r="B387" s="139"/>
      <c r="D387" s="140" t="s">
        <v>151</v>
      </c>
      <c r="E387" s="141" t="s">
        <v>19</v>
      </c>
      <c r="F387" s="142" t="s">
        <v>1650</v>
      </c>
      <c r="H387" s="143">
        <v>200</v>
      </c>
      <c r="I387" s="144"/>
      <c r="L387" s="139"/>
      <c r="M387" s="145"/>
      <c r="T387" s="146"/>
      <c r="AT387" s="141" t="s">
        <v>151</v>
      </c>
      <c r="AU387" s="141" t="s">
        <v>78</v>
      </c>
      <c r="AV387" s="11" t="s">
        <v>80</v>
      </c>
      <c r="AW387" s="11" t="s">
        <v>31</v>
      </c>
      <c r="AX387" s="11" t="s">
        <v>70</v>
      </c>
      <c r="AY387" s="141" t="s">
        <v>142</v>
      </c>
    </row>
    <row r="388" spans="2:65" s="12" customFormat="1" ht="11.25">
      <c r="B388" s="147"/>
      <c r="D388" s="140" t="s">
        <v>151</v>
      </c>
      <c r="E388" s="148" t="s">
        <v>19</v>
      </c>
      <c r="F388" s="149" t="s">
        <v>154</v>
      </c>
      <c r="H388" s="150">
        <v>200</v>
      </c>
      <c r="I388" s="151"/>
      <c r="L388" s="147"/>
      <c r="M388" s="152"/>
      <c r="T388" s="153"/>
      <c r="AT388" s="148" t="s">
        <v>151</v>
      </c>
      <c r="AU388" s="148" t="s">
        <v>78</v>
      </c>
      <c r="AV388" s="12" t="s">
        <v>149</v>
      </c>
      <c r="AW388" s="12" t="s">
        <v>31</v>
      </c>
      <c r="AX388" s="12" t="s">
        <v>78</v>
      </c>
      <c r="AY388" s="148" t="s">
        <v>142</v>
      </c>
    </row>
    <row r="389" spans="2:65" s="1" customFormat="1" ht="49.15" customHeight="1">
      <c r="B389" s="32"/>
      <c r="C389" s="160" t="s">
        <v>364</v>
      </c>
      <c r="D389" s="160" t="s">
        <v>316</v>
      </c>
      <c r="E389" s="161" t="s">
        <v>412</v>
      </c>
      <c r="F389" s="162" t="s">
        <v>413</v>
      </c>
      <c r="G389" s="163" t="s">
        <v>146</v>
      </c>
      <c r="H389" s="164">
        <v>600</v>
      </c>
      <c r="I389" s="165"/>
      <c r="J389" s="166">
        <f>ROUND(I389*H389,2)</f>
        <v>0</v>
      </c>
      <c r="K389" s="162" t="s">
        <v>147</v>
      </c>
      <c r="L389" s="32"/>
      <c r="M389" s="167" t="s">
        <v>19</v>
      </c>
      <c r="N389" s="168" t="s">
        <v>41</v>
      </c>
      <c r="P389" s="135">
        <f>O389*H389</f>
        <v>0</v>
      </c>
      <c r="Q389" s="135">
        <v>0</v>
      </c>
      <c r="R389" s="135">
        <f>Q389*H389</f>
        <v>0</v>
      </c>
      <c r="S389" s="135">
        <v>0</v>
      </c>
      <c r="T389" s="136">
        <f>S389*H389</f>
        <v>0</v>
      </c>
      <c r="AR389" s="137" t="s">
        <v>149</v>
      </c>
      <c r="AT389" s="137" t="s">
        <v>316</v>
      </c>
      <c r="AU389" s="137" t="s">
        <v>78</v>
      </c>
      <c r="AY389" s="17" t="s">
        <v>142</v>
      </c>
      <c r="BE389" s="138">
        <f>IF(N389="základní",J389,0)</f>
        <v>0</v>
      </c>
      <c r="BF389" s="138">
        <f>IF(N389="snížená",J389,0)</f>
        <v>0</v>
      </c>
      <c r="BG389" s="138">
        <f>IF(N389="zákl. přenesená",J389,0)</f>
        <v>0</v>
      </c>
      <c r="BH389" s="138">
        <f>IF(N389="sníž. přenesená",J389,0)</f>
        <v>0</v>
      </c>
      <c r="BI389" s="138">
        <f>IF(N389="nulová",J389,0)</f>
        <v>0</v>
      </c>
      <c r="BJ389" s="17" t="s">
        <v>78</v>
      </c>
      <c r="BK389" s="138">
        <f>ROUND(I389*H389,2)</f>
        <v>0</v>
      </c>
      <c r="BL389" s="17" t="s">
        <v>149</v>
      </c>
      <c r="BM389" s="137" t="s">
        <v>1651</v>
      </c>
    </row>
    <row r="390" spans="2:65" s="1" customFormat="1" ht="19.5">
      <c r="B390" s="32"/>
      <c r="D390" s="140" t="s">
        <v>314</v>
      </c>
      <c r="F390" s="169" t="s">
        <v>399</v>
      </c>
      <c r="I390" s="170"/>
      <c r="L390" s="32"/>
      <c r="M390" s="171"/>
      <c r="T390" s="53"/>
      <c r="AT390" s="17" t="s">
        <v>314</v>
      </c>
      <c r="AU390" s="17" t="s">
        <v>78</v>
      </c>
    </row>
    <row r="391" spans="2:65" s="11" customFormat="1" ht="11.25">
      <c r="B391" s="139"/>
      <c r="D391" s="140" t="s">
        <v>151</v>
      </c>
      <c r="E391" s="141" t="s">
        <v>19</v>
      </c>
      <c r="F391" s="142" t="s">
        <v>1652</v>
      </c>
      <c r="H391" s="143">
        <v>590.58299999999997</v>
      </c>
      <c r="I391" s="144"/>
      <c r="L391" s="139"/>
      <c r="M391" s="145"/>
      <c r="T391" s="146"/>
      <c r="AT391" s="141" t="s">
        <v>151</v>
      </c>
      <c r="AU391" s="141" t="s">
        <v>78</v>
      </c>
      <c r="AV391" s="11" t="s">
        <v>80</v>
      </c>
      <c r="AW391" s="11" t="s">
        <v>31</v>
      </c>
      <c r="AX391" s="11" t="s">
        <v>70</v>
      </c>
      <c r="AY391" s="141" t="s">
        <v>142</v>
      </c>
    </row>
    <row r="392" spans="2:65" s="11" customFormat="1" ht="11.25">
      <c r="B392" s="139"/>
      <c r="D392" s="140" t="s">
        <v>151</v>
      </c>
      <c r="E392" s="141" t="s">
        <v>19</v>
      </c>
      <c r="F392" s="142" t="s">
        <v>1653</v>
      </c>
      <c r="H392" s="143">
        <v>9.4169999999999998</v>
      </c>
      <c r="I392" s="144"/>
      <c r="L392" s="139"/>
      <c r="M392" s="145"/>
      <c r="T392" s="146"/>
      <c r="AT392" s="141" t="s">
        <v>151</v>
      </c>
      <c r="AU392" s="141" t="s">
        <v>78</v>
      </c>
      <c r="AV392" s="11" t="s">
        <v>80</v>
      </c>
      <c r="AW392" s="11" t="s">
        <v>31</v>
      </c>
      <c r="AX392" s="11" t="s">
        <v>70</v>
      </c>
      <c r="AY392" s="141" t="s">
        <v>142</v>
      </c>
    </row>
    <row r="393" spans="2:65" s="12" customFormat="1" ht="11.25">
      <c r="B393" s="147"/>
      <c r="D393" s="140" t="s">
        <v>151</v>
      </c>
      <c r="E393" s="148" t="s">
        <v>19</v>
      </c>
      <c r="F393" s="149" t="s">
        <v>154</v>
      </c>
      <c r="H393" s="150">
        <v>600</v>
      </c>
      <c r="I393" s="151"/>
      <c r="L393" s="147"/>
      <c r="M393" s="152"/>
      <c r="T393" s="153"/>
      <c r="AT393" s="148" t="s">
        <v>151</v>
      </c>
      <c r="AU393" s="148" t="s">
        <v>78</v>
      </c>
      <c r="AV393" s="12" t="s">
        <v>149</v>
      </c>
      <c r="AW393" s="12" t="s">
        <v>31</v>
      </c>
      <c r="AX393" s="12" t="s">
        <v>78</v>
      </c>
      <c r="AY393" s="148" t="s">
        <v>142</v>
      </c>
    </row>
    <row r="394" spans="2:65" s="1" customFormat="1" ht="55.5" customHeight="1">
      <c r="B394" s="32"/>
      <c r="C394" s="160" t="s">
        <v>370</v>
      </c>
      <c r="D394" s="160" t="s">
        <v>316</v>
      </c>
      <c r="E394" s="161" t="s">
        <v>418</v>
      </c>
      <c r="F394" s="162" t="s">
        <v>419</v>
      </c>
      <c r="G394" s="163" t="s">
        <v>146</v>
      </c>
      <c r="H394" s="164">
        <v>46260</v>
      </c>
      <c r="I394" s="165"/>
      <c r="J394" s="166">
        <f>ROUND(I394*H394,2)</f>
        <v>0</v>
      </c>
      <c r="K394" s="162" t="s">
        <v>147</v>
      </c>
      <c r="L394" s="32"/>
      <c r="M394" s="167" t="s">
        <v>19</v>
      </c>
      <c r="N394" s="168" t="s">
        <v>41</v>
      </c>
      <c r="P394" s="135">
        <f>O394*H394</f>
        <v>0</v>
      </c>
      <c r="Q394" s="135">
        <v>0</v>
      </c>
      <c r="R394" s="135">
        <f>Q394*H394</f>
        <v>0</v>
      </c>
      <c r="S394" s="135">
        <v>0</v>
      </c>
      <c r="T394" s="136">
        <f>S394*H394</f>
        <v>0</v>
      </c>
      <c r="AR394" s="137" t="s">
        <v>149</v>
      </c>
      <c r="AT394" s="137" t="s">
        <v>316</v>
      </c>
      <c r="AU394" s="137" t="s">
        <v>78</v>
      </c>
      <c r="AY394" s="17" t="s">
        <v>142</v>
      </c>
      <c r="BE394" s="138">
        <f>IF(N394="základní",J394,0)</f>
        <v>0</v>
      </c>
      <c r="BF394" s="138">
        <f>IF(N394="snížená",J394,0)</f>
        <v>0</v>
      </c>
      <c r="BG394" s="138">
        <f>IF(N394="zákl. přenesená",J394,0)</f>
        <v>0</v>
      </c>
      <c r="BH394" s="138">
        <f>IF(N394="sníž. přenesená",J394,0)</f>
        <v>0</v>
      </c>
      <c r="BI394" s="138">
        <f>IF(N394="nulová",J394,0)</f>
        <v>0</v>
      </c>
      <c r="BJ394" s="17" t="s">
        <v>78</v>
      </c>
      <c r="BK394" s="138">
        <f>ROUND(I394*H394,2)</f>
        <v>0</v>
      </c>
      <c r="BL394" s="17" t="s">
        <v>149</v>
      </c>
      <c r="BM394" s="137" t="s">
        <v>1654</v>
      </c>
    </row>
    <row r="395" spans="2:65" s="1" customFormat="1" ht="19.5">
      <c r="B395" s="32"/>
      <c r="D395" s="140" t="s">
        <v>314</v>
      </c>
      <c r="F395" s="169" t="s">
        <v>421</v>
      </c>
      <c r="I395" s="170"/>
      <c r="L395" s="32"/>
      <c r="M395" s="171"/>
      <c r="T395" s="53"/>
      <c r="AT395" s="17" t="s">
        <v>314</v>
      </c>
      <c r="AU395" s="17" t="s">
        <v>78</v>
      </c>
    </row>
    <row r="396" spans="2:65" s="11" customFormat="1" ht="11.25">
      <c r="B396" s="139"/>
      <c r="D396" s="140" t="s">
        <v>151</v>
      </c>
      <c r="E396" s="141" t="s">
        <v>19</v>
      </c>
      <c r="F396" s="142" t="s">
        <v>1491</v>
      </c>
      <c r="H396" s="143">
        <v>46260</v>
      </c>
      <c r="I396" s="144"/>
      <c r="L396" s="139"/>
      <c r="M396" s="145"/>
      <c r="T396" s="146"/>
      <c r="AT396" s="141" t="s">
        <v>151</v>
      </c>
      <c r="AU396" s="141" t="s">
        <v>78</v>
      </c>
      <c r="AV396" s="11" t="s">
        <v>80</v>
      </c>
      <c r="AW396" s="11" t="s">
        <v>31</v>
      </c>
      <c r="AX396" s="11" t="s">
        <v>70</v>
      </c>
      <c r="AY396" s="141" t="s">
        <v>142</v>
      </c>
    </row>
    <row r="397" spans="2:65" s="12" customFormat="1" ht="11.25">
      <c r="B397" s="147"/>
      <c r="D397" s="140" t="s">
        <v>151</v>
      </c>
      <c r="E397" s="148" t="s">
        <v>19</v>
      </c>
      <c r="F397" s="149" t="s">
        <v>154</v>
      </c>
      <c r="H397" s="150">
        <v>46260</v>
      </c>
      <c r="I397" s="151"/>
      <c r="L397" s="147"/>
      <c r="M397" s="152"/>
      <c r="T397" s="153"/>
      <c r="AT397" s="148" t="s">
        <v>151</v>
      </c>
      <c r="AU397" s="148" t="s">
        <v>78</v>
      </c>
      <c r="AV397" s="12" t="s">
        <v>149</v>
      </c>
      <c r="AW397" s="12" t="s">
        <v>31</v>
      </c>
      <c r="AX397" s="12" t="s">
        <v>78</v>
      </c>
      <c r="AY397" s="148" t="s">
        <v>142</v>
      </c>
    </row>
    <row r="398" spans="2:65" s="1" customFormat="1" ht="180.75" customHeight="1">
      <c r="B398" s="32"/>
      <c r="C398" s="160" t="s">
        <v>375</v>
      </c>
      <c r="D398" s="160" t="s">
        <v>316</v>
      </c>
      <c r="E398" s="161" t="s">
        <v>423</v>
      </c>
      <c r="F398" s="162" t="s">
        <v>424</v>
      </c>
      <c r="G398" s="163" t="s">
        <v>353</v>
      </c>
      <c r="H398" s="164">
        <v>7.1120000000000001</v>
      </c>
      <c r="I398" s="165"/>
      <c r="J398" s="166">
        <f>ROUND(I398*H398,2)</f>
        <v>0</v>
      </c>
      <c r="K398" s="162" t="s">
        <v>147</v>
      </c>
      <c r="L398" s="32"/>
      <c r="M398" s="167" t="s">
        <v>19</v>
      </c>
      <c r="N398" s="168" t="s">
        <v>41</v>
      </c>
      <c r="P398" s="135">
        <f>O398*H398</f>
        <v>0</v>
      </c>
      <c r="Q398" s="135">
        <v>0</v>
      </c>
      <c r="R398" s="135">
        <f>Q398*H398</f>
        <v>0</v>
      </c>
      <c r="S398" s="135">
        <v>0</v>
      </c>
      <c r="T398" s="136">
        <f>S398*H398</f>
        <v>0</v>
      </c>
      <c r="AR398" s="137" t="s">
        <v>149</v>
      </c>
      <c r="AT398" s="137" t="s">
        <v>316</v>
      </c>
      <c r="AU398" s="137" t="s">
        <v>78</v>
      </c>
      <c r="AY398" s="17" t="s">
        <v>142</v>
      </c>
      <c r="BE398" s="138">
        <f>IF(N398="základní",J398,0)</f>
        <v>0</v>
      </c>
      <c r="BF398" s="138">
        <f>IF(N398="snížená",J398,0)</f>
        <v>0</v>
      </c>
      <c r="BG398" s="138">
        <f>IF(N398="zákl. přenesená",J398,0)</f>
        <v>0</v>
      </c>
      <c r="BH398" s="138">
        <f>IF(N398="sníž. přenesená",J398,0)</f>
        <v>0</v>
      </c>
      <c r="BI398" s="138">
        <f>IF(N398="nulová",J398,0)</f>
        <v>0</v>
      </c>
      <c r="BJ398" s="17" t="s">
        <v>78</v>
      </c>
      <c r="BK398" s="138">
        <f>ROUND(I398*H398,2)</f>
        <v>0</v>
      </c>
      <c r="BL398" s="17" t="s">
        <v>149</v>
      </c>
      <c r="BM398" s="137" t="s">
        <v>1655</v>
      </c>
    </row>
    <row r="399" spans="2:65" s="1" customFormat="1" ht="19.5">
      <c r="B399" s="32"/>
      <c r="D399" s="140" t="s">
        <v>314</v>
      </c>
      <c r="F399" s="169" t="s">
        <v>426</v>
      </c>
      <c r="I399" s="170"/>
      <c r="L399" s="32"/>
      <c r="M399" s="171"/>
      <c r="T399" s="53"/>
      <c r="AT399" s="17" t="s">
        <v>314</v>
      </c>
      <c r="AU399" s="17" t="s">
        <v>78</v>
      </c>
    </row>
    <row r="400" spans="2:65" s="13" customFormat="1" ht="11.25">
      <c r="B400" s="154"/>
      <c r="D400" s="140" t="s">
        <v>151</v>
      </c>
      <c r="E400" s="155" t="s">
        <v>19</v>
      </c>
      <c r="F400" s="156" t="s">
        <v>353</v>
      </c>
      <c r="H400" s="155" t="s">
        <v>19</v>
      </c>
      <c r="I400" s="157"/>
      <c r="L400" s="154"/>
      <c r="M400" s="158"/>
      <c r="T400" s="159"/>
      <c r="AT400" s="155" t="s">
        <v>151</v>
      </c>
      <c r="AU400" s="155" t="s">
        <v>78</v>
      </c>
      <c r="AV400" s="13" t="s">
        <v>78</v>
      </c>
      <c r="AW400" s="13" t="s">
        <v>31</v>
      </c>
      <c r="AX400" s="13" t="s">
        <v>70</v>
      </c>
      <c r="AY400" s="155" t="s">
        <v>142</v>
      </c>
    </row>
    <row r="401" spans="2:65" s="11" customFormat="1" ht="11.25">
      <c r="B401" s="139"/>
      <c r="D401" s="140" t="s">
        <v>151</v>
      </c>
      <c r="E401" s="141" t="s">
        <v>19</v>
      </c>
      <c r="F401" s="142" t="s">
        <v>1656</v>
      </c>
      <c r="H401" s="143">
        <v>7.1120000000000001</v>
      </c>
      <c r="I401" s="144"/>
      <c r="L401" s="139"/>
      <c r="M401" s="145"/>
      <c r="T401" s="146"/>
      <c r="AT401" s="141" t="s">
        <v>151</v>
      </c>
      <c r="AU401" s="141" t="s">
        <v>78</v>
      </c>
      <c r="AV401" s="11" t="s">
        <v>80</v>
      </c>
      <c r="AW401" s="11" t="s">
        <v>31</v>
      </c>
      <c r="AX401" s="11" t="s">
        <v>70</v>
      </c>
      <c r="AY401" s="141" t="s">
        <v>142</v>
      </c>
    </row>
    <row r="402" spans="2:65" s="12" customFormat="1" ht="11.25">
      <c r="B402" s="147"/>
      <c r="D402" s="140" t="s">
        <v>151</v>
      </c>
      <c r="E402" s="148" t="s">
        <v>19</v>
      </c>
      <c r="F402" s="149" t="s">
        <v>154</v>
      </c>
      <c r="H402" s="150">
        <v>7.1120000000000001</v>
      </c>
      <c r="I402" s="151"/>
      <c r="L402" s="147"/>
      <c r="M402" s="152"/>
      <c r="T402" s="153"/>
      <c r="AT402" s="148" t="s">
        <v>151</v>
      </c>
      <c r="AU402" s="148" t="s">
        <v>78</v>
      </c>
      <c r="AV402" s="12" t="s">
        <v>149</v>
      </c>
      <c r="AW402" s="12" t="s">
        <v>31</v>
      </c>
      <c r="AX402" s="12" t="s">
        <v>78</v>
      </c>
      <c r="AY402" s="148" t="s">
        <v>142</v>
      </c>
    </row>
    <row r="403" spans="2:65" s="1" customFormat="1" ht="55.5" customHeight="1">
      <c r="B403" s="32"/>
      <c r="C403" s="160" t="s">
        <v>381</v>
      </c>
      <c r="D403" s="160" t="s">
        <v>316</v>
      </c>
      <c r="E403" s="161" t="s">
        <v>428</v>
      </c>
      <c r="F403" s="162" t="s">
        <v>429</v>
      </c>
      <c r="G403" s="163" t="s">
        <v>353</v>
      </c>
      <c r="H403" s="164">
        <v>7.1120000000000001</v>
      </c>
      <c r="I403" s="165"/>
      <c r="J403" s="166">
        <f>ROUND(I403*H403,2)</f>
        <v>0</v>
      </c>
      <c r="K403" s="162" t="s">
        <v>147</v>
      </c>
      <c r="L403" s="32"/>
      <c r="M403" s="167" t="s">
        <v>19</v>
      </c>
      <c r="N403" s="168" t="s">
        <v>41</v>
      </c>
      <c r="P403" s="135">
        <f>O403*H403</f>
        <v>0</v>
      </c>
      <c r="Q403" s="135">
        <v>0</v>
      </c>
      <c r="R403" s="135">
        <f>Q403*H403</f>
        <v>0</v>
      </c>
      <c r="S403" s="135">
        <v>0</v>
      </c>
      <c r="T403" s="136">
        <f>S403*H403</f>
        <v>0</v>
      </c>
      <c r="AR403" s="137" t="s">
        <v>149</v>
      </c>
      <c r="AT403" s="137" t="s">
        <v>316</v>
      </c>
      <c r="AU403" s="137" t="s">
        <v>78</v>
      </c>
      <c r="AY403" s="17" t="s">
        <v>142</v>
      </c>
      <c r="BE403" s="138">
        <f>IF(N403="základní",J403,0)</f>
        <v>0</v>
      </c>
      <c r="BF403" s="138">
        <f>IF(N403="snížená",J403,0)</f>
        <v>0</v>
      </c>
      <c r="BG403" s="138">
        <f>IF(N403="zákl. přenesená",J403,0)</f>
        <v>0</v>
      </c>
      <c r="BH403" s="138">
        <f>IF(N403="sníž. přenesená",J403,0)</f>
        <v>0</v>
      </c>
      <c r="BI403" s="138">
        <f>IF(N403="nulová",J403,0)</f>
        <v>0</v>
      </c>
      <c r="BJ403" s="17" t="s">
        <v>78</v>
      </c>
      <c r="BK403" s="138">
        <f>ROUND(I403*H403,2)</f>
        <v>0</v>
      </c>
      <c r="BL403" s="17" t="s">
        <v>149</v>
      </c>
      <c r="BM403" s="137" t="s">
        <v>1657</v>
      </c>
    </row>
    <row r="404" spans="2:65" s="1" customFormat="1" ht="19.5">
      <c r="B404" s="32"/>
      <c r="D404" s="140" t="s">
        <v>314</v>
      </c>
      <c r="F404" s="169" t="s">
        <v>431</v>
      </c>
      <c r="I404" s="170"/>
      <c r="L404" s="32"/>
      <c r="M404" s="171"/>
      <c r="T404" s="53"/>
      <c r="AT404" s="17" t="s">
        <v>314</v>
      </c>
      <c r="AU404" s="17" t="s">
        <v>78</v>
      </c>
    </row>
    <row r="405" spans="2:65" s="13" customFormat="1" ht="11.25">
      <c r="B405" s="154"/>
      <c r="D405" s="140" t="s">
        <v>151</v>
      </c>
      <c r="E405" s="155" t="s">
        <v>19</v>
      </c>
      <c r="F405" s="156" t="s">
        <v>353</v>
      </c>
      <c r="H405" s="155" t="s">
        <v>19</v>
      </c>
      <c r="I405" s="157"/>
      <c r="L405" s="154"/>
      <c r="M405" s="158"/>
      <c r="T405" s="159"/>
      <c r="AT405" s="155" t="s">
        <v>151</v>
      </c>
      <c r="AU405" s="155" t="s">
        <v>78</v>
      </c>
      <c r="AV405" s="13" t="s">
        <v>78</v>
      </c>
      <c r="AW405" s="13" t="s">
        <v>31</v>
      </c>
      <c r="AX405" s="13" t="s">
        <v>70</v>
      </c>
      <c r="AY405" s="155" t="s">
        <v>142</v>
      </c>
    </row>
    <row r="406" spans="2:65" s="11" customFormat="1" ht="11.25">
      <c r="B406" s="139"/>
      <c r="D406" s="140" t="s">
        <v>151</v>
      </c>
      <c r="E406" s="141" t="s">
        <v>19</v>
      </c>
      <c r="F406" s="142" t="s">
        <v>1656</v>
      </c>
      <c r="H406" s="143">
        <v>7.1120000000000001</v>
      </c>
      <c r="I406" s="144"/>
      <c r="L406" s="139"/>
      <c r="M406" s="145"/>
      <c r="T406" s="146"/>
      <c r="AT406" s="141" t="s">
        <v>151</v>
      </c>
      <c r="AU406" s="141" t="s">
        <v>78</v>
      </c>
      <c r="AV406" s="11" t="s">
        <v>80</v>
      </c>
      <c r="AW406" s="11" t="s">
        <v>31</v>
      </c>
      <c r="AX406" s="11" t="s">
        <v>70</v>
      </c>
      <c r="AY406" s="141" t="s">
        <v>142</v>
      </c>
    </row>
    <row r="407" spans="2:65" s="12" customFormat="1" ht="11.25">
      <c r="B407" s="147"/>
      <c r="D407" s="140" t="s">
        <v>151</v>
      </c>
      <c r="E407" s="148" t="s">
        <v>19</v>
      </c>
      <c r="F407" s="149" t="s">
        <v>154</v>
      </c>
      <c r="H407" s="150">
        <v>7.1120000000000001</v>
      </c>
      <c r="I407" s="151"/>
      <c r="L407" s="147"/>
      <c r="M407" s="152"/>
      <c r="T407" s="153"/>
      <c r="AT407" s="148" t="s">
        <v>151</v>
      </c>
      <c r="AU407" s="148" t="s">
        <v>78</v>
      </c>
      <c r="AV407" s="12" t="s">
        <v>149</v>
      </c>
      <c r="AW407" s="12" t="s">
        <v>31</v>
      </c>
      <c r="AX407" s="12" t="s">
        <v>78</v>
      </c>
      <c r="AY407" s="148" t="s">
        <v>142</v>
      </c>
    </row>
    <row r="408" spans="2:65" s="1" customFormat="1" ht="142.15" customHeight="1">
      <c r="B408" s="32"/>
      <c r="C408" s="160" t="s">
        <v>389</v>
      </c>
      <c r="D408" s="160" t="s">
        <v>316</v>
      </c>
      <c r="E408" s="161" t="s">
        <v>433</v>
      </c>
      <c r="F408" s="162" t="s">
        <v>434</v>
      </c>
      <c r="G408" s="163" t="s">
        <v>435</v>
      </c>
      <c r="H408" s="164">
        <v>90</v>
      </c>
      <c r="I408" s="165"/>
      <c r="J408" s="166">
        <f>ROUND(I408*H408,2)</f>
        <v>0</v>
      </c>
      <c r="K408" s="162" t="s">
        <v>147</v>
      </c>
      <c r="L408" s="32"/>
      <c r="M408" s="167" t="s">
        <v>19</v>
      </c>
      <c r="N408" s="168" t="s">
        <v>41</v>
      </c>
      <c r="P408" s="135">
        <f>O408*H408</f>
        <v>0</v>
      </c>
      <c r="Q408" s="135">
        <v>0</v>
      </c>
      <c r="R408" s="135">
        <f>Q408*H408</f>
        <v>0</v>
      </c>
      <c r="S408" s="135">
        <v>0</v>
      </c>
      <c r="T408" s="136">
        <f>S408*H408</f>
        <v>0</v>
      </c>
      <c r="AR408" s="137" t="s">
        <v>149</v>
      </c>
      <c r="AT408" s="137" t="s">
        <v>316</v>
      </c>
      <c r="AU408" s="137" t="s">
        <v>78</v>
      </c>
      <c r="AY408" s="17" t="s">
        <v>142</v>
      </c>
      <c r="BE408" s="138">
        <f>IF(N408="základní",J408,0)</f>
        <v>0</v>
      </c>
      <c r="BF408" s="138">
        <f>IF(N408="snížená",J408,0)</f>
        <v>0</v>
      </c>
      <c r="BG408" s="138">
        <f>IF(N408="zákl. přenesená",J408,0)</f>
        <v>0</v>
      </c>
      <c r="BH408" s="138">
        <f>IF(N408="sníž. přenesená",J408,0)</f>
        <v>0</v>
      </c>
      <c r="BI408" s="138">
        <f>IF(N408="nulová",J408,0)</f>
        <v>0</v>
      </c>
      <c r="BJ408" s="17" t="s">
        <v>78</v>
      </c>
      <c r="BK408" s="138">
        <f>ROUND(I408*H408,2)</f>
        <v>0</v>
      </c>
      <c r="BL408" s="17" t="s">
        <v>149</v>
      </c>
      <c r="BM408" s="137" t="s">
        <v>1658</v>
      </c>
    </row>
    <row r="409" spans="2:65" s="11" customFormat="1" ht="11.25">
      <c r="B409" s="139"/>
      <c r="D409" s="140" t="s">
        <v>151</v>
      </c>
      <c r="E409" s="141" t="s">
        <v>19</v>
      </c>
      <c r="F409" s="142" t="s">
        <v>1477</v>
      </c>
      <c r="H409" s="143">
        <v>118.533</v>
      </c>
      <c r="I409" s="144"/>
      <c r="L409" s="139"/>
      <c r="M409" s="145"/>
      <c r="T409" s="146"/>
      <c r="AT409" s="141" t="s">
        <v>151</v>
      </c>
      <c r="AU409" s="141" t="s">
        <v>78</v>
      </c>
      <c r="AV409" s="11" t="s">
        <v>80</v>
      </c>
      <c r="AW409" s="11" t="s">
        <v>31</v>
      </c>
      <c r="AX409" s="11" t="s">
        <v>70</v>
      </c>
      <c r="AY409" s="141" t="s">
        <v>142</v>
      </c>
    </row>
    <row r="410" spans="2:65" s="11" customFormat="1" ht="11.25">
      <c r="B410" s="139"/>
      <c r="D410" s="140" t="s">
        <v>151</v>
      </c>
      <c r="E410" s="141" t="s">
        <v>19</v>
      </c>
      <c r="F410" s="142" t="s">
        <v>437</v>
      </c>
      <c r="H410" s="143">
        <v>3.4670000000000001</v>
      </c>
      <c r="I410" s="144"/>
      <c r="L410" s="139"/>
      <c r="M410" s="145"/>
      <c r="T410" s="146"/>
      <c r="AT410" s="141" t="s">
        <v>151</v>
      </c>
      <c r="AU410" s="141" t="s">
        <v>78</v>
      </c>
      <c r="AV410" s="11" t="s">
        <v>80</v>
      </c>
      <c r="AW410" s="11" t="s">
        <v>31</v>
      </c>
      <c r="AX410" s="11" t="s">
        <v>70</v>
      </c>
      <c r="AY410" s="141" t="s">
        <v>142</v>
      </c>
    </row>
    <row r="411" spans="2:65" s="13" customFormat="1" ht="11.25">
      <c r="B411" s="154"/>
      <c r="D411" s="140" t="s">
        <v>151</v>
      </c>
      <c r="E411" s="155" t="s">
        <v>19</v>
      </c>
      <c r="F411" s="156" t="s">
        <v>438</v>
      </c>
      <c r="H411" s="155" t="s">
        <v>19</v>
      </c>
      <c r="I411" s="157"/>
      <c r="L411" s="154"/>
      <c r="M411" s="158"/>
      <c r="T411" s="159"/>
      <c r="AT411" s="155" t="s">
        <v>151</v>
      </c>
      <c r="AU411" s="155" t="s">
        <v>78</v>
      </c>
      <c r="AV411" s="13" t="s">
        <v>78</v>
      </c>
      <c r="AW411" s="13" t="s">
        <v>31</v>
      </c>
      <c r="AX411" s="13" t="s">
        <v>70</v>
      </c>
      <c r="AY411" s="155" t="s">
        <v>142</v>
      </c>
    </row>
    <row r="412" spans="2:65" s="11" customFormat="1" ht="11.25">
      <c r="B412" s="139"/>
      <c r="D412" s="140" t="s">
        <v>151</v>
      </c>
      <c r="E412" s="141" t="s">
        <v>19</v>
      </c>
      <c r="F412" s="142" t="s">
        <v>1659</v>
      </c>
      <c r="H412" s="143">
        <v>-32</v>
      </c>
      <c r="I412" s="144"/>
      <c r="L412" s="139"/>
      <c r="M412" s="145"/>
      <c r="T412" s="146"/>
      <c r="AT412" s="141" t="s">
        <v>151</v>
      </c>
      <c r="AU412" s="141" t="s">
        <v>78</v>
      </c>
      <c r="AV412" s="11" t="s">
        <v>80</v>
      </c>
      <c r="AW412" s="11" t="s">
        <v>31</v>
      </c>
      <c r="AX412" s="11" t="s">
        <v>70</v>
      </c>
      <c r="AY412" s="141" t="s">
        <v>142</v>
      </c>
    </row>
    <row r="413" spans="2:65" s="12" customFormat="1" ht="11.25">
      <c r="B413" s="147"/>
      <c r="D413" s="140" t="s">
        <v>151</v>
      </c>
      <c r="E413" s="148" t="s">
        <v>19</v>
      </c>
      <c r="F413" s="149" t="s">
        <v>154</v>
      </c>
      <c r="H413" s="150">
        <v>90</v>
      </c>
      <c r="I413" s="151"/>
      <c r="L413" s="147"/>
      <c r="M413" s="152"/>
      <c r="T413" s="153"/>
      <c r="AT413" s="148" t="s">
        <v>151</v>
      </c>
      <c r="AU413" s="148" t="s">
        <v>78</v>
      </c>
      <c r="AV413" s="12" t="s">
        <v>149</v>
      </c>
      <c r="AW413" s="12" t="s">
        <v>31</v>
      </c>
      <c r="AX413" s="12" t="s">
        <v>78</v>
      </c>
      <c r="AY413" s="148" t="s">
        <v>142</v>
      </c>
    </row>
    <row r="414" spans="2:65" s="1" customFormat="1" ht="114.95" customHeight="1">
      <c r="B414" s="32"/>
      <c r="C414" s="160" t="s">
        <v>395</v>
      </c>
      <c r="D414" s="160" t="s">
        <v>316</v>
      </c>
      <c r="E414" s="161" t="s">
        <v>445</v>
      </c>
      <c r="F414" s="162" t="s">
        <v>446</v>
      </c>
      <c r="G414" s="163" t="s">
        <v>435</v>
      </c>
      <c r="H414" s="164">
        <v>32</v>
      </c>
      <c r="I414" s="165"/>
      <c r="J414" s="166">
        <f>ROUND(I414*H414,2)</f>
        <v>0</v>
      </c>
      <c r="K414" s="162" t="s">
        <v>147</v>
      </c>
      <c r="L414" s="32"/>
      <c r="M414" s="167" t="s">
        <v>19</v>
      </c>
      <c r="N414" s="168" t="s">
        <v>41</v>
      </c>
      <c r="P414" s="135">
        <f>O414*H414</f>
        <v>0</v>
      </c>
      <c r="Q414" s="135">
        <v>0</v>
      </c>
      <c r="R414" s="135">
        <f>Q414*H414</f>
        <v>0</v>
      </c>
      <c r="S414" s="135">
        <v>0</v>
      </c>
      <c r="T414" s="136">
        <f>S414*H414</f>
        <v>0</v>
      </c>
      <c r="AR414" s="137" t="s">
        <v>149</v>
      </c>
      <c r="AT414" s="137" t="s">
        <v>316</v>
      </c>
      <c r="AU414" s="137" t="s">
        <v>78</v>
      </c>
      <c r="AY414" s="17" t="s">
        <v>142</v>
      </c>
      <c r="BE414" s="138">
        <f>IF(N414="základní",J414,0)</f>
        <v>0</v>
      </c>
      <c r="BF414" s="138">
        <f>IF(N414="snížená",J414,0)</f>
        <v>0</v>
      </c>
      <c r="BG414" s="138">
        <f>IF(N414="zákl. přenesená",J414,0)</f>
        <v>0</v>
      </c>
      <c r="BH414" s="138">
        <f>IF(N414="sníž. přenesená",J414,0)</f>
        <v>0</v>
      </c>
      <c r="BI414" s="138">
        <f>IF(N414="nulová",J414,0)</f>
        <v>0</v>
      </c>
      <c r="BJ414" s="17" t="s">
        <v>78</v>
      </c>
      <c r="BK414" s="138">
        <f>ROUND(I414*H414,2)</f>
        <v>0</v>
      </c>
      <c r="BL414" s="17" t="s">
        <v>149</v>
      </c>
      <c r="BM414" s="137" t="s">
        <v>1660</v>
      </c>
    </row>
    <row r="415" spans="2:65" s="13" customFormat="1" ht="11.25">
      <c r="B415" s="154"/>
      <c r="D415" s="140" t="s">
        <v>151</v>
      </c>
      <c r="E415" s="155" t="s">
        <v>19</v>
      </c>
      <c r="F415" s="156" t="s">
        <v>438</v>
      </c>
      <c r="H415" s="155" t="s">
        <v>19</v>
      </c>
      <c r="I415" s="157"/>
      <c r="L415" s="154"/>
      <c r="M415" s="158"/>
      <c r="T415" s="159"/>
      <c r="AT415" s="155" t="s">
        <v>151</v>
      </c>
      <c r="AU415" s="155" t="s">
        <v>78</v>
      </c>
      <c r="AV415" s="13" t="s">
        <v>78</v>
      </c>
      <c r="AW415" s="13" t="s">
        <v>31</v>
      </c>
      <c r="AX415" s="13" t="s">
        <v>70</v>
      </c>
      <c r="AY415" s="155" t="s">
        <v>142</v>
      </c>
    </row>
    <row r="416" spans="2:65" s="11" customFormat="1" ht="11.25">
      <c r="B416" s="139"/>
      <c r="D416" s="140" t="s">
        <v>151</v>
      </c>
      <c r="E416" s="141" t="s">
        <v>19</v>
      </c>
      <c r="F416" s="142" t="s">
        <v>308</v>
      </c>
      <c r="H416" s="143">
        <v>32</v>
      </c>
      <c r="I416" s="144"/>
      <c r="L416" s="139"/>
      <c r="M416" s="145"/>
      <c r="T416" s="146"/>
      <c r="AT416" s="141" t="s">
        <v>151</v>
      </c>
      <c r="AU416" s="141" t="s">
        <v>78</v>
      </c>
      <c r="AV416" s="11" t="s">
        <v>80</v>
      </c>
      <c r="AW416" s="11" t="s">
        <v>31</v>
      </c>
      <c r="AX416" s="11" t="s">
        <v>70</v>
      </c>
      <c r="AY416" s="141" t="s">
        <v>142</v>
      </c>
    </row>
    <row r="417" spans="2:65" s="12" customFormat="1" ht="11.25">
      <c r="B417" s="147"/>
      <c r="D417" s="140" t="s">
        <v>151</v>
      </c>
      <c r="E417" s="148" t="s">
        <v>19</v>
      </c>
      <c r="F417" s="149" t="s">
        <v>154</v>
      </c>
      <c r="H417" s="150">
        <v>32</v>
      </c>
      <c r="I417" s="151"/>
      <c r="L417" s="147"/>
      <c r="M417" s="152"/>
      <c r="T417" s="153"/>
      <c r="AT417" s="148" t="s">
        <v>151</v>
      </c>
      <c r="AU417" s="148" t="s">
        <v>78</v>
      </c>
      <c r="AV417" s="12" t="s">
        <v>149</v>
      </c>
      <c r="AW417" s="12" t="s">
        <v>31</v>
      </c>
      <c r="AX417" s="12" t="s">
        <v>78</v>
      </c>
      <c r="AY417" s="148" t="s">
        <v>142</v>
      </c>
    </row>
    <row r="418" spans="2:65" s="1" customFormat="1" ht="90" customHeight="1">
      <c r="B418" s="32"/>
      <c r="C418" s="160" t="s">
        <v>400</v>
      </c>
      <c r="D418" s="160" t="s">
        <v>316</v>
      </c>
      <c r="E418" s="161" t="s">
        <v>460</v>
      </c>
      <c r="F418" s="162" t="s">
        <v>461</v>
      </c>
      <c r="G418" s="163" t="s">
        <v>435</v>
      </c>
      <c r="H418" s="164">
        <v>32</v>
      </c>
      <c r="I418" s="165"/>
      <c r="J418" s="166">
        <f>ROUND(I418*H418,2)</f>
        <v>0</v>
      </c>
      <c r="K418" s="162" t="s">
        <v>147</v>
      </c>
      <c r="L418" s="32"/>
      <c r="M418" s="167" t="s">
        <v>19</v>
      </c>
      <c r="N418" s="168" t="s">
        <v>41</v>
      </c>
      <c r="P418" s="135">
        <f>O418*H418</f>
        <v>0</v>
      </c>
      <c r="Q418" s="135">
        <v>0</v>
      </c>
      <c r="R418" s="135">
        <f>Q418*H418</f>
        <v>0</v>
      </c>
      <c r="S418" s="135">
        <v>0</v>
      </c>
      <c r="T418" s="136">
        <f>S418*H418</f>
        <v>0</v>
      </c>
      <c r="AR418" s="137" t="s">
        <v>149</v>
      </c>
      <c r="AT418" s="137" t="s">
        <v>316</v>
      </c>
      <c r="AU418" s="137" t="s">
        <v>78</v>
      </c>
      <c r="AY418" s="17" t="s">
        <v>142</v>
      </c>
      <c r="BE418" s="138">
        <f>IF(N418="základní",J418,0)</f>
        <v>0</v>
      </c>
      <c r="BF418" s="138">
        <f>IF(N418="snížená",J418,0)</f>
        <v>0</v>
      </c>
      <c r="BG418" s="138">
        <f>IF(N418="zákl. přenesená",J418,0)</f>
        <v>0</v>
      </c>
      <c r="BH418" s="138">
        <f>IF(N418="sníž. přenesená",J418,0)</f>
        <v>0</v>
      </c>
      <c r="BI418" s="138">
        <f>IF(N418="nulová",J418,0)</f>
        <v>0</v>
      </c>
      <c r="BJ418" s="17" t="s">
        <v>78</v>
      </c>
      <c r="BK418" s="138">
        <f>ROUND(I418*H418,2)</f>
        <v>0</v>
      </c>
      <c r="BL418" s="17" t="s">
        <v>149</v>
      </c>
      <c r="BM418" s="137" t="s">
        <v>1661</v>
      </c>
    </row>
    <row r="419" spans="2:65" s="11" customFormat="1" ht="11.25">
      <c r="B419" s="139"/>
      <c r="D419" s="140" t="s">
        <v>151</v>
      </c>
      <c r="E419" s="141" t="s">
        <v>19</v>
      </c>
      <c r="F419" s="142" t="s">
        <v>1662</v>
      </c>
      <c r="H419" s="143">
        <v>28.448</v>
      </c>
      <c r="I419" s="144"/>
      <c r="L419" s="139"/>
      <c r="M419" s="145"/>
      <c r="T419" s="146"/>
      <c r="AT419" s="141" t="s">
        <v>151</v>
      </c>
      <c r="AU419" s="141" t="s">
        <v>78</v>
      </c>
      <c r="AV419" s="11" t="s">
        <v>80</v>
      </c>
      <c r="AW419" s="11" t="s">
        <v>31</v>
      </c>
      <c r="AX419" s="11" t="s">
        <v>70</v>
      </c>
      <c r="AY419" s="141" t="s">
        <v>142</v>
      </c>
    </row>
    <row r="420" spans="2:65" s="11" customFormat="1" ht="11.25">
      <c r="B420" s="139"/>
      <c r="D420" s="140" t="s">
        <v>151</v>
      </c>
      <c r="E420" s="141" t="s">
        <v>19</v>
      </c>
      <c r="F420" s="142" t="s">
        <v>1663</v>
      </c>
      <c r="H420" s="143">
        <v>3.552</v>
      </c>
      <c r="I420" s="144"/>
      <c r="L420" s="139"/>
      <c r="M420" s="145"/>
      <c r="T420" s="146"/>
      <c r="AT420" s="141" t="s">
        <v>151</v>
      </c>
      <c r="AU420" s="141" t="s">
        <v>78</v>
      </c>
      <c r="AV420" s="11" t="s">
        <v>80</v>
      </c>
      <c r="AW420" s="11" t="s">
        <v>31</v>
      </c>
      <c r="AX420" s="11" t="s">
        <v>70</v>
      </c>
      <c r="AY420" s="141" t="s">
        <v>142</v>
      </c>
    </row>
    <row r="421" spans="2:65" s="12" customFormat="1" ht="11.25">
      <c r="B421" s="147"/>
      <c r="D421" s="140" t="s">
        <v>151</v>
      </c>
      <c r="E421" s="148" t="s">
        <v>19</v>
      </c>
      <c r="F421" s="149" t="s">
        <v>154</v>
      </c>
      <c r="H421" s="150">
        <v>32</v>
      </c>
      <c r="I421" s="151"/>
      <c r="L421" s="147"/>
      <c r="M421" s="152"/>
      <c r="T421" s="153"/>
      <c r="AT421" s="148" t="s">
        <v>151</v>
      </c>
      <c r="AU421" s="148" t="s">
        <v>78</v>
      </c>
      <c r="AV421" s="12" t="s">
        <v>149</v>
      </c>
      <c r="AW421" s="12" t="s">
        <v>31</v>
      </c>
      <c r="AX421" s="12" t="s">
        <v>78</v>
      </c>
      <c r="AY421" s="148" t="s">
        <v>142</v>
      </c>
    </row>
    <row r="422" spans="2:65" s="1" customFormat="1" ht="90" customHeight="1">
      <c r="B422" s="32"/>
      <c r="C422" s="160" t="s">
        <v>405</v>
      </c>
      <c r="D422" s="160" t="s">
        <v>316</v>
      </c>
      <c r="E422" s="161" t="s">
        <v>451</v>
      </c>
      <c r="F422" s="162" t="s">
        <v>452</v>
      </c>
      <c r="G422" s="163" t="s">
        <v>164</v>
      </c>
      <c r="H422" s="164">
        <v>14224</v>
      </c>
      <c r="I422" s="165"/>
      <c r="J422" s="166">
        <f>ROUND(I422*H422,2)</f>
        <v>0</v>
      </c>
      <c r="K422" s="162" t="s">
        <v>147</v>
      </c>
      <c r="L422" s="32"/>
      <c r="M422" s="167" t="s">
        <v>19</v>
      </c>
      <c r="N422" s="168" t="s">
        <v>41</v>
      </c>
      <c r="P422" s="135">
        <f>O422*H422</f>
        <v>0</v>
      </c>
      <c r="Q422" s="135">
        <v>0</v>
      </c>
      <c r="R422" s="135">
        <f>Q422*H422</f>
        <v>0</v>
      </c>
      <c r="S422" s="135">
        <v>0</v>
      </c>
      <c r="T422" s="136">
        <f>S422*H422</f>
        <v>0</v>
      </c>
      <c r="AR422" s="137" t="s">
        <v>149</v>
      </c>
      <c r="AT422" s="137" t="s">
        <v>316</v>
      </c>
      <c r="AU422" s="137" t="s">
        <v>78</v>
      </c>
      <c r="AY422" s="17" t="s">
        <v>142</v>
      </c>
      <c r="BE422" s="138">
        <f>IF(N422="základní",J422,0)</f>
        <v>0</v>
      </c>
      <c r="BF422" s="138">
        <f>IF(N422="snížená",J422,0)</f>
        <v>0</v>
      </c>
      <c r="BG422" s="138">
        <f>IF(N422="zákl. přenesená",J422,0)</f>
        <v>0</v>
      </c>
      <c r="BH422" s="138">
        <f>IF(N422="sníž. přenesená",J422,0)</f>
        <v>0</v>
      </c>
      <c r="BI422" s="138">
        <f>IF(N422="nulová",J422,0)</f>
        <v>0</v>
      </c>
      <c r="BJ422" s="17" t="s">
        <v>78</v>
      </c>
      <c r="BK422" s="138">
        <f>ROUND(I422*H422,2)</f>
        <v>0</v>
      </c>
      <c r="BL422" s="17" t="s">
        <v>149</v>
      </c>
      <c r="BM422" s="137" t="s">
        <v>1664</v>
      </c>
    </row>
    <row r="423" spans="2:65" s="1" customFormat="1" ht="19.5">
      <c r="B423" s="32"/>
      <c r="D423" s="140" t="s">
        <v>314</v>
      </c>
      <c r="F423" s="169" t="s">
        <v>379</v>
      </c>
      <c r="I423" s="170"/>
      <c r="L423" s="32"/>
      <c r="M423" s="171"/>
      <c r="T423" s="53"/>
      <c r="AT423" s="17" t="s">
        <v>314</v>
      </c>
      <c r="AU423" s="17" t="s">
        <v>78</v>
      </c>
    </row>
    <row r="424" spans="2:65" s="11" customFormat="1" ht="11.25">
      <c r="B424" s="139"/>
      <c r="D424" s="140" t="s">
        <v>151</v>
      </c>
      <c r="E424" s="141" t="s">
        <v>19</v>
      </c>
      <c r="F424" s="142" t="s">
        <v>1648</v>
      </c>
      <c r="H424" s="143">
        <v>14224</v>
      </c>
      <c r="I424" s="144"/>
      <c r="L424" s="139"/>
      <c r="M424" s="145"/>
      <c r="T424" s="146"/>
      <c r="AT424" s="141" t="s">
        <v>151</v>
      </c>
      <c r="AU424" s="141" t="s">
        <v>78</v>
      </c>
      <c r="AV424" s="11" t="s">
        <v>80</v>
      </c>
      <c r="AW424" s="11" t="s">
        <v>31</v>
      </c>
      <c r="AX424" s="11" t="s">
        <v>70</v>
      </c>
      <c r="AY424" s="141" t="s">
        <v>142</v>
      </c>
    </row>
    <row r="425" spans="2:65" s="12" customFormat="1" ht="11.25">
      <c r="B425" s="147"/>
      <c r="D425" s="140" t="s">
        <v>151</v>
      </c>
      <c r="E425" s="148" t="s">
        <v>19</v>
      </c>
      <c r="F425" s="149" t="s">
        <v>154</v>
      </c>
      <c r="H425" s="150">
        <v>14224</v>
      </c>
      <c r="I425" s="151"/>
      <c r="L425" s="147"/>
      <c r="M425" s="152"/>
      <c r="T425" s="153"/>
      <c r="AT425" s="148" t="s">
        <v>151</v>
      </c>
      <c r="AU425" s="148" t="s">
        <v>78</v>
      </c>
      <c r="AV425" s="12" t="s">
        <v>149</v>
      </c>
      <c r="AW425" s="12" t="s">
        <v>31</v>
      </c>
      <c r="AX425" s="12" t="s">
        <v>78</v>
      </c>
      <c r="AY425" s="148" t="s">
        <v>142</v>
      </c>
    </row>
    <row r="426" spans="2:65" s="1" customFormat="1" ht="90" customHeight="1">
      <c r="B426" s="32"/>
      <c r="C426" s="160" t="s">
        <v>411</v>
      </c>
      <c r="D426" s="160" t="s">
        <v>316</v>
      </c>
      <c r="E426" s="161" t="s">
        <v>456</v>
      </c>
      <c r="F426" s="162" t="s">
        <v>457</v>
      </c>
      <c r="G426" s="163" t="s">
        <v>164</v>
      </c>
      <c r="H426" s="164">
        <v>14224</v>
      </c>
      <c r="I426" s="165"/>
      <c r="J426" s="166">
        <f>ROUND(I426*H426,2)</f>
        <v>0</v>
      </c>
      <c r="K426" s="162" t="s">
        <v>147</v>
      </c>
      <c r="L426" s="32"/>
      <c r="M426" s="167" t="s">
        <v>19</v>
      </c>
      <c r="N426" s="168" t="s">
        <v>41</v>
      </c>
      <c r="P426" s="135">
        <f>O426*H426</f>
        <v>0</v>
      </c>
      <c r="Q426" s="135">
        <v>0</v>
      </c>
      <c r="R426" s="135">
        <f>Q426*H426</f>
        <v>0</v>
      </c>
      <c r="S426" s="135">
        <v>0</v>
      </c>
      <c r="T426" s="136">
        <f>S426*H426</f>
        <v>0</v>
      </c>
      <c r="AR426" s="137" t="s">
        <v>149</v>
      </c>
      <c r="AT426" s="137" t="s">
        <v>316</v>
      </c>
      <c r="AU426" s="137" t="s">
        <v>78</v>
      </c>
      <c r="AY426" s="17" t="s">
        <v>142</v>
      </c>
      <c r="BE426" s="138">
        <f>IF(N426="základní",J426,0)</f>
        <v>0</v>
      </c>
      <c r="BF426" s="138">
        <f>IF(N426="snížená",J426,0)</f>
        <v>0</v>
      </c>
      <c r="BG426" s="138">
        <f>IF(N426="zákl. přenesená",J426,0)</f>
        <v>0</v>
      </c>
      <c r="BH426" s="138">
        <f>IF(N426="sníž. přenesená",J426,0)</f>
        <v>0</v>
      </c>
      <c r="BI426" s="138">
        <f>IF(N426="nulová",J426,0)</f>
        <v>0</v>
      </c>
      <c r="BJ426" s="17" t="s">
        <v>78</v>
      </c>
      <c r="BK426" s="138">
        <f>ROUND(I426*H426,2)</f>
        <v>0</v>
      </c>
      <c r="BL426" s="17" t="s">
        <v>149</v>
      </c>
      <c r="BM426" s="137" t="s">
        <v>1665</v>
      </c>
    </row>
    <row r="427" spans="2:65" s="1" customFormat="1" ht="19.5">
      <c r="B427" s="32"/>
      <c r="D427" s="140" t="s">
        <v>314</v>
      </c>
      <c r="F427" s="169" t="s">
        <v>379</v>
      </c>
      <c r="I427" s="170"/>
      <c r="L427" s="32"/>
      <c r="M427" s="171"/>
      <c r="T427" s="53"/>
      <c r="AT427" s="17" t="s">
        <v>314</v>
      </c>
      <c r="AU427" s="17" t="s">
        <v>78</v>
      </c>
    </row>
    <row r="428" spans="2:65" s="11" customFormat="1" ht="11.25">
      <c r="B428" s="139"/>
      <c r="D428" s="140" t="s">
        <v>151</v>
      </c>
      <c r="E428" s="141" t="s">
        <v>19</v>
      </c>
      <c r="F428" s="142" t="s">
        <v>1648</v>
      </c>
      <c r="H428" s="143">
        <v>14224</v>
      </c>
      <c r="I428" s="144"/>
      <c r="L428" s="139"/>
      <c r="M428" s="145"/>
      <c r="T428" s="146"/>
      <c r="AT428" s="141" t="s">
        <v>151</v>
      </c>
      <c r="AU428" s="141" t="s">
        <v>78</v>
      </c>
      <c r="AV428" s="11" t="s">
        <v>80</v>
      </c>
      <c r="AW428" s="11" t="s">
        <v>31</v>
      </c>
      <c r="AX428" s="11" t="s">
        <v>70</v>
      </c>
      <c r="AY428" s="141" t="s">
        <v>142</v>
      </c>
    </row>
    <row r="429" spans="2:65" s="12" customFormat="1" ht="11.25">
      <c r="B429" s="147"/>
      <c r="D429" s="140" t="s">
        <v>151</v>
      </c>
      <c r="E429" s="148" t="s">
        <v>19</v>
      </c>
      <c r="F429" s="149" t="s">
        <v>154</v>
      </c>
      <c r="H429" s="150">
        <v>14224</v>
      </c>
      <c r="I429" s="151"/>
      <c r="L429" s="147"/>
      <c r="M429" s="152"/>
      <c r="T429" s="153"/>
      <c r="AT429" s="148" t="s">
        <v>151</v>
      </c>
      <c r="AU429" s="148" t="s">
        <v>78</v>
      </c>
      <c r="AV429" s="12" t="s">
        <v>149</v>
      </c>
      <c r="AW429" s="12" t="s">
        <v>31</v>
      </c>
      <c r="AX429" s="12" t="s">
        <v>78</v>
      </c>
      <c r="AY429" s="148" t="s">
        <v>142</v>
      </c>
    </row>
    <row r="430" spans="2:65" s="1" customFormat="1" ht="55.5" customHeight="1">
      <c r="B430" s="32"/>
      <c r="C430" s="160" t="s">
        <v>417</v>
      </c>
      <c r="D430" s="160" t="s">
        <v>316</v>
      </c>
      <c r="E430" s="161" t="s">
        <v>1666</v>
      </c>
      <c r="F430" s="162" t="s">
        <v>1667</v>
      </c>
      <c r="G430" s="163" t="s">
        <v>164</v>
      </c>
      <c r="H430" s="164">
        <v>268</v>
      </c>
      <c r="I430" s="165"/>
      <c r="J430" s="166">
        <f>ROUND(I430*H430,2)</f>
        <v>0</v>
      </c>
      <c r="K430" s="162" t="s">
        <v>147</v>
      </c>
      <c r="L430" s="32"/>
      <c r="M430" s="167" t="s">
        <v>19</v>
      </c>
      <c r="N430" s="168" t="s">
        <v>41</v>
      </c>
      <c r="P430" s="135">
        <f>O430*H430</f>
        <v>0</v>
      </c>
      <c r="Q430" s="135">
        <v>0</v>
      </c>
      <c r="R430" s="135">
        <f>Q430*H430</f>
        <v>0</v>
      </c>
      <c r="S430" s="135">
        <v>0</v>
      </c>
      <c r="T430" s="136">
        <f>S430*H430</f>
        <v>0</v>
      </c>
      <c r="AR430" s="137" t="s">
        <v>149</v>
      </c>
      <c r="AT430" s="137" t="s">
        <v>316</v>
      </c>
      <c r="AU430" s="137" t="s">
        <v>78</v>
      </c>
      <c r="AY430" s="17" t="s">
        <v>142</v>
      </c>
      <c r="BE430" s="138">
        <f>IF(N430="základní",J430,0)</f>
        <v>0</v>
      </c>
      <c r="BF430" s="138">
        <f>IF(N430="snížená",J430,0)</f>
        <v>0</v>
      </c>
      <c r="BG430" s="138">
        <f>IF(N430="zákl. přenesená",J430,0)</f>
        <v>0</v>
      </c>
      <c r="BH430" s="138">
        <f>IF(N430="sníž. přenesená",J430,0)</f>
        <v>0</v>
      </c>
      <c r="BI430" s="138">
        <f>IF(N430="nulová",J430,0)</f>
        <v>0</v>
      </c>
      <c r="BJ430" s="17" t="s">
        <v>78</v>
      </c>
      <c r="BK430" s="138">
        <f>ROUND(I430*H430,2)</f>
        <v>0</v>
      </c>
      <c r="BL430" s="17" t="s">
        <v>149</v>
      </c>
      <c r="BM430" s="137" t="s">
        <v>1668</v>
      </c>
    </row>
    <row r="431" spans="2:65" s="13" customFormat="1" ht="11.25">
      <c r="B431" s="154"/>
      <c r="D431" s="140" t="s">
        <v>151</v>
      </c>
      <c r="E431" s="155" t="s">
        <v>19</v>
      </c>
      <c r="F431" s="156" t="s">
        <v>1522</v>
      </c>
      <c r="H431" s="155" t="s">
        <v>19</v>
      </c>
      <c r="I431" s="157"/>
      <c r="L431" s="154"/>
      <c r="M431" s="158"/>
      <c r="T431" s="159"/>
      <c r="AT431" s="155" t="s">
        <v>151</v>
      </c>
      <c r="AU431" s="155" t="s">
        <v>78</v>
      </c>
      <c r="AV431" s="13" t="s">
        <v>78</v>
      </c>
      <c r="AW431" s="13" t="s">
        <v>31</v>
      </c>
      <c r="AX431" s="13" t="s">
        <v>70</v>
      </c>
      <c r="AY431" s="155" t="s">
        <v>142</v>
      </c>
    </row>
    <row r="432" spans="2:65" s="11" customFormat="1" ht="11.25">
      <c r="B432" s="139"/>
      <c r="D432" s="140" t="s">
        <v>151</v>
      </c>
      <c r="E432" s="141" t="s">
        <v>19</v>
      </c>
      <c r="F432" s="142" t="s">
        <v>1388</v>
      </c>
      <c r="H432" s="143">
        <v>130</v>
      </c>
      <c r="I432" s="144"/>
      <c r="L432" s="139"/>
      <c r="M432" s="145"/>
      <c r="T432" s="146"/>
      <c r="AT432" s="141" t="s">
        <v>151</v>
      </c>
      <c r="AU432" s="141" t="s">
        <v>78</v>
      </c>
      <c r="AV432" s="11" t="s">
        <v>80</v>
      </c>
      <c r="AW432" s="11" t="s">
        <v>31</v>
      </c>
      <c r="AX432" s="11" t="s">
        <v>70</v>
      </c>
      <c r="AY432" s="141" t="s">
        <v>142</v>
      </c>
    </row>
    <row r="433" spans="2:65" s="13" customFormat="1" ht="11.25">
      <c r="B433" s="154"/>
      <c r="D433" s="140" t="s">
        <v>151</v>
      </c>
      <c r="E433" s="155" t="s">
        <v>19</v>
      </c>
      <c r="F433" s="156" t="s">
        <v>1523</v>
      </c>
      <c r="H433" s="155" t="s">
        <v>19</v>
      </c>
      <c r="I433" s="157"/>
      <c r="L433" s="154"/>
      <c r="M433" s="158"/>
      <c r="T433" s="159"/>
      <c r="AT433" s="155" t="s">
        <v>151</v>
      </c>
      <c r="AU433" s="155" t="s">
        <v>78</v>
      </c>
      <c r="AV433" s="13" t="s">
        <v>78</v>
      </c>
      <c r="AW433" s="13" t="s">
        <v>31</v>
      </c>
      <c r="AX433" s="13" t="s">
        <v>70</v>
      </c>
      <c r="AY433" s="155" t="s">
        <v>142</v>
      </c>
    </row>
    <row r="434" spans="2:65" s="11" customFormat="1" ht="11.25">
      <c r="B434" s="139"/>
      <c r="D434" s="140" t="s">
        <v>151</v>
      </c>
      <c r="E434" s="141" t="s">
        <v>19</v>
      </c>
      <c r="F434" s="142" t="s">
        <v>1423</v>
      </c>
      <c r="H434" s="143">
        <v>138</v>
      </c>
      <c r="I434" s="144"/>
      <c r="L434" s="139"/>
      <c r="M434" s="145"/>
      <c r="T434" s="146"/>
      <c r="AT434" s="141" t="s">
        <v>151</v>
      </c>
      <c r="AU434" s="141" t="s">
        <v>78</v>
      </c>
      <c r="AV434" s="11" t="s">
        <v>80</v>
      </c>
      <c r="AW434" s="11" t="s">
        <v>31</v>
      </c>
      <c r="AX434" s="11" t="s">
        <v>70</v>
      </c>
      <c r="AY434" s="141" t="s">
        <v>142</v>
      </c>
    </row>
    <row r="435" spans="2:65" s="12" customFormat="1" ht="11.25">
      <c r="B435" s="147"/>
      <c r="D435" s="140" t="s">
        <v>151</v>
      </c>
      <c r="E435" s="148" t="s">
        <v>19</v>
      </c>
      <c r="F435" s="149" t="s">
        <v>154</v>
      </c>
      <c r="H435" s="150">
        <v>268</v>
      </c>
      <c r="I435" s="151"/>
      <c r="L435" s="147"/>
      <c r="M435" s="152"/>
      <c r="T435" s="153"/>
      <c r="AT435" s="148" t="s">
        <v>151</v>
      </c>
      <c r="AU435" s="148" t="s">
        <v>78</v>
      </c>
      <c r="AV435" s="12" t="s">
        <v>149</v>
      </c>
      <c r="AW435" s="12" t="s">
        <v>31</v>
      </c>
      <c r="AX435" s="12" t="s">
        <v>78</v>
      </c>
      <c r="AY435" s="148" t="s">
        <v>142</v>
      </c>
    </row>
    <row r="436" spans="2:65" s="1" customFormat="1" ht="62.65" customHeight="1">
      <c r="B436" s="32"/>
      <c r="C436" s="160" t="s">
        <v>422</v>
      </c>
      <c r="D436" s="160" t="s">
        <v>316</v>
      </c>
      <c r="E436" s="161" t="s">
        <v>1393</v>
      </c>
      <c r="F436" s="162" t="s">
        <v>1394</v>
      </c>
      <c r="G436" s="163" t="s">
        <v>164</v>
      </c>
      <c r="H436" s="164">
        <v>240</v>
      </c>
      <c r="I436" s="165"/>
      <c r="J436" s="166">
        <f>ROUND(I436*H436,2)</f>
        <v>0</v>
      </c>
      <c r="K436" s="162" t="s">
        <v>147</v>
      </c>
      <c r="L436" s="32"/>
      <c r="M436" s="167" t="s">
        <v>19</v>
      </c>
      <c r="N436" s="168" t="s">
        <v>41</v>
      </c>
      <c r="P436" s="135">
        <f>O436*H436</f>
        <v>0</v>
      </c>
      <c r="Q436" s="135">
        <v>0</v>
      </c>
      <c r="R436" s="135">
        <f>Q436*H436</f>
        <v>0</v>
      </c>
      <c r="S436" s="135">
        <v>0</v>
      </c>
      <c r="T436" s="136">
        <f>S436*H436</f>
        <v>0</v>
      </c>
      <c r="AR436" s="137" t="s">
        <v>149</v>
      </c>
      <c r="AT436" s="137" t="s">
        <v>316</v>
      </c>
      <c r="AU436" s="137" t="s">
        <v>78</v>
      </c>
      <c r="AY436" s="17" t="s">
        <v>142</v>
      </c>
      <c r="BE436" s="138">
        <f>IF(N436="základní",J436,0)</f>
        <v>0</v>
      </c>
      <c r="BF436" s="138">
        <f>IF(N436="snížená",J436,0)</f>
        <v>0</v>
      </c>
      <c r="BG436" s="138">
        <f>IF(N436="zákl. přenesená",J436,0)</f>
        <v>0</v>
      </c>
      <c r="BH436" s="138">
        <f>IF(N436="sníž. přenesená",J436,0)</f>
        <v>0</v>
      </c>
      <c r="BI436" s="138">
        <f>IF(N436="nulová",J436,0)</f>
        <v>0</v>
      </c>
      <c r="BJ436" s="17" t="s">
        <v>78</v>
      </c>
      <c r="BK436" s="138">
        <f>ROUND(I436*H436,2)</f>
        <v>0</v>
      </c>
      <c r="BL436" s="17" t="s">
        <v>149</v>
      </c>
      <c r="BM436" s="137" t="s">
        <v>1669</v>
      </c>
    </row>
    <row r="437" spans="2:65" s="13" customFormat="1" ht="11.25">
      <c r="B437" s="154"/>
      <c r="D437" s="140" t="s">
        <v>151</v>
      </c>
      <c r="E437" s="155" t="s">
        <v>19</v>
      </c>
      <c r="F437" s="156" t="s">
        <v>1522</v>
      </c>
      <c r="H437" s="155" t="s">
        <v>19</v>
      </c>
      <c r="I437" s="157"/>
      <c r="L437" s="154"/>
      <c r="M437" s="158"/>
      <c r="T437" s="159"/>
      <c r="AT437" s="155" t="s">
        <v>151</v>
      </c>
      <c r="AU437" s="155" t="s">
        <v>78</v>
      </c>
      <c r="AV437" s="13" t="s">
        <v>78</v>
      </c>
      <c r="AW437" s="13" t="s">
        <v>31</v>
      </c>
      <c r="AX437" s="13" t="s">
        <v>70</v>
      </c>
      <c r="AY437" s="155" t="s">
        <v>142</v>
      </c>
    </row>
    <row r="438" spans="2:65" s="11" customFormat="1" ht="11.25">
      <c r="B438" s="139"/>
      <c r="D438" s="140" t="s">
        <v>151</v>
      </c>
      <c r="E438" s="141" t="s">
        <v>19</v>
      </c>
      <c r="F438" s="142" t="s">
        <v>978</v>
      </c>
      <c r="H438" s="143">
        <v>120</v>
      </c>
      <c r="I438" s="144"/>
      <c r="L438" s="139"/>
      <c r="M438" s="145"/>
      <c r="T438" s="146"/>
      <c r="AT438" s="141" t="s">
        <v>151</v>
      </c>
      <c r="AU438" s="141" t="s">
        <v>78</v>
      </c>
      <c r="AV438" s="11" t="s">
        <v>80</v>
      </c>
      <c r="AW438" s="11" t="s">
        <v>31</v>
      </c>
      <c r="AX438" s="11" t="s">
        <v>70</v>
      </c>
      <c r="AY438" s="141" t="s">
        <v>142</v>
      </c>
    </row>
    <row r="439" spans="2:65" s="13" customFormat="1" ht="11.25">
      <c r="B439" s="154"/>
      <c r="D439" s="140" t="s">
        <v>151</v>
      </c>
      <c r="E439" s="155" t="s">
        <v>19</v>
      </c>
      <c r="F439" s="156" t="s">
        <v>1523</v>
      </c>
      <c r="H439" s="155" t="s">
        <v>19</v>
      </c>
      <c r="I439" s="157"/>
      <c r="L439" s="154"/>
      <c r="M439" s="158"/>
      <c r="T439" s="159"/>
      <c r="AT439" s="155" t="s">
        <v>151</v>
      </c>
      <c r="AU439" s="155" t="s">
        <v>78</v>
      </c>
      <c r="AV439" s="13" t="s">
        <v>78</v>
      </c>
      <c r="AW439" s="13" t="s">
        <v>31</v>
      </c>
      <c r="AX439" s="13" t="s">
        <v>70</v>
      </c>
      <c r="AY439" s="155" t="s">
        <v>142</v>
      </c>
    </row>
    <row r="440" spans="2:65" s="11" customFormat="1" ht="11.25">
      <c r="B440" s="139"/>
      <c r="D440" s="140" t="s">
        <v>151</v>
      </c>
      <c r="E440" s="141" t="s">
        <v>19</v>
      </c>
      <c r="F440" s="142" t="s">
        <v>978</v>
      </c>
      <c r="H440" s="143">
        <v>120</v>
      </c>
      <c r="I440" s="144"/>
      <c r="L440" s="139"/>
      <c r="M440" s="145"/>
      <c r="T440" s="146"/>
      <c r="AT440" s="141" t="s">
        <v>151</v>
      </c>
      <c r="AU440" s="141" t="s">
        <v>78</v>
      </c>
      <c r="AV440" s="11" t="s">
        <v>80</v>
      </c>
      <c r="AW440" s="11" t="s">
        <v>31</v>
      </c>
      <c r="AX440" s="11" t="s">
        <v>70</v>
      </c>
      <c r="AY440" s="141" t="s">
        <v>142</v>
      </c>
    </row>
    <row r="441" spans="2:65" s="12" customFormat="1" ht="11.25">
      <c r="B441" s="147"/>
      <c r="D441" s="140" t="s">
        <v>151</v>
      </c>
      <c r="E441" s="148" t="s">
        <v>19</v>
      </c>
      <c r="F441" s="149" t="s">
        <v>154</v>
      </c>
      <c r="H441" s="150">
        <v>240</v>
      </c>
      <c r="I441" s="151"/>
      <c r="L441" s="147"/>
      <c r="M441" s="152"/>
      <c r="T441" s="153"/>
      <c r="AT441" s="148" t="s">
        <v>151</v>
      </c>
      <c r="AU441" s="148" t="s">
        <v>78</v>
      </c>
      <c r="AV441" s="12" t="s">
        <v>149</v>
      </c>
      <c r="AW441" s="12" t="s">
        <v>31</v>
      </c>
      <c r="AX441" s="12" t="s">
        <v>78</v>
      </c>
      <c r="AY441" s="148" t="s">
        <v>142</v>
      </c>
    </row>
    <row r="442" spans="2:65" s="1" customFormat="1" ht="49.15" customHeight="1">
      <c r="B442" s="32"/>
      <c r="C442" s="160" t="s">
        <v>427</v>
      </c>
      <c r="D442" s="160" t="s">
        <v>316</v>
      </c>
      <c r="E442" s="161" t="s">
        <v>1670</v>
      </c>
      <c r="F442" s="162" t="s">
        <v>1671</v>
      </c>
      <c r="G442" s="163" t="s">
        <v>164</v>
      </c>
      <c r="H442" s="164">
        <v>18</v>
      </c>
      <c r="I442" s="165"/>
      <c r="J442" s="166">
        <f>ROUND(I442*H442,2)</f>
        <v>0</v>
      </c>
      <c r="K442" s="162" t="s">
        <v>147</v>
      </c>
      <c r="L442" s="32"/>
      <c r="M442" s="167" t="s">
        <v>19</v>
      </c>
      <c r="N442" s="168" t="s">
        <v>41</v>
      </c>
      <c r="P442" s="135">
        <f>O442*H442</f>
        <v>0</v>
      </c>
      <c r="Q442" s="135">
        <v>0</v>
      </c>
      <c r="R442" s="135">
        <f>Q442*H442</f>
        <v>0</v>
      </c>
      <c r="S442" s="135">
        <v>0</v>
      </c>
      <c r="T442" s="136">
        <f>S442*H442</f>
        <v>0</v>
      </c>
      <c r="AR442" s="137" t="s">
        <v>149</v>
      </c>
      <c r="AT442" s="137" t="s">
        <v>316</v>
      </c>
      <c r="AU442" s="137" t="s">
        <v>78</v>
      </c>
      <c r="AY442" s="17" t="s">
        <v>142</v>
      </c>
      <c r="BE442" s="138">
        <f>IF(N442="základní",J442,0)</f>
        <v>0</v>
      </c>
      <c r="BF442" s="138">
        <f>IF(N442="snížená",J442,0)</f>
        <v>0</v>
      </c>
      <c r="BG442" s="138">
        <f>IF(N442="zákl. přenesená",J442,0)</f>
        <v>0</v>
      </c>
      <c r="BH442" s="138">
        <f>IF(N442="sníž. přenesená",J442,0)</f>
        <v>0</v>
      </c>
      <c r="BI442" s="138">
        <f>IF(N442="nulová",J442,0)</f>
        <v>0</v>
      </c>
      <c r="BJ442" s="17" t="s">
        <v>78</v>
      </c>
      <c r="BK442" s="138">
        <f>ROUND(I442*H442,2)</f>
        <v>0</v>
      </c>
      <c r="BL442" s="17" t="s">
        <v>149</v>
      </c>
      <c r="BM442" s="137" t="s">
        <v>1672</v>
      </c>
    </row>
    <row r="443" spans="2:65" s="13" customFormat="1" ht="11.25">
      <c r="B443" s="154"/>
      <c r="D443" s="140" t="s">
        <v>151</v>
      </c>
      <c r="E443" s="155" t="s">
        <v>19</v>
      </c>
      <c r="F443" s="156" t="s">
        <v>1496</v>
      </c>
      <c r="H443" s="155" t="s">
        <v>19</v>
      </c>
      <c r="I443" s="157"/>
      <c r="L443" s="154"/>
      <c r="M443" s="158"/>
      <c r="T443" s="159"/>
      <c r="AT443" s="155" t="s">
        <v>151</v>
      </c>
      <c r="AU443" s="155" t="s">
        <v>78</v>
      </c>
      <c r="AV443" s="13" t="s">
        <v>78</v>
      </c>
      <c r="AW443" s="13" t="s">
        <v>31</v>
      </c>
      <c r="AX443" s="13" t="s">
        <v>70</v>
      </c>
      <c r="AY443" s="155" t="s">
        <v>142</v>
      </c>
    </row>
    <row r="444" spans="2:65" s="11" customFormat="1" ht="11.25">
      <c r="B444" s="139"/>
      <c r="D444" s="140" t="s">
        <v>151</v>
      </c>
      <c r="E444" s="141" t="s">
        <v>19</v>
      </c>
      <c r="F444" s="142" t="s">
        <v>1673</v>
      </c>
      <c r="H444" s="143">
        <v>7.2</v>
      </c>
      <c r="I444" s="144"/>
      <c r="L444" s="139"/>
      <c r="M444" s="145"/>
      <c r="T444" s="146"/>
      <c r="AT444" s="141" t="s">
        <v>151</v>
      </c>
      <c r="AU444" s="141" t="s">
        <v>78</v>
      </c>
      <c r="AV444" s="11" t="s">
        <v>80</v>
      </c>
      <c r="AW444" s="11" t="s">
        <v>31</v>
      </c>
      <c r="AX444" s="11" t="s">
        <v>70</v>
      </c>
      <c r="AY444" s="141" t="s">
        <v>142</v>
      </c>
    </row>
    <row r="445" spans="2:65" s="13" customFormat="1" ht="11.25">
      <c r="B445" s="154"/>
      <c r="D445" s="140" t="s">
        <v>151</v>
      </c>
      <c r="E445" s="155" t="s">
        <v>19</v>
      </c>
      <c r="F445" s="156" t="s">
        <v>1500</v>
      </c>
      <c r="H445" s="155" t="s">
        <v>19</v>
      </c>
      <c r="I445" s="157"/>
      <c r="L445" s="154"/>
      <c r="M445" s="158"/>
      <c r="T445" s="159"/>
      <c r="AT445" s="155" t="s">
        <v>151</v>
      </c>
      <c r="AU445" s="155" t="s">
        <v>78</v>
      </c>
      <c r="AV445" s="13" t="s">
        <v>78</v>
      </c>
      <c r="AW445" s="13" t="s">
        <v>31</v>
      </c>
      <c r="AX445" s="13" t="s">
        <v>70</v>
      </c>
      <c r="AY445" s="155" t="s">
        <v>142</v>
      </c>
    </row>
    <row r="446" spans="2:65" s="11" customFormat="1" ht="11.25">
      <c r="B446" s="139"/>
      <c r="D446" s="140" t="s">
        <v>151</v>
      </c>
      <c r="E446" s="141" t="s">
        <v>19</v>
      </c>
      <c r="F446" s="142" t="s">
        <v>1674</v>
      </c>
      <c r="H446" s="143">
        <v>10.8</v>
      </c>
      <c r="I446" s="144"/>
      <c r="L446" s="139"/>
      <c r="M446" s="145"/>
      <c r="T446" s="146"/>
      <c r="AT446" s="141" t="s">
        <v>151</v>
      </c>
      <c r="AU446" s="141" t="s">
        <v>78</v>
      </c>
      <c r="AV446" s="11" t="s">
        <v>80</v>
      </c>
      <c r="AW446" s="11" t="s">
        <v>31</v>
      </c>
      <c r="AX446" s="11" t="s">
        <v>70</v>
      </c>
      <c r="AY446" s="141" t="s">
        <v>142</v>
      </c>
    </row>
    <row r="447" spans="2:65" s="12" customFormat="1" ht="11.25">
      <c r="B447" s="147"/>
      <c r="D447" s="140" t="s">
        <v>151</v>
      </c>
      <c r="E447" s="148" t="s">
        <v>19</v>
      </c>
      <c r="F447" s="149" t="s">
        <v>154</v>
      </c>
      <c r="H447" s="150">
        <v>18</v>
      </c>
      <c r="I447" s="151"/>
      <c r="L447" s="147"/>
      <c r="M447" s="152"/>
      <c r="T447" s="153"/>
      <c r="AT447" s="148" t="s">
        <v>151</v>
      </c>
      <c r="AU447" s="148" t="s">
        <v>78</v>
      </c>
      <c r="AV447" s="12" t="s">
        <v>149</v>
      </c>
      <c r="AW447" s="12" t="s">
        <v>31</v>
      </c>
      <c r="AX447" s="12" t="s">
        <v>78</v>
      </c>
      <c r="AY447" s="148" t="s">
        <v>142</v>
      </c>
    </row>
    <row r="448" spans="2:65" s="1" customFormat="1" ht="62.65" customHeight="1">
      <c r="B448" s="32"/>
      <c r="C448" s="160" t="s">
        <v>432</v>
      </c>
      <c r="D448" s="160" t="s">
        <v>316</v>
      </c>
      <c r="E448" s="161" t="s">
        <v>1675</v>
      </c>
      <c r="F448" s="162" t="s">
        <v>1676</v>
      </c>
      <c r="G448" s="163" t="s">
        <v>164</v>
      </c>
      <c r="H448" s="164">
        <v>18</v>
      </c>
      <c r="I448" s="165"/>
      <c r="J448" s="166">
        <f>ROUND(I448*H448,2)</f>
        <v>0</v>
      </c>
      <c r="K448" s="162" t="s">
        <v>147</v>
      </c>
      <c r="L448" s="32"/>
      <c r="M448" s="167" t="s">
        <v>19</v>
      </c>
      <c r="N448" s="168" t="s">
        <v>41</v>
      </c>
      <c r="P448" s="135">
        <f>O448*H448</f>
        <v>0</v>
      </c>
      <c r="Q448" s="135">
        <v>0</v>
      </c>
      <c r="R448" s="135">
        <f>Q448*H448</f>
        <v>0</v>
      </c>
      <c r="S448" s="135">
        <v>0</v>
      </c>
      <c r="T448" s="136">
        <f>S448*H448</f>
        <v>0</v>
      </c>
      <c r="AR448" s="137" t="s">
        <v>149</v>
      </c>
      <c r="AT448" s="137" t="s">
        <v>316</v>
      </c>
      <c r="AU448" s="137" t="s">
        <v>78</v>
      </c>
      <c r="AY448" s="17" t="s">
        <v>142</v>
      </c>
      <c r="BE448" s="138">
        <f>IF(N448="základní",J448,0)</f>
        <v>0</v>
      </c>
      <c r="BF448" s="138">
        <f>IF(N448="snížená",J448,0)</f>
        <v>0</v>
      </c>
      <c r="BG448" s="138">
        <f>IF(N448="zákl. přenesená",J448,0)</f>
        <v>0</v>
      </c>
      <c r="BH448" s="138">
        <f>IF(N448="sníž. přenesená",J448,0)</f>
        <v>0</v>
      </c>
      <c r="BI448" s="138">
        <f>IF(N448="nulová",J448,0)</f>
        <v>0</v>
      </c>
      <c r="BJ448" s="17" t="s">
        <v>78</v>
      </c>
      <c r="BK448" s="138">
        <f>ROUND(I448*H448,2)</f>
        <v>0</v>
      </c>
      <c r="BL448" s="17" t="s">
        <v>149</v>
      </c>
      <c r="BM448" s="137" t="s">
        <v>1677</v>
      </c>
    </row>
    <row r="449" spans="2:65" s="13" customFormat="1" ht="11.25">
      <c r="B449" s="154"/>
      <c r="D449" s="140" t="s">
        <v>151</v>
      </c>
      <c r="E449" s="155" t="s">
        <v>19</v>
      </c>
      <c r="F449" s="156" t="s">
        <v>1678</v>
      </c>
      <c r="H449" s="155" t="s">
        <v>19</v>
      </c>
      <c r="I449" s="157"/>
      <c r="L449" s="154"/>
      <c r="M449" s="158"/>
      <c r="T449" s="159"/>
      <c r="AT449" s="155" t="s">
        <v>151</v>
      </c>
      <c r="AU449" s="155" t="s">
        <v>78</v>
      </c>
      <c r="AV449" s="13" t="s">
        <v>78</v>
      </c>
      <c r="AW449" s="13" t="s">
        <v>31</v>
      </c>
      <c r="AX449" s="13" t="s">
        <v>70</v>
      </c>
      <c r="AY449" s="155" t="s">
        <v>142</v>
      </c>
    </row>
    <row r="450" spans="2:65" s="11" customFormat="1" ht="11.25">
      <c r="B450" s="139"/>
      <c r="D450" s="140" t="s">
        <v>151</v>
      </c>
      <c r="E450" s="141" t="s">
        <v>19</v>
      </c>
      <c r="F450" s="142" t="s">
        <v>1673</v>
      </c>
      <c r="H450" s="143">
        <v>7.2</v>
      </c>
      <c r="I450" s="144"/>
      <c r="L450" s="139"/>
      <c r="M450" s="145"/>
      <c r="T450" s="146"/>
      <c r="AT450" s="141" t="s">
        <v>151</v>
      </c>
      <c r="AU450" s="141" t="s">
        <v>78</v>
      </c>
      <c r="AV450" s="11" t="s">
        <v>80</v>
      </c>
      <c r="AW450" s="11" t="s">
        <v>31</v>
      </c>
      <c r="AX450" s="11" t="s">
        <v>70</v>
      </c>
      <c r="AY450" s="141" t="s">
        <v>142</v>
      </c>
    </row>
    <row r="451" spans="2:65" s="13" customFormat="1" ht="11.25">
      <c r="B451" s="154"/>
      <c r="D451" s="140" t="s">
        <v>151</v>
      </c>
      <c r="E451" s="155" t="s">
        <v>19</v>
      </c>
      <c r="F451" s="156" t="s">
        <v>1679</v>
      </c>
      <c r="H451" s="155" t="s">
        <v>19</v>
      </c>
      <c r="I451" s="157"/>
      <c r="L451" s="154"/>
      <c r="M451" s="158"/>
      <c r="T451" s="159"/>
      <c r="AT451" s="155" t="s">
        <v>151</v>
      </c>
      <c r="AU451" s="155" t="s">
        <v>78</v>
      </c>
      <c r="AV451" s="13" t="s">
        <v>78</v>
      </c>
      <c r="AW451" s="13" t="s">
        <v>31</v>
      </c>
      <c r="AX451" s="13" t="s">
        <v>70</v>
      </c>
      <c r="AY451" s="155" t="s">
        <v>142</v>
      </c>
    </row>
    <row r="452" spans="2:65" s="11" customFormat="1" ht="11.25">
      <c r="B452" s="139"/>
      <c r="D452" s="140" t="s">
        <v>151</v>
      </c>
      <c r="E452" s="141" t="s">
        <v>19</v>
      </c>
      <c r="F452" s="142" t="s">
        <v>1674</v>
      </c>
      <c r="H452" s="143">
        <v>10.8</v>
      </c>
      <c r="I452" s="144"/>
      <c r="L452" s="139"/>
      <c r="M452" s="145"/>
      <c r="T452" s="146"/>
      <c r="AT452" s="141" t="s">
        <v>151</v>
      </c>
      <c r="AU452" s="141" t="s">
        <v>78</v>
      </c>
      <c r="AV452" s="11" t="s">
        <v>80</v>
      </c>
      <c r="AW452" s="11" t="s">
        <v>31</v>
      </c>
      <c r="AX452" s="11" t="s">
        <v>70</v>
      </c>
      <c r="AY452" s="141" t="s">
        <v>142</v>
      </c>
    </row>
    <row r="453" spans="2:65" s="12" customFormat="1" ht="11.25">
      <c r="B453" s="147"/>
      <c r="D453" s="140" t="s">
        <v>151</v>
      </c>
      <c r="E453" s="148" t="s">
        <v>19</v>
      </c>
      <c r="F453" s="149" t="s">
        <v>154</v>
      </c>
      <c r="H453" s="150">
        <v>18</v>
      </c>
      <c r="I453" s="151"/>
      <c r="L453" s="147"/>
      <c r="M453" s="152"/>
      <c r="T453" s="153"/>
      <c r="AT453" s="148" t="s">
        <v>151</v>
      </c>
      <c r="AU453" s="148" t="s">
        <v>78</v>
      </c>
      <c r="AV453" s="12" t="s">
        <v>149</v>
      </c>
      <c r="AW453" s="12" t="s">
        <v>31</v>
      </c>
      <c r="AX453" s="12" t="s">
        <v>78</v>
      </c>
      <c r="AY453" s="148" t="s">
        <v>142</v>
      </c>
    </row>
    <row r="454" spans="2:65" s="1" customFormat="1" ht="49.15" customHeight="1">
      <c r="B454" s="32"/>
      <c r="C454" s="160" t="s">
        <v>440</v>
      </c>
      <c r="D454" s="160" t="s">
        <v>316</v>
      </c>
      <c r="E454" s="161" t="s">
        <v>513</v>
      </c>
      <c r="F454" s="162" t="s">
        <v>514</v>
      </c>
      <c r="G454" s="163" t="s">
        <v>164</v>
      </c>
      <c r="H454" s="164">
        <v>24</v>
      </c>
      <c r="I454" s="165"/>
      <c r="J454" s="166">
        <f>ROUND(I454*H454,2)</f>
        <v>0</v>
      </c>
      <c r="K454" s="162" t="s">
        <v>147</v>
      </c>
      <c r="L454" s="32"/>
      <c r="M454" s="167" t="s">
        <v>19</v>
      </c>
      <c r="N454" s="168" t="s">
        <v>41</v>
      </c>
      <c r="P454" s="135">
        <f>O454*H454</f>
        <v>0</v>
      </c>
      <c r="Q454" s="135">
        <v>0</v>
      </c>
      <c r="R454" s="135">
        <f>Q454*H454</f>
        <v>0</v>
      </c>
      <c r="S454" s="135">
        <v>0</v>
      </c>
      <c r="T454" s="136">
        <f>S454*H454</f>
        <v>0</v>
      </c>
      <c r="AR454" s="137" t="s">
        <v>149</v>
      </c>
      <c r="AT454" s="137" t="s">
        <v>316</v>
      </c>
      <c r="AU454" s="137" t="s">
        <v>78</v>
      </c>
      <c r="AY454" s="17" t="s">
        <v>142</v>
      </c>
      <c r="BE454" s="138">
        <f>IF(N454="základní",J454,0)</f>
        <v>0</v>
      </c>
      <c r="BF454" s="138">
        <f>IF(N454="snížená",J454,0)</f>
        <v>0</v>
      </c>
      <c r="BG454" s="138">
        <f>IF(N454="zákl. přenesená",J454,0)</f>
        <v>0</v>
      </c>
      <c r="BH454" s="138">
        <f>IF(N454="sníž. přenesená",J454,0)</f>
        <v>0</v>
      </c>
      <c r="BI454" s="138">
        <f>IF(N454="nulová",J454,0)</f>
        <v>0</v>
      </c>
      <c r="BJ454" s="17" t="s">
        <v>78</v>
      </c>
      <c r="BK454" s="138">
        <f>ROUND(I454*H454,2)</f>
        <v>0</v>
      </c>
      <c r="BL454" s="17" t="s">
        <v>149</v>
      </c>
      <c r="BM454" s="137" t="s">
        <v>1680</v>
      </c>
    </row>
    <row r="455" spans="2:65" s="13" customFormat="1" ht="11.25">
      <c r="B455" s="154"/>
      <c r="D455" s="140" t="s">
        <v>151</v>
      </c>
      <c r="E455" s="155" t="s">
        <v>19</v>
      </c>
      <c r="F455" s="156" t="s">
        <v>1498</v>
      </c>
      <c r="H455" s="155" t="s">
        <v>19</v>
      </c>
      <c r="I455" s="157"/>
      <c r="L455" s="154"/>
      <c r="M455" s="158"/>
      <c r="T455" s="159"/>
      <c r="AT455" s="155" t="s">
        <v>151</v>
      </c>
      <c r="AU455" s="155" t="s">
        <v>78</v>
      </c>
      <c r="AV455" s="13" t="s">
        <v>78</v>
      </c>
      <c r="AW455" s="13" t="s">
        <v>31</v>
      </c>
      <c r="AX455" s="13" t="s">
        <v>70</v>
      </c>
      <c r="AY455" s="155" t="s">
        <v>142</v>
      </c>
    </row>
    <row r="456" spans="2:65" s="11" customFormat="1" ht="11.25">
      <c r="B456" s="139"/>
      <c r="D456" s="140" t="s">
        <v>151</v>
      </c>
      <c r="E456" s="141" t="s">
        <v>19</v>
      </c>
      <c r="F456" s="142" t="s">
        <v>179</v>
      </c>
      <c r="H456" s="143">
        <v>6</v>
      </c>
      <c r="I456" s="144"/>
      <c r="L456" s="139"/>
      <c r="M456" s="145"/>
      <c r="T456" s="146"/>
      <c r="AT456" s="141" t="s">
        <v>151</v>
      </c>
      <c r="AU456" s="141" t="s">
        <v>78</v>
      </c>
      <c r="AV456" s="11" t="s">
        <v>80</v>
      </c>
      <c r="AW456" s="11" t="s">
        <v>31</v>
      </c>
      <c r="AX456" s="11" t="s">
        <v>70</v>
      </c>
      <c r="AY456" s="141" t="s">
        <v>142</v>
      </c>
    </row>
    <row r="457" spans="2:65" s="13" customFormat="1" ht="11.25">
      <c r="B457" s="154"/>
      <c r="D457" s="140" t="s">
        <v>151</v>
      </c>
      <c r="E457" s="155" t="s">
        <v>19</v>
      </c>
      <c r="F457" s="156" t="s">
        <v>1481</v>
      </c>
      <c r="H457" s="155" t="s">
        <v>19</v>
      </c>
      <c r="I457" s="157"/>
      <c r="L457" s="154"/>
      <c r="M457" s="158"/>
      <c r="T457" s="159"/>
      <c r="AT457" s="155" t="s">
        <v>151</v>
      </c>
      <c r="AU457" s="155" t="s">
        <v>78</v>
      </c>
      <c r="AV457" s="13" t="s">
        <v>78</v>
      </c>
      <c r="AW457" s="13" t="s">
        <v>31</v>
      </c>
      <c r="AX457" s="13" t="s">
        <v>70</v>
      </c>
      <c r="AY457" s="155" t="s">
        <v>142</v>
      </c>
    </row>
    <row r="458" spans="2:65" s="11" customFormat="1" ht="11.25">
      <c r="B458" s="139"/>
      <c r="D458" s="140" t="s">
        <v>151</v>
      </c>
      <c r="E458" s="141" t="s">
        <v>19</v>
      </c>
      <c r="F458" s="142" t="s">
        <v>179</v>
      </c>
      <c r="H458" s="143">
        <v>6</v>
      </c>
      <c r="I458" s="144"/>
      <c r="L458" s="139"/>
      <c r="M458" s="145"/>
      <c r="T458" s="146"/>
      <c r="AT458" s="141" t="s">
        <v>151</v>
      </c>
      <c r="AU458" s="141" t="s">
        <v>78</v>
      </c>
      <c r="AV458" s="11" t="s">
        <v>80</v>
      </c>
      <c r="AW458" s="11" t="s">
        <v>31</v>
      </c>
      <c r="AX458" s="11" t="s">
        <v>70</v>
      </c>
      <c r="AY458" s="141" t="s">
        <v>142</v>
      </c>
    </row>
    <row r="459" spans="2:65" s="13" customFormat="1" ht="11.25">
      <c r="B459" s="154"/>
      <c r="D459" s="140" t="s">
        <v>151</v>
      </c>
      <c r="E459" s="155" t="s">
        <v>19</v>
      </c>
      <c r="F459" s="156" t="s">
        <v>1499</v>
      </c>
      <c r="H459" s="155" t="s">
        <v>19</v>
      </c>
      <c r="I459" s="157"/>
      <c r="L459" s="154"/>
      <c r="M459" s="158"/>
      <c r="T459" s="159"/>
      <c r="AT459" s="155" t="s">
        <v>151</v>
      </c>
      <c r="AU459" s="155" t="s">
        <v>78</v>
      </c>
      <c r="AV459" s="13" t="s">
        <v>78</v>
      </c>
      <c r="AW459" s="13" t="s">
        <v>31</v>
      </c>
      <c r="AX459" s="13" t="s">
        <v>70</v>
      </c>
      <c r="AY459" s="155" t="s">
        <v>142</v>
      </c>
    </row>
    <row r="460" spans="2:65" s="11" customFormat="1" ht="11.25">
      <c r="B460" s="139"/>
      <c r="D460" s="140" t="s">
        <v>151</v>
      </c>
      <c r="E460" s="141" t="s">
        <v>19</v>
      </c>
      <c r="F460" s="142" t="s">
        <v>161</v>
      </c>
      <c r="H460" s="143">
        <v>3</v>
      </c>
      <c r="I460" s="144"/>
      <c r="L460" s="139"/>
      <c r="M460" s="145"/>
      <c r="T460" s="146"/>
      <c r="AT460" s="141" t="s">
        <v>151</v>
      </c>
      <c r="AU460" s="141" t="s">
        <v>78</v>
      </c>
      <c r="AV460" s="11" t="s">
        <v>80</v>
      </c>
      <c r="AW460" s="11" t="s">
        <v>31</v>
      </c>
      <c r="AX460" s="11" t="s">
        <v>70</v>
      </c>
      <c r="AY460" s="141" t="s">
        <v>142</v>
      </c>
    </row>
    <row r="461" spans="2:65" s="13" customFormat="1" ht="11.25">
      <c r="B461" s="154"/>
      <c r="D461" s="140" t="s">
        <v>151</v>
      </c>
      <c r="E461" s="155" t="s">
        <v>19</v>
      </c>
      <c r="F461" s="156" t="s">
        <v>1502</v>
      </c>
      <c r="H461" s="155" t="s">
        <v>19</v>
      </c>
      <c r="I461" s="157"/>
      <c r="L461" s="154"/>
      <c r="M461" s="158"/>
      <c r="T461" s="159"/>
      <c r="AT461" s="155" t="s">
        <v>151</v>
      </c>
      <c r="AU461" s="155" t="s">
        <v>78</v>
      </c>
      <c r="AV461" s="13" t="s">
        <v>78</v>
      </c>
      <c r="AW461" s="13" t="s">
        <v>31</v>
      </c>
      <c r="AX461" s="13" t="s">
        <v>70</v>
      </c>
      <c r="AY461" s="155" t="s">
        <v>142</v>
      </c>
    </row>
    <row r="462" spans="2:65" s="11" customFormat="1" ht="11.25">
      <c r="B462" s="139"/>
      <c r="D462" s="140" t="s">
        <v>151</v>
      </c>
      <c r="E462" s="141" t="s">
        <v>19</v>
      </c>
      <c r="F462" s="142" t="s">
        <v>161</v>
      </c>
      <c r="H462" s="143">
        <v>3</v>
      </c>
      <c r="I462" s="144"/>
      <c r="L462" s="139"/>
      <c r="M462" s="145"/>
      <c r="T462" s="146"/>
      <c r="AT462" s="141" t="s">
        <v>151</v>
      </c>
      <c r="AU462" s="141" t="s">
        <v>78</v>
      </c>
      <c r="AV462" s="11" t="s">
        <v>80</v>
      </c>
      <c r="AW462" s="11" t="s">
        <v>31</v>
      </c>
      <c r="AX462" s="11" t="s">
        <v>70</v>
      </c>
      <c r="AY462" s="141" t="s">
        <v>142</v>
      </c>
    </row>
    <row r="463" spans="2:65" s="13" customFormat="1" ht="11.25">
      <c r="B463" s="154"/>
      <c r="D463" s="140" t="s">
        <v>151</v>
      </c>
      <c r="E463" s="155" t="s">
        <v>19</v>
      </c>
      <c r="F463" s="156" t="s">
        <v>1503</v>
      </c>
      <c r="H463" s="155" t="s">
        <v>19</v>
      </c>
      <c r="I463" s="157"/>
      <c r="L463" s="154"/>
      <c r="M463" s="158"/>
      <c r="T463" s="159"/>
      <c r="AT463" s="155" t="s">
        <v>151</v>
      </c>
      <c r="AU463" s="155" t="s">
        <v>78</v>
      </c>
      <c r="AV463" s="13" t="s">
        <v>78</v>
      </c>
      <c r="AW463" s="13" t="s">
        <v>31</v>
      </c>
      <c r="AX463" s="13" t="s">
        <v>70</v>
      </c>
      <c r="AY463" s="155" t="s">
        <v>142</v>
      </c>
    </row>
    <row r="464" spans="2:65" s="11" customFormat="1" ht="11.25">
      <c r="B464" s="139"/>
      <c r="D464" s="140" t="s">
        <v>151</v>
      </c>
      <c r="E464" s="141" t="s">
        <v>19</v>
      </c>
      <c r="F464" s="142" t="s">
        <v>179</v>
      </c>
      <c r="H464" s="143">
        <v>6</v>
      </c>
      <c r="I464" s="144"/>
      <c r="L464" s="139"/>
      <c r="M464" s="145"/>
      <c r="T464" s="146"/>
      <c r="AT464" s="141" t="s">
        <v>151</v>
      </c>
      <c r="AU464" s="141" t="s">
        <v>78</v>
      </c>
      <c r="AV464" s="11" t="s">
        <v>80</v>
      </c>
      <c r="AW464" s="11" t="s">
        <v>31</v>
      </c>
      <c r="AX464" s="11" t="s">
        <v>70</v>
      </c>
      <c r="AY464" s="141" t="s">
        <v>142</v>
      </c>
    </row>
    <row r="465" spans="2:65" s="12" customFormat="1" ht="11.25">
      <c r="B465" s="147"/>
      <c r="D465" s="140" t="s">
        <v>151</v>
      </c>
      <c r="E465" s="148" t="s">
        <v>19</v>
      </c>
      <c r="F465" s="149" t="s">
        <v>154</v>
      </c>
      <c r="H465" s="150">
        <v>24</v>
      </c>
      <c r="I465" s="151"/>
      <c r="L465" s="147"/>
      <c r="M465" s="152"/>
      <c r="T465" s="153"/>
      <c r="AT465" s="148" t="s">
        <v>151</v>
      </c>
      <c r="AU465" s="148" t="s">
        <v>78</v>
      </c>
      <c r="AV465" s="12" t="s">
        <v>149</v>
      </c>
      <c r="AW465" s="12" t="s">
        <v>31</v>
      </c>
      <c r="AX465" s="12" t="s">
        <v>78</v>
      </c>
      <c r="AY465" s="148" t="s">
        <v>142</v>
      </c>
    </row>
    <row r="466" spans="2:65" s="1" customFormat="1" ht="55.5" customHeight="1">
      <c r="B466" s="32"/>
      <c r="C466" s="160" t="s">
        <v>444</v>
      </c>
      <c r="D466" s="160" t="s">
        <v>316</v>
      </c>
      <c r="E466" s="161" t="s">
        <v>518</v>
      </c>
      <c r="F466" s="162" t="s">
        <v>519</v>
      </c>
      <c r="G466" s="163" t="s">
        <v>164</v>
      </c>
      <c r="H466" s="164">
        <v>30</v>
      </c>
      <c r="I466" s="165"/>
      <c r="J466" s="166">
        <f>ROUND(I466*H466,2)</f>
        <v>0</v>
      </c>
      <c r="K466" s="162" t="s">
        <v>147</v>
      </c>
      <c r="L466" s="32"/>
      <c r="M466" s="167" t="s">
        <v>19</v>
      </c>
      <c r="N466" s="168" t="s">
        <v>41</v>
      </c>
      <c r="P466" s="135">
        <f>O466*H466</f>
        <v>0</v>
      </c>
      <c r="Q466" s="135">
        <v>0</v>
      </c>
      <c r="R466" s="135">
        <f>Q466*H466</f>
        <v>0</v>
      </c>
      <c r="S466" s="135">
        <v>0</v>
      </c>
      <c r="T466" s="136">
        <f>S466*H466</f>
        <v>0</v>
      </c>
      <c r="AR466" s="137" t="s">
        <v>149</v>
      </c>
      <c r="AT466" s="137" t="s">
        <v>316</v>
      </c>
      <c r="AU466" s="137" t="s">
        <v>78</v>
      </c>
      <c r="AY466" s="17" t="s">
        <v>142</v>
      </c>
      <c r="BE466" s="138">
        <f>IF(N466="základní",J466,0)</f>
        <v>0</v>
      </c>
      <c r="BF466" s="138">
        <f>IF(N466="snížená",J466,0)</f>
        <v>0</v>
      </c>
      <c r="BG466" s="138">
        <f>IF(N466="zákl. přenesená",J466,0)</f>
        <v>0</v>
      </c>
      <c r="BH466" s="138">
        <f>IF(N466="sníž. přenesená",J466,0)</f>
        <v>0</v>
      </c>
      <c r="BI466" s="138">
        <f>IF(N466="nulová",J466,0)</f>
        <v>0</v>
      </c>
      <c r="BJ466" s="17" t="s">
        <v>78</v>
      </c>
      <c r="BK466" s="138">
        <f>ROUND(I466*H466,2)</f>
        <v>0</v>
      </c>
      <c r="BL466" s="17" t="s">
        <v>149</v>
      </c>
      <c r="BM466" s="137" t="s">
        <v>1681</v>
      </c>
    </row>
    <row r="467" spans="2:65" s="13" customFormat="1" ht="11.25">
      <c r="B467" s="154"/>
      <c r="D467" s="140" t="s">
        <v>151</v>
      </c>
      <c r="E467" s="155" t="s">
        <v>19</v>
      </c>
      <c r="F467" s="156" t="s">
        <v>1682</v>
      </c>
      <c r="H467" s="155" t="s">
        <v>19</v>
      </c>
      <c r="I467" s="157"/>
      <c r="L467" s="154"/>
      <c r="M467" s="158"/>
      <c r="T467" s="159"/>
      <c r="AT467" s="155" t="s">
        <v>151</v>
      </c>
      <c r="AU467" s="155" t="s">
        <v>78</v>
      </c>
      <c r="AV467" s="13" t="s">
        <v>78</v>
      </c>
      <c r="AW467" s="13" t="s">
        <v>31</v>
      </c>
      <c r="AX467" s="13" t="s">
        <v>70</v>
      </c>
      <c r="AY467" s="155" t="s">
        <v>142</v>
      </c>
    </row>
    <row r="468" spans="2:65" s="11" customFormat="1" ht="11.25">
      <c r="B468" s="139"/>
      <c r="D468" s="140" t="s">
        <v>151</v>
      </c>
      <c r="E468" s="141" t="s">
        <v>19</v>
      </c>
      <c r="F468" s="142" t="s">
        <v>179</v>
      </c>
      <c r="H468" s="143">
        <v>6</v>
      </c>
      <c r="I468" s="144"/>
      <c r="L468" s="139"/>
      <c r="M468" s="145"/>
      <c r="T468" s="146"/>
      <c r="AT468" s="141" t="s">
        <v>151</v>
      </c>
      <c r="AU468" s="141" t="s">
        <v>78</v>
      </c>
      <c r="AV468" s="11" t="s">
        <v>80</v>
      </c>
      <c r="AW468" s="11" t="s">
        <v>31</v>
      </c>
      <c r="AX468" s="11" t="s">
        <v>70</v>
      </c>
      <c r="AY468" s="141" t="s">
        <v>142</v>
      </c>
    </row>
    <row r="469" spans="2:65" s="13" customFormat="1" ht="11.25">
      <c r="B469" s="154"/>
      <c r="D469" s="140" t="s">
        <v>151</v>
      </c>
      <c r="E469" s="155" t="s">
        <v>19</v>
      </c>
      <c r="F469" s="156" t="s">
        <v>1683</v>
      </c>
      <c r="H469" s="155" t="s">
        <v>19</v>
      </c>
      <c r="I469" s="157"/>
      <c r="L469" s="154"/>
      <c r="M469" s="158"/>
      <c r="T469" s="159"/>
      <c r="AT469" s="155" t="s">
        <v>151</v>
      </c>
      <c r="AU469" s="155" t="s">
        <v>78</v>
      </c>
      <c r="AV469" s="13" t="s">
        <v>78</v>
      </c>
      <c r="AW469" s="13" t="s">
        <v>31</v>
      </c>
      <c r="AX469" s="13" t="s">
        <v>70</v>
      </c>
      <c r="AY469" s="155" t="s">
        <v>142</v>
      </c>
    </row>
    <row r="470" spans="2:65" s="11" customFormat="1" ht="11.25">
      <c r="B470" s="139"/>
      <c r="D470" s="140" t="s">
        <v>151</v>
      </c>
      <c r="E470" s="141" t="s">
        <v>19</v>
      </c>
      <c r="F470" s="142" t="s">
        <v>179</v>
      </c>
      <c r="H470" s="143">
        <v>6</v>
      </c>
      <c r="I470" s="144"/>
      <c r="L470" s="139"/>
      <c r="M470" s="145"/>
      <c r="T470" s="146"/>
      <c r="AT470" s="141" t="s">
        <v>151</v>
      </c>
      <c r="AU470" s="141" t="s">
        <v>78</v>
      </c>
      <c r="AV470" s="11" t="s">
        <v>80</v>
      </c>
      <c r="AW470" s="11" t="s">
        <v>31</v>
      </c>
      <c r="AX470" s="11" t="s">
        <v>70</v>
      </c>
      <c r="AY470" s="141" t="s">
        <v>142</v>
      </c>
    </row>
    <row r="471" spans="2:65" s="13" customFormat="1" ht="11.25">
      <c r="B471" s="154"/>
      <c r="D471" s="140" t="s">
        <v>151</v>
      </c>
      <c r="E471" s="155" t="s">
        <v>19</v>
      </c>
      <c r="F471" s="156" t="s">
        <v>1684</v>
      </c>
      <c r="H471" s="155" t="s">
        <v>19</v>
      </c>
      <c r="I471" s="157"/>
      <c r="L471" s="154"/>
      <c r="M471" s="158"/>
      <c r="T471" s="159"/>
      <c r="AT471" s="155" t="s">
        <v>151</v>
      </c>
      <c r="AU471" s="155" t="s">
        <v>78</v>
      </c>
      <c r="AV471" s="13" t="s">
        <v>78</v>
      </c>
      <c r="AW471" s="13" t="s">
        <v>31</v>
      </c>
      <c r="AX471" s="13" t="s">
        <v>70</v>
      </c>
      <c r="AY471" s="155" t="s">
        <v>142</v>
      </c>
    </row>
    <row r="472" spans="2:65" s="11" customFormat="1" ht="11.25">
      <c r="B472" s="139"/>
      <c r="D472" s="140" t="s">
        <v>151</v>
      </c>
      <c r="E472" s="141" t="s">
        <v>19</v>
      </c>
      <c r="F472" s="142" t="s">
        <v>179</v>
      </c>
      <c r="H472" s="143">
        <v>6</v>
      </c>
      <c r="I472" s="144"/>
      <c r="L472" s="139"/>
      <c r="M472" s="145"/>
      <c r="T472" s="146"/>
      <c r="AT472" s="141" t="s">
        <v>151</v>
      </c>
      <c r="AU472" s="141" t="s">
        <v>78</v>
      </c>
      <c r="AV472" s="11" t="s">
        <v>80</v>
      </c>
      <c r="AW472" s="11" t="s">
        <v>31</v>
      </c>
      <c r="AX472" s="11" t="s">
        <v>70</v>
      </c>
      <c r="AY472" s="141" t="s">
        <v>142</v>
      </c>
    </row>
    <row r="473" spans="2:65" s="13" customFormat="1" ht="11.25">
      <c r="B473" s="154"/>
      <c r="D473" s="140" t="s">
        <v>151</v>
      </c>
      <c r="E473" s="155" t="s">
        <v>19</v>
      </c>
      <c r="F473" s="156" t="s">
        <v>1685</v>
      </c>
      <c r="H473" s="155" t="s">
        <v>19</v>
      </c>
      <c r="I473" s="157"/>
      <c r="L473" s="154"/>
      <c r="M473" s="158"/>
      <c r="T473" s="159"/>
      <c r="AT473" s="155" t="s">
        <v>151</v>
      </c>
      <c r="AU473" s="155" t="s">
        <v>78</v>
      </c>
      <c r="AV473" s="13" t="s">
        <v>78</v>
      </c>
      <c r="AW473" s="13" t="s">
        <v>31</v>
      </c>
      <c r="AX473" s="13" t="s">
        <v>70</v>
      </c>
      <c r="AY473" s="155" t="s">
        <v>142</v>
      </c>
    </row>
    <row r="474" spans="2:65" s="11" customFormat="1" ht="11.25">
      <c r="B474" s="139"/>
      <c r="D474" s="140" t="s">
        <v>151</v>
      </c>
      <c r="E474" s="141" t="s">
        <v>19</v>
      </c>
      <c r="F474" s="142" t="s">
        <v>179</v>
      </c>
      <c r="H474" s="143">
        <v>6</v>
      </c>
      <c r="I474" s="144"/>
      <c r="L474" s="139"/>
      <c r="M474" s="145"/>
      <c r="T474" s="146"/>
      <c r="AT474" s="141" t="s">
        <v>151</v>
      </c>
      <c r="AU474" s="141" t="s">
        <v>78</v>
      </c>
      <c r="AV474" s="11" t="s">
        <v>80</v>
      </c>
      <c r="AW474" s="11" t="s">
        <v>31</v>
      </c>
      <c r="AX474" s="11" t="s">
        <v>70</v>
      </c>
      <c r="AY474" s="141" t="s">
        <v>142</v>
      </c>
    </row>
    <row r="475" spans="2:65" s="13" customFormat="1" ht="11.25">
      <c r="B475" s="154"/>
      <c r="D475" s="140" t="s">
        <v>151</v>
      </c>
      <c r="E475" s="155" t="s">
        <v>19</v>
      </c>
      <c r="F475" s="156" t="s">
        <v>1686</v>
      </c>
      <c r="H475" s="155" t="s">
        <v>19</v>
      </c>
      <c r="I475" s="157"/>
      <c r="L475" s="154"/>
      <c r="M475" s="158"/>
      <c r="T475" s="159"/>
      <c r="AT475" s="155" t="s">
        <v>151</v>
      </c>
      <c r="AU475" s="155" t="s">
        <v>78</v>
      </c>
      <c r="AV475" s="13" t="s">
        <v>78</v>
      </c>
      <c r="AW475" s="13" t="s">
        <v>31</v>
      </c>
      <c r="AX475" s="13" t="s">
        <v>70</v>
      </c>
      <c r="AY475" s="155" t="s">
        <v>142</v>
      </c>
    </row>
    <row r="476" spans="2:65" s="11" customFormat="1" ht="11.25">
      <c r="B476" s="139"/>
      <c r="D476" s="140" t="s">
        <v>151</v>
      </c>
      <c r="E476" s="141" t="s">
        <v>19</v>
      </c>
      <c r="F476" s="142" t="s">
        <v>179</v>
      </c>
      <c r="H476" s="143">
        <v>6</v>
      </c>
      <c r="I476" s="144"/>
      <c r="L476" s="139"/>
      <c r="M476" s="145"/>
      <c r="T476" s="146"/>
      <c r="AT476" s="141" t="s">
        <v>151</v>
      </c>
      <c r="AU476" s="141" t="s">
        <v>78</v>
      </c>
      <c r="AV476" s="11" t="s">
        <v>80</v>
      </c>
      <c r="AW476" s="11" t="s">
        <v>31</v>
      </c>
      <c r="AX476" s="11" t="s">
        <v>70</v>
      </c>
      <c r="AY476" s="141" t="s">
        <v>142</v>
      </c>
    </row>
    <row r="477" spans="2:65" s="12" customFormat="1" ht="11.25">
      <c r="B477" s="147"/>
      <c r="D477" s="140" t="s">
        <v>151</v>
      </c>
      <c r="E477" s="148" t="s">
        <v>19</v>
      </c>
      <c r="F477" s="149" t="s">
        <v>154</v>
      </c>
      <c r="H477" s="150">
        <v>30</v>
      </c>
      <c r="I477" s="151"/>
      <c r="L477" s="147"/>
      <c r="M477" s="152"/>
      <c r="T477" s="153"/>
      <c r="AT477" s="148" t="s">
        <v>151</v>
      </c>
      <c r="AU477" s="148" t="s">
        <v>78</v>
      </c>
      <c r="AV477" s="12" t="s">
        <v>149</v>
      </c>
      <c r="AW477" s="12" t="s">
        <v>31</v>
      </c>
      <c r="AX477" s="12" t="s">
        <v>78</v>
      </c>
      <c r="AY477" s="148" t="s">
        <v>142</v>
      </c>
    </row>
    <row r="478" spans="2:65" s="1" customFormat="1" ht="37.9" customHeight="1">
      <c r="B478" s="32"/>
      <c r="C478" s="160" t="s">
        <v>450</v>
      </c>
      <c r="D478" s="160" t="s">
        <v>316</v>
      </c>
      <c r="E478" s="161" t="s">
        <v>1687</v>
      </c>
      <c r="F478" s="162" t="s">
        <v>1688</v>
      </c>
      <c r="G478" s="163" t="s">
        <v>164</v>
      </c>
      <c r="H478" s="164">
        <v>49</v>
      </c>
      <c r="I478" s="165"/>
      <c r="J478" s="166">
        <f>ROUND(I478*H478,2)</f>
        <v>0</v>
      </c>
      <c r="K478" s="162" t="s">
        <v>147</v>
      </c>
      <c r="L478" s="32"/>
      <c r="M478" s="167" t="s">
        <v>19</v>
      </c>
      <c r="N478" s="168" t="s">
        <v>41</v>
      </c>
      <c r="P478" s="135">
        <f>O478*H478</f>
        <v>0</v>
      </c>
      <c r="Q478" s="135">
        <v>0</v>
      </c>
      <c r="R478" s="135">
        <f>Q478*H478</f>
        <v>0</v>
      </c>
      <c r="S478" s="135">
        <v>0</v>
      </c>
      <c r="T478" s="136">
        <f>S478*H478</f>
        <v>0</v>
      </c>
      <c r="AR478" s="137" t="s">
        <v>149</v>
      </c>
      <c r="AT478" s="137" t="s">
        <v>316</v>
      </c>
      <c r="AU478" s="137" t="s">
        <v>78</v>
      </c>
      <c r="AY478" s="17" t="s">
        <v>142</v>
      </c>
      <c r="BE478" s="138">
        <f>IF(N478="základní",J478,0)</f>
        <v>0</v>
      </c>
      <c r="BF478" s="138">
        <f>IF(N478="snížená",J478,0)</f>
        <v>0</v>
      </c>
      <c r="BG478" s="138">
        <f>IF(N478="zákl. přenesená",J478,0)</f>
        <v>0</v>
      </c>
      <c r="BH478" s="138">
        <f>IF(N478="sníž. přenesená",J478,0)</f>
        <v>0</v>
      </c>
      <c r="BI478" s="138">
        <f>IF(N478="nulová",J478,0)</f>
        <v>0</v>
      </c>
      <c r="BJ478" s="17" t="s">
        <v>78</v>
      </c>
      <c r="BK478" s="138">
        <f>ROUND(I478*H478,2)</f>
        <v>0</v>
      </c>
      <c r="BL478" s="17" t="s">
        <v>149</v>
      </c>
      <c r="BM478" s="137" t="s">
        <v>1689</v>
      </c>
    </row>
    <row r="479" spans="2:65" s="13" customFormat="1" ht="11.25">
      <c r="B479" s="154"/>
      <c r="D479" s="140" t="s">
        <v>151</v>
      </c>
      <c r="E479" s="155" t="s">
        <v>19</v>
      </c>
      <c r="F479" s="156" t="s">
        <v>1496</v>
      </c>
      <c r="H479" s="155" t="s">
        <v>19</v>
      </c>
      <c r="I479" s="157"/>
      <c r="L479" s="154"/>
      <c r="M479" s="158"/>
      <c r="T479" s="159"/>
      <c r="AT479" s="155" t="s">
        <v>151</v>
      </c>
      <c r="AU479" s="155" t="s">
        <v>78</v>
      </c>
      <c r="AV479" s="13" t="s">
        <v>78</v>
      </c>
      <c r="AW479" s="13" t="s">
        <v>31</v>
      </c>
      <c r="AX479" s="13" t="s">
        <v>70</v>
      </c>
      <c r="AY479" s="155" t="s">
        <v>142</v>
      </c>
    </row>
    <row r="480" spans="2:65" s="11" customFormat="1" ht="11.25">
      <c r="B480" s="139"/>
      <c r="D480" s="140" t="s">
        <v>151</v>
      </c>
      <c r="E480" s="141" t="s">
        <v>19</v>
      </c>
      <c r="F480" s="142" t="s">
        <v>733</v>
      </c>
      <c r="H480" s="143">
        <v>12</v>
      </c>
      <c r="I480" s="144"/>
      <c r="L480" s="139"/>
      <c r="M480" s="145"/>
      <c r="T480" s="146"/>
      <c r="AT480" s="141" t="s">
        <v>151</v>
      </c>
      <c r="AU480" s="141" t="s">
        <v>78</v>
      </c>
      <c r="AV480" s="11" t="s">
        <v>80</v>
      </c>
      <c r="AW480" s="11" t="s">
        <v>31</v>
      </c>
      <c r="AX480" s="11" t="s">
        <v>70</v>
      </c>
      <c r="AY480" s="141" t="s">
        <v>142</v>
      </c>
    </row>
    <row r="481" spans="2:65" s="13" customFormat="1" ht="11.25">
      <c r="B481" s="154"/>
      <c r="D481" s="140" t="s">
        <v>151</v>
      </c>
      <c r="E481" s="155" t="s">
        <v>19</v>
      </c>
      <c r="F481" s="156" t="s">
        <v>1498</v>
      </c>
      <c r="H481" s="155" t="s">
        <v>19</v>
      </c>
      <c r="I481" s="157"/>
      <c r="L481" s="154"/>
      <c r="M481" s="158"/>
      <c r="T481" s="159"/>
      <c r="AT481" s="155" t="s">
        <v>151</v>
      </c>
      <c r="AU481" s="155" t="s">
        <v>78</v>
      </c>
      <c r="AV481" s="13" t="s">
        <v>78</v>
      </c>
      <c r="AW481" s="13" t="s">
        <v>31</v>
      </c>
      <c r="AX481" s="13" t="s">
        <v>70</v>
      </c>
      <c r="AY481" s="155" t="s">
        <v>142</v>
      </c>
    </row>
    <row r="482" spans="2:65" s="11" customFormat="1" ht="11.25">
      <c r="B482" s="139"/>
      <c r="D482" s="140" t="s">
        <v>151</v>
      </c>
      <c r="E482" s="141" t="s">
        <v>19</v>
      </c>
      <c r="F482" s="142" t="s">
        <v>449</v>
      </c>
      <c r="H482" s="143">
        <v>8</v>
      </c>
      <c r="I482" s="144"/>
      <c r="L482" s="139"/>
      <c r="M482" s="145"/>
      <c r="T482" s="146"/>
      <c r="AT482" s="141" t="s">
        <v>151</v>
      </c>
      <c r="AU482" s="141" t="s">
        <v>78</v>
      </c>
      <c r="AV482" s="11" t="s">
        <v>80</v>
      </c>
      <c r="AW482" s="11" t="s">
        <v>31</v>
      </c>
      <c r="AX482" s="11" t="s">
        <v>70</v>
      </c>
      <c r="AY482" s="141" t="s">
        <v>142</v>
      </c>
    </row>
    <row r="483" spans="2:65" s="13" customFormat="1" ht="11.25">
      <c r="B483" s="154"/>
      <c r="D483" s="140" t="s">
        <v>151</v>
      </c>
      <c r="E483" s="155" t="s">
        <v>19</v>
      </c>
      <c r="F483" s="156" t="s">
        <v>1690</v>
      </c>
      <c r="H483" s="155" t="s">
        <v>19</v>
      </c>
      <c r="I483" s="157"/>
      <c r="L483" s="154"/>
      <c r="M483" s="158"/>
      <c r="T483" s="159"/>
      <c r="AT483" s="155" t="s">
        <v>151</v>
      </c>
      <c r="AU483" s="155" t="s">
        <v>78</v>
      </c>
      <c r="AV483" s="13" t="s">
        <v>78</v>
      </c>
      <c r="AW483" s="13" t="s">
        <v>31</v>
      </c>
      <c r="AX483" s="13" t="s">
        <v>70</v>
      </c>
      <c r="AY483" s="155" t="s">
        <v>142</v>
      </c>
    </row>
    <row r="484" spans="2:65" s="11" customFormat="1" ht="11.25">
      <c r="B484" s="139"/>
      <c r="D484" s="140" t="s">
        <v>151</v>
      </c>
      <c r="E484" s="141" t="s">
        <v>19</v>
      </c>
      <c r="F484" s="142" t="s">
        <v>1691</v>
      </c>
      <c r="H484" s="143">
        <v>19</v>
      </c>
      <c r="I484" s="144"/>
      <c r="L484" s="139"/>
      <c r="M484" s="145"/>
      <c r="T484" s="146"/>
      <c r="AT484" s="141" t="s">
        <v>151</v>
      </c>
      <c r="AU484" s="141" t="s">
        <v>78</v>
      </c>
      <c r="AV484" s="11" t="s">
        <v>80</v>
      </c>
      <c r="AW484" s="11" t="s">
        <v>31</v>
      </c>
      <c r="AX484" s="11" t="s">
        <v>70</v>
      </c>
      <c r="AY484" s="141" t="s">
        <v>142</v>
      </c>
    </row>
    <row r="485" spans="2:65" s="13" customFormat="1" ht="11.25">
      <c r="B485" s="154"/>
      <c r="D485" s="140" t="s">
        <v>151</v>
      </c>
      <c r="E485" s="155" t="s">
        <v>19</v>
      </c>
      <c r="F485" s="156" t="s">
        <v>1503</v>
      </c>
      <c r="H485" s="155" t="s">
        <v>19</v>
      </c>
      <c r="I485" s="157"/>
      <c r="L485" s="154"/>
      <c r="M485" s="158"/>
      <c r="T485" s="159"/>
      <c r="AT485" s="155" t="s">
        <v>151</v>
      </c>
      <c r="AU485" s="155" t="s">
        <v>78</v>
      </c>
      <c r="AV485" s="13" t="s">
        <v>78</v>
      </c>
      <c r="AW485" s="13" t="s">
        <v>31</v>
      </c>
      <c r="AX485" s="13" t="s">
        <v>70</v>
      </c>
      <c r="AY485" s="155" t="s">
        <v>142</v>
      </c>
    </row>
    <row r="486" spans="2:65" s="11" customFormat="1" ht="11.25">
      <c r="B486" s="139"/>
      <c r="D486" s="140" t="s">
        <v>151</v>
      </c>
      <c r="E486" s="141" t="s">
        <v>19</v>
      </c>
      <c r="F486" s="142" t="s">
        <v>648</v>
      </c>
      <c r="H486" s="143">
        <v>10</v>
      </c>
      <c r="I486" s="144"/>
      <c r="L486" s="139"/>
      <c r="M486" s="145"/>
      <c r="T486" s="146"/>
      <c r="AT486" s="141" t="s">
        <v>151</v>
      </c>
      <c r="AU486" s="141" t="s">
        <v>78</v>
      </c>
      <c r="AV486" s="11" t="s">
        <v>80</v>
      </c>
      <c r="AW486" s="11" t="s">
        <v>31</v>
      </c>
      <c r="AX486" s="11" t="s">
        <v>70</v>
      </c>
      <c r="AY486" s="141" t="s">
        <v>142</v>
      </c>
    </row>
    <row r="487" spans="2:65" s="12" customFormat="1" ht="11.25">
      <c r="B487" s="147"/>
      <c r="D487" s="140" t="s">
        <v>151</v>
      </c>
      <c r="E487" s="148" t="s">
        <v>19</v>
      </c>
      <c r="F487" s="149" t="s">
        <v>154</v>
      </c>
      <c r="H487" s="150">
        <v>49</v>
      </c>
      <c r="I487" s="151"/>
      <c r="L487" s="147"/>
      <c r="M487" s="152"/>
      <c r="T487" s="153"/>
      <c r="AT487" s="148" t="s">
        <v>151</v>
      </c>
      <c r="AU487" s="148" t="s">
        <v>78</v>
      </c>
      <c r="AV487" s="12" t="s">
        <v>149</v>
      </c>
      <c r="AW487" s="12" t="s">
        <v>31</v>
      </c>
      <c r="AX487" s="12" t="s">
        <v>78</v>
      </c>
      <c r="AY487" s="148" t="s">
        <v>142</v>
      </c>
    </row>
    <row r="488" spans="2:65" s="1" customFormat="1" ht="55.5" customHeight="1">
      <c r="B488" s="32"/>
      <c r="C488" s="160" t="s">
        <v>455</v>
      </c>
      <c r="D488" s="160" t="s">
        <v>316</v>
      </c>
      <c r="E488" s="161" t="s">
        <v>1692</v>
      </c>
      <c r="F488" s="162" t="s">
        <v>1693</v>
      </c>
      <c r="G488" s="163" t="s">
        <v>319</v>
      </c>
      <c r="H488" s="164">
        <v>193.5</v>
      </c>
      <c r="I488" s="165"/>
      <c r="J488" s="166">
        <f>ROUND(I488*H488,2)</f>
        <v>0</v>
      </c>
      <c r="K488" s="162" t="s">
        <v>147</v>
      </c>
      <c r="L488" s="32"/>
      <c r="M488" s="167" t="s">
        <v>19</v>
      </c>
      <c r="N488" s="168" t="s">
        <v>41</v>
      </c>
      <c r="P488" s="135">
        <f>O488*H488</f>
        <v>0</v>
      </c>
      <c r="Q488" s="135">
        <v>0</v>
      </c>
      <c r="R488" s="135">
        <f>Q488*H488</f>
        <v>0</v>
      </c>
      <c r="S488" s="135">
        <v>0</v>
      </c>
      <c r="T488" s="136">
        <f>S488*H488</f>
        <v>0</v>
      </c>
      <c r="AR488" s="137" t="s">
        <v>149</v>
      </c>
      <c r="AT488" s="137" t="s">
        <v>316</v>
      </c>
      <c r="AU488" s="137" t="s">
        <v>78</v>
      </c>
      <c r="AY488" s="17" t="s">
        <v>142</v>
      </c>
      <c r="BE488" s="138">
        <f>IF(N488="základní",J488,0)</f>
        <v>0</v>
      </c>
      <c r="BF488" s="138">
        <f>IF(N488="snížená",J488,0)</f>
        <v>0</v>
      </c>
      <c r="BG488" s="138">
        <f>IF(N488="zákl. přenesená",J488,0)</f>
        <v>0</v>
      </c>
      <c r="BH488" s="138">
        <f>IF(N488="sníž. přenesená",J488,0)</f>
        <v>0</v>
      </c>
      <c r="BI488" s="138">
        <f>IF(N488="nulová",J488,0)</f>
        <v>0</v>
      </c>
      <c r="BJ488" s="17" t="s">
        <v>78</v>
      </c>
      <c r="BK488" s="138">
        <f>ROUND(I488*H488,2)</f>
        <v>0</v>
      </c>
      <c r="BL488" s="17" t="s">
        <v>149</v>
      </c>
      <c r="BM488" s="137" t="s">
        <v>1694</v>
      </c>
    </row>
    <row r="489" spans="2:65" s="13" customFormat="1" ht="11.25">
      <c r="B489" s="154"/>
      <c r="D489" s="140" t="s">
        <v>151</v>
      </c>
      <c r="E489" s="155" t="s">
        <v>19</v>
      </c>
      <c r="F489" s="156" t="s">
        <v>1535</v>
      </c>
      <c r="H489" s="155" t="s">
        <v>19</v>
      </c>
      <c r="I489" s="157"/>
      <c r="L489" s="154"/>
      <c r="M489" s="158"/>
      <c r="T489" s="159"/>
      <c r="AT489" s="155" t="s">
        <v>151</v>
      </c>
      <c r="AU489" s="155" t="s">
        <v>78</v>
      </c>
      <c r="AV489" s="13" t="s">
        <v>78</v>
      </c>
      <c r="AW489" s="13" t="s">
        <v>31</v>
      </c>
      <c r="AX489" s="13" t="s">
        <v>70</v>
      </c>
      <c r="AY489" s="155" t="s">
        <v>142</v>
      </c>
    </row>
    <row r="490" spans="2:65" s="11" customFormat="1" ht="11.25">
      <c r="B490" s="139"/>
      <c r="D490" s="140" t="s">
        <v>151</v>
      </c>
      <c r="E490" s="141" t="s">
        <v>19</v>
      </c>
      <c r="F490" s="142" t="s">
        <v>1695</v>
      </c>
      <c r="H490" s="143">
        <v>54</v>
      </c>
      <c r="I490" s="144"/>
      <c r="L490" s="139"/>
      <c r="M490" s="145"/>
      <c r="T490" s="146"/>
      <c r="AT490" s="141" t="s">
        <v>151</v>
      </c>
      <c r="AU490" s="141" t="s">
        <v>78</v>
      </c>
      <c r="AV490" s="11" t="s">
        <v>80</v>
      </c>
      <c r="AW490" s="11" t="s">
        <v>31</v>
      </c>
      <c r="AX490" s="11" t="s">
        <v>70</v>
      </c>
      <c r="AY490" s="141" t="s">
        <v>142</v>
      </c>
    </row>
    <row r="491" spans="2:65" s="13" customFormat="1" ht="11.25">
      <c r="B491" s="154"/>
      <c r="D491" s="140" t="s">
        <v>151</v>
      </c>
      <c r="E491" s="155" t="s">
        <v>19</v>
      </c>
      <c r="F491" s="156" t="s">
        <v>1498</v>
      </c>
      <c r="H491" s="155" t="s">
        <v>19</v>
      </c>
      <c r="I491" s="157"/>
      <c r="L491" s="154"/>
      <c r="M491" s="158"/>
      <c r="T491" s="159"/>
      <c r="AT491" s="155" t="s">
        <v>151</v>
      </c>
      <c r="AU491" s="155" t="s">
        <v>78</v>
      </c>
      <c r="AV491" s="13" t="s">
        <v>78</v>
      </c>
      <c r="AW491" s="13" t="s">
        <v>31</v>
      </c>
      <c r="AX491" s="13" t="s">
        <v>70</v>
      </c>
      <c r="AY491" s="155" t="s">
        <v>142</v>
      </c>
    </row>
    <row r="492" spans="2:65" s="11" customFormat="1" ht="11.25">
      <c r="B492" s="139"/>
      <c r="D492" s="140" t="s">
        <v>151</v>
      </c>
      <c r="E492" s="141" t="s">
        <v>19</v>
      </c>
      <c r="F492" s="142" t="s">
        <v>1696</v>
      </c>
      <c r="H492" s="143">
        <v>28</v>
      </c>
      <c r="I492" s="144"/>
      <c r="L492" s="139"/>
      <c r="M492" s="145"/>
      <c r="T492" s="146"/>
      <c r="AT492" s="141" t="s">
        <v>151</v>
      </c>
      <c r="AU492" s="141" t="s">
        <v>78</v>
      </c>
      <c r="AV492" s="11" t="s">
        <v>80</v>
      </c>
      <c r="AW492" s="11" t="s">
        <v>31</v>
      </c>
      <c r="AX492" s="11" t="s">
        <v>70</v>
      </c>
      <c r="AY492" s="141" t="s">
        <v>142</v>
      </c>
    </row>
    <row r="493" spans="2:65" s="13" customFormat="1" ht="11.25">
      <c r="B493" s="154"/>
      <c r="D493" s="140" t="s">
        <v>151</v>
      </c>
      <c r="E493" s="155" t="s">
        <v>19</v>
      </c>
      <c r="F493" s="156" t="s">
        <v>1500</v>
      </c>
      <c r="H493" s="155" t="s">
        <v>19</v>
      </c>
      <c r="I493" s="157"/>
      <c r="L493" s="154"/>
      <c r="M493" s="158"/>
      <c r="T493" s="159"/>
      <c r="AT493" s="155" t="s">
        <v>151</v>
      </c>
      <c r="AU493" s="155" t="s">
        <v>78</v>
      </c>
      <c r="AV493" s="13" t="s">
        <v>78</v>
      </c>
      <c r="AW493" s="13" t="s">
        <v>31</v>
      </c>
      <c r="AX493" s="13" t="s">
        <v>70</v>
      </c>
      <c r="AY493" s="155" t="s">
        <v>142</v>
      </c>
    </row>
    <row r="494" spans="2:65" s="11" customFormat="1" ht="11.25">
      <c r="B494" s="139"/>
      <c r="D494" s="140" t="s">
        <v>151</v>
      </c>
      <c r="E494" s="141" t="s">
        <v>19</v>
      </c>
      <c r="F494" s="142" t="s">
        <v>1697</v>
      </c>
      <c r="H494" s="143">
        <v>71.5</v>
      </c>
      <c r="I494" s="144"/>
      <c r="L494" s="139"/>
      <c r="M494" s="145"/>
      <c r="T494" s="146"/>
      <c r="AT494" s="141" t="s">
        <v>151</v>
      </c>
      <c r="AU494" s="141" t="s">
        <v>78</v>
      </c>
      <c r="AV494" s="11" t="s">
        <v>80</v>
      </c>
      <c r="AW494" s="11" t="s">
        <v>31</v>
      </c>
      <c r="AX494" s="11" t="s">
        <v>70</v>
      </c>
      <c r="AY494" s="141" t="s">
        <v>142</v>
      </c>
    </row>
    <row r="495" spans="2:65" s="13" customFormat="1" ht="11.25">
      <c r="B495" s="154"/>
      <c r="D495" s="140" t="s">
        <v>151</v>
      </c>
      <c r="E495" s="155" t="s">
        <v>19</v>
      </c>
      <c r="F495" s="156" t="s">
        <v>1503</v>
      </c>
      <c r="H495" s="155" t="s">
        <v>19</v>
      </c>
      <c r="I495" s="157"/>
      <c r="L495" s="154"/>
      <c r="M495" s="158"/>
      <c r="T495" s="159"/>
      <c r="AT495" s="155" t="s">
        <v>151</v>
      </c>
      <c r="AU495" s="155" t="s">
        <v>78</v>
      </c>
      <c r="AV495" s="13" t="s">
        <v>78</v>
      </c>
      <c r="AW495" s="13" t="s">
        <v>31</v>
      </c>
      <c r="AX495" s="13" t="s">
        <v>70</v>
      </c>
      <c r="AY495" s="155" t="s">
        <v>142</v>
      </c>
    </row>
    <row r="496" spans="2:65" s="11" customFormat="1" ht="11.25">
      <c r="B496" s="139"/>
      <c r="D496" s="140" t="s">
        <v>151</v>
      </c>
      <c r="E496" s="141" t="s">
        <v>19</v>
      </c>
      <c r="F496" s="142" t="s">
        <v>1698</v>
      </c>
      <c r="H496" s="143">
        <v>40</v>
      </c>
      <c r="I496" s="144"/>
      <c r="L496" s="139"/>
      <c r="M496" s="145"/>
      <c r="T496" s="146"/>
      <c r="AT496" s="141" t="s">
        <v>151</v>
      </c>
      <c r="AU496" s="141" t="s">
        <v>78</v>
      </c>
      <c r="AV496" s="11" t="s">
        <v>80</v>
      </c>
      <c r="AW496" s="11" t="s">
        <v>31</v>
      </c>
      <c r="AX496" s="11" t="s">
        <v>70</v>
      </c>
      <c r="AY496" s="141" t="s">
        <v>142</v>
      </c>
    </row>
    <row r="497" spans="2:65" s="12" customFormat="1" ht="11.25">
      <c r="B497" s="147"/>
      <c r="D497" s="140" t="s">
        <v>151</v>
      </c>
      <c r="E497" s="148" t="s">
        <v>19</v>
      </c>
      <c r="F497" s="149" t="s">
        <v>154</v>
      </c>
      <c r="H497" s="150">
        <v>193.5</v>
      </c>
      <c r="I497" s="151"/>
      <c r="L497" s="147"/>
      <c r="M497" s="152"/>
      <c r="T497" s="153"/>
      <c r="AT497" s="148" t="s">
        <v>151</v>
      </c>
      <c r="AU497" s="148" t="s">
        <v>78</v>
      </c>
      <c r="AV497" s="12" t="s">
        <v>149</v>
      </c>
      <c r="AW497" s="12" t="s">
        <v>31</v>
      </c>
      <c r="AX497" s="12" t="s">
        <v>78</v>
      </c>
      <c r="AY497" s="148" t="s">
        <v>142</v>
      </c>
    </row>
    <row r="498" spans="2:65" s="1" customFormat="1" ht="76.349999999999994" customHeight="1">
      <c r="B498" s="32"/>
      <c r="C498" s="160" t="s">
        <v>459</v>
      </c>
      <c r="D498" s="160" t="s">
        <v>316</v>
      </c>
      <c r="E498" s="161" t="s">
        <v>1699</v>
      </c>
      <c r="F498" s="162" t="s">
        <v>1700</v>
      </c>
      <c r="G498" s="163" t="s">
        <v>164</v>
      </c>
      <c r="H498" s="164">
        <v>8</v>
      </c>
      <c r="I498" s="165"/>
      <c r="J498" s="166">
        <f>ROUND(I498*H498,2)</f>
        <v>0</v>
      </c>
      <c r="K498" s="162" t="s">
        <v>147</v>
      </c>
      <c r="L498" s="32"/>
      <c r="M498" s="167" t="s">
        <v>19</v>
      </c>
      <c r="N498" s="168" t="s">
        <v>41</v>
      </c>
      <c r="P498" s="135">
        <f>O498*H498</f>
        <v>0</v>
      </c>
      <c r="Q498" s="135">
        <v>0</v>
      </c>
      <c r="R498" s="135">
        <f>Q498*H498</f>
        <v>0</v>
      </c>
      <c r="S498" s="135">
        <v>0</v>
      </c>
      <c r="T498" s="136">
        <f>S498*H498</f>
        <v>0</v>
      </c>
      <c r="AR498" s="137" t="s">
        <v>149</v>
      </c>
      <c r="AT498" s="137" t="s">
        <v>316</v>
      </c>
      <c r="AU498" s="137" t="s">
        <v>78</v>
      </c>
      <c r="AY498" s="17" t="s">
        <v>142</v>
      </c>
      <c r="BE498" s="138">
        <f>IF(N498="základní",J498,0)</f>
        <v>0</v>
      </c>
      <c r="BF498" s="138">
        <f>IF(N498="snížená",J498,0)</f>
        <v>0</v>
      </c>
      <c r="BG498" s="138">
        <f>IF(N498="zákl. přenesená",J498,0)</f>
        <v>0</v>
      </c>
      <c r="BH498" s="138">
        <f>IF(N498="sníž. přenesená",J498,0)</f>
        <v>0</v>
      </c>
      <c r="BI498" s="138">
        <f>IF(N498="nulová",J498,0)</f>
        <v>0</v>
      </c>
      <c r="BJ498" s="17" t="s">
        <v>78</v>
      </c>
      <c r="BK498" s="138">
        <f>ROUND(I498*H498,2)</f>
        <v>0</v>
      </c>
      <c r="BL498" s="17" t="s">
        <v>149</v>
      </c>
      <c r="BM498" s="137" t="s">
        <v>1701</v>
      </c>
    </row>
    <row r="499" spans="2:65" s="13" customFormat="1" ht="11.25">
      <c r="B499" s="154"/>
      <c r="D499" s="140" t="s">
        <v>151</v>
      </c>
      <c r="E499" s="155" t="s">
        <v>19</v>
      </c>
      <c r="F499" s="156" t="s">
        <v>1496</v>
      </c>
      <c r="H499" s="155" t="s">
        <v>19</v>
      </c>
      <c r="I499" s="157"/>
      <c r="L499" s="154"/>
      <c r="M499" s="158"/>
      <c r="T499" s="159"/>
      <c r="AT499" s="155" t="s">
        <v>151</v>
      </c>
      <c r="AU499" s="155" t="s">
        <v>78</v>
      </c>
      <c r="AV499" s="13" t="s">
        <v>78</v>
      </c>
      <c r="AW499" s="13" t="s">
        <v>31</v>
      </c>
      <c r="AX499" s="13" t="s">
        <v>70</v>
      </c>
      <c r="AY499" s="155" t="s">
        <v>142</v>
      </c>
    </row>
    <row r="500" spans="2:65" s="11" customFormat="1" ht="11.25">
      <c r="B500" s="139"/>
      <c r="D500" s="140" t="s">
        <v>151</v>
      </c>
      <c r="E500" s="141" t="s">
        <v>19</v>
      </c>
      <c r="F500" s="142" t="s">
        <v>148</v>
      </c>
      <c r="H500" s="143">
        <v>8</v>
      </c>
      <c r="I500" s="144"/>
      <c r="L500" s="139"/>
      <c r="M500" s="145"/>
      <c r="T500" s="146"/>
      <c r="AT500" s="141" t="s">
        <v>151</v>
      </c>
      <c r="AU500" s="141" t="s">
        <v>78</v>
      </c>
      <c r="AV500" s="11" t="s">
        <v>80</v>
      </c>
      <c r="AW500" s="11" t="s">
        <v>31</v>
      </c>
      <c r="AX500" s="11" t="s">
        <v>70</v>
      </c>
      <c r="AY500" s="141" t="s">
        <v>142</v>
      </c>
    </row>
    <row r="501" spans="2:65" s="12" customFormat="1" ht="11.25">
      <c r="B501" s="147"/>
      <c r="D501" s="140" t="s">
        <v>151</v>
      </c>
      <c r="E501" s="148" t="s">
        <v>19</v>
      </c>
      <c r="F501" s="149" t="s">
        <v>154</v>
      </c>
      <c r="H501" s="150">
        <v>8</v>
      </c>
      <c r="I501" s="151"/>
      <c r="L501" s="147"/>
      <c r="M501" s="152"/>
      <c r="T501" s="153"/>
      <c r="AT501" s="148" t="s">
        <v>151</v>
      </c>
      <c r="AU501" s="148" t="s">
        <v>78</v>
      </c>
      <c r="AV501" s="12" t="s">
        <v>149</v>
      </c>
      <c r="AW501" s="12" t="s">
        <v>31</v>
      </c>
      <c r="AX501" s="12" t="s">
        <v>78</v>
      </c>
      <c r="AY501" s="148" t="s">
        <v>142</v>
      </c>
    </row>
    <row r="502" spans="2:65" s="1" customFormat="1" ht="90" customHeight="1">
      <c r="B502" s="32"/>
      <c r="C502" s="160" t="s">
        <v>463</v>
      </c>
      <c r="D502" s="160" t="s">
        <v>316</v>
      </c>
      <c r="E502" s="161" t="s">
        <v>1702</v>
      </c>
      <c r="F502" s="162" t="s">
        <v>1703</v>
      </c>
      <c r="G502" s="163" t="s">
        <v>164</v>
      </c>
      <c r="H502" s="164">
        <v>7.5</v>
      </c>
      <c r="I502" s="165"/>
      <c r="J502" s="166">
        <f>ROUND(I502*H502,2)</f>
        <v>0</v>
      </c>
      <c r="K502" s="162" t="s">
        <v>147</v>
      </c>
      <c r="L502" s="32"/>
      <c r="M502" s="167" t="s">
        <v>19</v>
      </c>
      <c r="N502" s="168" t="s">
        <v>41</v>
      </c>
      <c r="P502" s="135">
        <f>O502*H502</f>
        <v>0</v>
      </c>
      <c r="Q502" s="135">
        <v>0</v>
      </c>
      <c r="R502" s="135">
        <f>Q502*H502</f>
        <v>0</v>
      </c>
      <c r="S502" s="135">
        <v>0</v>
      </c>
      <c r="T502" s="136">
        <f>S502*H502</f>
        <v>0</v>
      </c>
      <c r="AR502" s="137" t="s">
        <v>149</v>
      </c>
      <c r="AT502" s="137" t="s">
        <v>316</v>
      </c>
      <c r="AU502" s="137" t="s">
        <v>78</v>
      </c>
      <c r="AY502" s="17" t="s">
        <v>142</v>
      </c>
      <c r="BE502" s="138">
        <f>IF(N502="základní",J502,0)</f>
        <v>0</v>
      </c>
      <c r="BF502" s="138">
        <f>IF(N502="snížená",J502,0)</f>
        <v>0</v>
      </c>
      <c r="BG502" s="138">
        <f>IF(N502="zákl. přenesená",J502,0)</f>
        <v>0</v>
      </c>
      <c r="BH502" s="138">
        <f>IF(N502="sníž. přenesená",J502,0)</f>
        <v>0</v>
      </c>
      <c r="BI502" s="138">
        <f>IF(N502="nulová",J502,0)</f>
        <v>0</v>
      </c>
      <c r="BJ502" s="17" t="s">
        <v>78</v>
      </c>
      <c r="BK502" s="138">
        <f>ROUND(I502*H502,2)</f>
        <v>0</v>
      </c>
      <c r="BL502" s="17" t="s">
        <v>149</v>
      </c>
      <c r="BM502" s="137" t="s">
        <v>1704</v>
      </c>
    </row>
    <row r="503" spans="2:65" s="13" customFormat="1" ht="11.25">
      <c r="B503" s="154"/>
      <c r="D503" s="140" t="s">
        <v>151</v>
      </c>
      <c r="E503" s="155" t="s">
        <v>19</v>
      </c>
      <c r="F503" s="156" t="s">
        <v>1496</v>
      </c>
      <c r="H503" s="155" t="s">
        <v>19</v>
      </c>
      <c r="I503" s="157"/>
      <c r="L503" s="154"/>
      <c r="M503" s="158"/>
      <c r="T503" s="159"/>
      <c r="AT503" s="155" t="s">
        <v>151</v>
      </c>
      <c r="AU503" s="155" t="s">
        <v>78</v>
      </c>
      <c r="AV503" s="13" t="s">
        <v>78</v>
      </c>
      <c r="AW503" s="13" t="s">
        <v>31</v>
      </c>
      <c r="AX503" s="13" t="s">
        <v>70</v>
      </c>
      <c r="AY503" s="155" t="s">
        <v>142</v>
      </c>
    </row>
    <row r="504" spans="2:65" s="11" customFormat="1" ht="11.25">
      <c r="B504" s="139"/>
      <c r="D504" s="140" t="s">
        <v>151</v>
      </c>
      <c r="E504" s="141" t="s">
        <v>19</v>
      </c>
      <c r="F504" s="142" t="s">
        <v>1228</v>
      </c>
      <c r="H504" s="143">
        <v>7.5</v>
      </c>
      <c r="I504" s="144"/>
      <c r="L504" s="139"/>
      <c r="M504" s="145"/>
      <c r="T504" s="146"/>
      <c r="AT504" s="141" t="s">
        <v>151</v>
      </c>
      <c r="AU504" s="141" t="s">
        <v>78</v>
      </c>
      <c r="AV504" s="11" t="s">
        <v>80</v>
      </c>
      <c r="AW504" s="11" t="s">
        <v>31</v>
      </c>
      <c r="AX504" s="11" t="s">
        <v>70</v>
      </c>
      <c r="AY504" s="141" t="s">
        <v>142</v>
      </c>
    </row>
    <row r="505" spans="2:65" s="12" customFormat="1" ht="11.25">
      <c r="B505" s="147"/>
      <c r="D505" s="140" t="s">
        <v>151</v>
      </c>
      <c r="E505" s="148" t="s">
        <v>19</v>
      </c>
      <c r="F505" s="149" t="s">
        <v>154</v>
      </c>
      <c r="H505" s="150">
        <v>7.5</v>
      </c>
      <c r="I505" s="151"/>
      <c r="L505" s="147"/>
      <c r="M505" s="152"/>
      <c r="T505" s="153"/>
      <c r="AT505" s="148" t="s">
        <v>151</v>
      </c>
      <c r="AU505" s="148" t="s">
        <v>78</v>
      </c>
      <c r="AV505" s="12" t="s">
        <v>149</v>
      </c>
      <c r="AW505" s="12" t="s">
        <v>31</v>
      </c>
      <c r="AX505" s="12" t="s">
        <v>78</v>
      </c>
      <c r="AY505" s="148" t="s">
        <v>142</v>
      </c>
    </row>
    <row r="506" spans="2:65" s="1" customFormat="1" ht="76.349999999999994" customHeight="1">
      <c r="B506" s="32"/>
      <c r="C506" s="160" t="s">
        <v>248</v>
      </c>
      <c r="D506" s="160" t="s">
        <v>316</v>
      </c>
      <c r="E506" s="161" t="s">
        <v>1383</v>
      </c>
      <c r="F506" s="162" t="s">
        <v>1384</v>
      </c>
      <c r="G506" s="163" t="s">
        <v>319</v>
      </c>
      <c r="H506" s="164">
        <v>7.2</v>
      </c>
      <c r="I506" s="165"/>
      <c r="J506" s="166">
        <f>ROUND(I506*H506,2)</f>
        <v>0</v>
      </c>
      <c r="K506" s="162" t="s">
        <v>147</v>
      </c>
      <c r="L506" s="32"/>
      <c r="M506" s="167" t="s">
        <v>19</v>
      </c>
      <c r="N506" s="168" t="s">
        <v>41</v>
      </c>
      <c r="P506" s="135">
        <f>O506*H506</f>
        <v>0</v>
      </c>
      <c r="Q506" s="135">
        <v>0</v>
      </c>
      <c r="R506" s="135">
        <f>Q506*H506</f>
        <v>0</v>
      </c>
      <c r="S506" s="135">
        <v>0</v>
      </c>
      <c r="T506" s="136">
        <f>S506*H506</f>
        <v>0</v>
      </c>
      <c r="AR506" s="137" t="s">
        <v>149</v>
      </c>
      <c r="AT506" s="137" t="s">
        <v>316</v>
      </c>
      <c r="AU506" s="137" t="s">
        <v>78</v>
      </c>
      <c r="AY506" s="17" t="s">
        <v>142</v>
      </c>
      <c r="BE506" s="138">
        <f>IF(N506="základní",J506,0)</f>
        <v>0</v>
      </c>
      <c r="BF506" s="138">
        <f>IF(N506="snížená",J506,0)</f>
        <v>0</v>
      </c>
      <c r="BG506" s="138">
        <f>IF(N506="zákl. přenesená",J506,0)</f>
        <v>0</v>
      </c>
      <c r="BH506" s="138">
        <f>IF(N506="sníž. přenesená",J506,0)</f>
        <v>0</v>
      </c>
      <c r="BI506" s="138">
        <f>IF(N506="nulová",J506,0)</f>
        <v>0</v>
      </c>
      <c r="BJ506" s="17" t="s">
        <v>78</v>
      </c>
      <c r="BK506" s="138">
        <f>ROUND(I506*H506,2)</f>
        <v>0</v>
      </c>
      <c r="BL506" s="17" t="s">
        <v>149</v>
      </c>
      <c r="BM506" s="137" t="s">
        <v>1705</v>
      </c>
    </row>
    <row r="507" spans="2:65" s="13" customFormat="1" ht="11.25">
      <c r="B507" s="154"/>
      <c r="D507" s="140" t="s">
        <v>151</v>
      </c>
      <c r="E507" s="155" t="s">
        <v>19</v>
      </c>
      <c r="F507" s="156" t="s">
        <v>1542</v>
      </c>
      <c r="H507" s="155" t="s">
        <v>19</v>
      </c>
      <c r="I507" s="157"/>
      <c r="L507" s="154"/>
      <c r="M507" s="158"/>
      <c r="T507" s="159"/>
      <c r="AT507" s="155" t="s">
        <v>151</v>
      </c>
      <c r="AU507" s="155" t="s">
        <v>78</v>
      </c>
      <c r="AV507" s="13" t="s">
        <v>78</v>
      </c>
      <c r="AW507" s="13" t="s">
        <v>31</v>
      </c>
      <c r="AX507" s="13" t="s">
        <v>70</v>
      </c>
      <c r="AY507" s="155" t="s">
        <v>142</v>
      </c>
    </row>
    <row r="508" spans="2:65" s="13" customFormat="1" ht="11.25">
      <c r="B508" s="154"/>
      <c r="D508" s="140" t="s">
        <v>151</v>
      </c>
      <c r="E508" s="155" t="s">
        <v>19</v>
      </c>
      <c r="F508" s="156" t="s">
        <v>1543</v>
      </c>
      <c r="H508" s="155" t="s">
        <v>19</v>
      </c>
      <c r="I508" s="157"/>
      <c r="L508" s="154"/>
      <c r="M508" s="158"/>
      <c r="T508" s="159"/>
      <c r="AT508" s="155" t="s">
        <v>151</v>
      </c>
      <c r="AU508" s="155" t="s">
        <v>78</v>
      </c>
      <c r="AV508" s="13" t="s">
        <v>78</v>
      </c>
      <c r="AW508" s="13" t="s">
        <v>31</v>
      </c>
      <c r="AX508" s="13" t="s">
        <v>70</v>
      </c>
      <c r="AY508" s="155" t="s">
        <v>142</v>
      </c>
    </row>
    <row r="509" spans="2:65" s="11" customFormat="1" ht="11.25">
      <c r="B509" s="139"/>
      <c r="D509" s="140" t="s">
        <v>151</v>
      </c>
      <c r="E509" s="141" t="s">
        <v>19</v>
      </c>
      <c r="F509" s="142" t="s">
        <v>1706</v>
      </c>
      <c r="H509" s="143">
        <v>7.2</v>
      </c>
      <c r="I509" s="144"/>
      <c r="L509" s="139"/>
      <c r="M509" s="145"/>
      <c r="T509" s="146"/>
      <c r="AT509" s="141" t="s">
        <v>151</v>
      </c>
      <c r="AU509" s="141" t="s">
        <v>78</v>
      </c>
      <c r="AV509" s="11" t="s">
        <v>80</v>
      </c>
      <c r="AW509" s="11" t="s">
        <v>31</v>
      </c>
      <c r="AX509" s="11" t="s">
        <v>70</v>
      </c>
      <c r="AY509" s="141" t="s">
        <v>142</v>
      </c>
    </row>
    <row r="510" spans="2:65" s="12" customFormat="1" ht="11.25">
      <c r="B510" s="147"/>
      <c r="D510" s="140" t="s">
        <v>151</v>
      </c>
      <c r="E510" s="148" t="s">
        <v>19</v>
      </c>
      <c r="F510" s="149" t="s">
        <v>154</v>
      </c>
      <c r="H510" s="150">
        <v>7.2</v>
      </c>
      <c r="I510" s="151"/>
      <c r="L510" s="147"/>
      <c r="M510" s="152"/>
      <c r="T510" s="153"/>
      <c r="AT510" s="148" t="s">
        <v>151</v>
      </c>
      <c r="AU510" s="148" t="s">
        <v>78</v>
      </c>
      <c r="AV510" s="12" t="s">
        <v>149</v>
      </c>
      <c r="AW510" s="12" t="s">
        <v>31</v>
      </c>
      <c r="AX510" s="12" t="s">
        <v>78</v>
      </c>
      <c r="AY510" s="148" t="s">
        <v>142</v>
      </c>
    </row>
    <row r="511" spans="2:65" s="1" customFormat="1" ht="78" customHeight="1">
      <c r="B511" s="32"/>
      <c r="C511" s="160" t="s">
        <v>471</v>
      </c>
      <c r="D511" s="160" t="s">
        <v>316</v>
      </c>
      <c r="E511" s="161" t="s">
        <v>1707</v>
      </c>
      <c r="F511" s="162" t="s">
        <v>1708</v>
      </c>
      <c r="G511" s="163" t="s">
        <v>319</v>
      </c>
      <c r="H511" s="164">
        <v>209.5</v>
      </c>
      <c r="I511" s="165"/>
      <c r="J511" s="166">
        <f>ROUND(I511*H511,2)</f>
        <v>0</v>
      </c>
      <c r="K511" s="162" t="s">
        <v>147</v>
      </c>
      <c r="L511" s="32"/>
      <c r="M511" s="167" t="s">
        <v>19</v>
      </c>
      <c r="N511" s="168" t="s">
        <v>41</v>
      </c>
      <c r="P511" s="135">
        <f>O511*H511</f>
        <v>0</v>
      </c>
      <c r="Q511" s="135">
        <v>0</v>
      </c>
      <c r="R511" s="135">
        <f>Q511*H511</f>
        <v>0</v>
      </c>
      <c r="S511" s="135">
        <v>0</v>
      </c>
      <c r="T511" s="136">
        <f>S511*H511</f>
        <v>0</v>
      </c>
      <c r="AR511" s="137" t="s">
        <v>149</v>
      </c>
      <c r="AT511" s="137" t="s">
        <v>316</v>
      </c>
      <c r="AU511" s="137" t="s">
        <v>78</v>
      </c>
      <c r="AY511" s="17" t="s">
        <v>142</v>
      </c>
      <c r="BE511" s="138">
        <f>IF(N511="základní",J511,0)</f>
        <v>0</v>
      </c>
      <c r="BF511" s="138">
        <f>IF(N511="snížená",J511,0)</f>
        <v>0</v>
      </c>
      <c r="BG511" s="138">
        <f>IF(N511="zákl. přenesená",J511,0)</f>
        <v>0</v>
      </c>
      <c r="BH511" s="138">
        <f>IF(N511="sníž. přenesená",J511,0)</f>
        <v>0</v>
      </c>
      <c r="BI511" s="138">
        <f>IF(N511="nulová",J511,0)</f>
        <v>0</v>
      </c>
      <c r="BJ511" s="17" t="s">
        <v>78</v>
      </c>
      <c r="BK511" s="138">
        <f>ROUND(I511*H511,2)</f>
        <v>0</v>
      </c>
      <c r="BL511" s="17" t="s">
        <v>149</v>
      </c>
      <c r="BM511" s="137" t="s">
        <v>1709</v>
      </c>
    </row>
    <row r="512" spans="2:65" s="13" customFormat="1" ht="11.25">
      <c r="B512" s="154"/>
      <c r="D512" s="140" t="s">
        <v>151</v>
      </c>
      <c r="E512" s="155" t="s">
        <v>19</v>
      </c>
      <c r="F512" s="156" t="s">
        <v>1535</v>
      </c>
      <c r="H512" s="155" t="s">
        <v>19</v>
      </c>
      <c r="I512" s="157"/>
      <c r="L512" s="154"/>
      <c r="M512" s="158"/>
      <c r="T512" s="159"/>
      <c r="AT512" s="155" t="s">
        <v>151</v>
      </c>
      <c r="AU512" s="155" t="s">
        <v>78</v>
      </c>
      <c r="AV512" s="13" t="s">
        <v>78</v>
      </c>
      <c r="AW512" s="13" t="s">
        <v>31</v>
      </c>
      <c r="AX512" s="13" t="s">
        <v>70</v>
      </c>
      <c r="AY512" s="155" t="s">
        <v>142</v>
      </c>
    </row>
    <row r="513" spans="2:65" s="11" customFormat="1" ht="11.25">
      <c r="B513" s="139"/>
      <c r="D513" s="140" t="s">
        <v>151</v>
      </c>
      <c r="E513" s="141" t="s">
        <v>19</v>
      </c>
      <c r="F513" s="142" t="s">
        <v>1695</v>
      </c>
      <c r="H513" s="143">
        <v>54</v>
      </c>
      <c r="I513" s="144"/>
      <c r="L513" s="139"/>
      <c r="M513" s="145"/>
      <c r="T513" s="146"/>
      <c r="AT513" s="141" t="s">
        <v>151</v>
      </c>
      <c r="AU513" s="141" t="s">
        <v>78</v>
      </c>
      <c r="AV513" s="11" t="s">
        <v>80</v>
      </c>
      <c r="AW513" s="11" t="s">
        <v>31</v>
      </c>
      <c r="AX513" s="11" t="s">
        <v>70</v>
      </c>
      <c r="AY513" s="141" t="s">
        <v>142</v>
      </c>
    </row>
    <row r="514" spans="2:65" s="13" customFormat="1" ht="11.25">
      <c r="B514" s="154"/>
      <c r="D514" s="140" t="s">
        <v>151</v>
      </c>
      <c r="E514" s="155" t="s">
        <v>19</v>
      </c>
      <c r="F514" s="156" t="s">
        <v>1498</v>
      </c>
      <c r="H514" s="155" t="s">
        <v>19</v>
      </c>
      <c r="I514" s="157"/>
      <c r="L514" s="154"/>
      <c r="M514" s="158"/>
      <c r="T514" s="159"/>
      <c r="AT514" s="155" t="s">
        <v>151</v>
      </c>
      <c r="AU514" s="155" t="s">
        <v>78</v>
      </c>
      <c r="AV514" s="13" t="s">
        <v>78</v>
      </c>
      <c r="AW514" s="13" t="s">
        <v>31</v>
      </c>
      <c r="AX514" s="13" t="s">
        <v>70</v>
      </c>
      <c r="AY514" s="155" t="s">
        <v>142</v>
      </c>
    </row>
    <row r="515" spans="2:65" s="11" customFormat="1" ht="11.25">
      <c r="B515" s="139"/>
      <c r="D515" s="140" t="s">
        <v>151</v>
      </c>
      <c r="E515" s="141" t="s">
        <v>19</v>
      </c>
      <c r="F515" s="142" t="s">
        <v>1696</v>
      </c>
      <c r="H515" s="143">
        <v>28</v>
      </c>
      <c r="I515" s="144"/>
      <c r="L515" s="139"/>
      <c r="M515" s="145"/>
      <c r="T515" s="146"/>
      <c r="AT515" s="141" t="s">
        <v>151</v>
      </c>
      <c r="AU515" s="141" t="s">
        <v>78</v>
      </c>
      <c r="AV515" s="11" t="s">
        <v>80</v>
      </c>
      <c r="AW515" s="11" t="s">
        <v>31</v>
      </c>
      <c r="AX515" s="11" t="s">
        <v>70</v>
      </c>
      <c r="AY515" s="141" t="s">
        <v>142</v>
      </c>
    </row>
    <row r="516" spans="2:65" s="13" customFormat="1" ht="11.25">
      <c r="B516" s="154"/>
      <c r="D516" s="140" t="s">
        <v>151</v>
      </c>
      <c r="E516" s="155" t="s">
        <v>19</v>
      </c>
      <c r="F516" s="156" t="s">
        <v>1710</v>
      </c>
      <c r="H516" s="155" t="s">
        <v>19</v>
      </c>
      <c r="I516" s="157"/>
      <c r="L516" s="154"/>
      <c r="M516" s="158"/>
      <c r="T516" s="159"/>
      <c r="AT516" s="155" t="s">
        <v>151</v>
      </c>
      <c r="AU516" s="155" t="s">
        <v>78</v>
      </c>
      <c r="AV516" s="13" t="s">
        <v>78</v>
      </c>
      <c r="AW516" s="13" t="s">
        <v>31</v>
      </c>
      <c r="AX516" s="13" t="s">
        <v>70</v>
      </c>
      <c r="AY516" s="155" t="s">
        <v>142</v>
      </c>
    </row>
    <row r="517" spans="2:65" s="11" customFormat="1" ht="11.25">
      <c r="B517" s="139"/>
      <c r="D517" s="140" t="s">
        <v>151</v>
      </c>
      <c r="E517" s="141" t="s">
        <v>19</v>
      </c>
      <c r="F517" s="142" t="s">
        <v>1711</v>
      </c>
      <c r="H517" s="143">
        <v>16</v>
      </c>
      <c r="I517" s="144"/>
      <c r="L517" s="139"/>
      <c r="M517" s="145"/>
      <c r="T517" s="146"/>
      <c r="AT517" s="141" t="s">
        <v>151</v>
      </c>
      <c r="AU517" s="141" t="s">
        <v>78</v>
      </c>
      <c r="AV517" s="11" t="s">
        <v>80</v>
      </c>
      <c r="AW517" s="11" t="s">
        <v>31</v>
      </c>
      <c r="AX517" s="11" t="s">
        <v>70</v>
      </c>
      <c r="AY517" s="141" t="s">
        <v>142</v>
      </c>
    </row>
    <row r="518" spans="2:65" s="13" customFormat="1" ht="11.25">
      <c r="B518" s="154"/>
      <c r="D518" s="140" t="s">
        <v>151</v>
      </c>
      <c r="E518" s="155" t="s">
        <v>19</v>
      </c>
      <c r="F518" s="156" t="s">
        <v>1500</v>
      </c>
      <c r="H518" s="155" t="s">
        <v>19</v>
      </c>
      <c r="I518" s="157"/>
      <c r="L518" s="154"/>
      <c r="M518" s="158"/>
      <c r="T518" s="159"/>
      <c r="AT518" s="155" t="s">
        <v>151</v>
      </c>
      <c r="AU518" s="155" t="s">
        <v>78</v>
      </c>
      <c r="AV518" s="13" t="s">
        <v>78</v>
      </c>
      <c r="AW518" s="13" t="s">
        <v>31</v>
      </c>
      <c r="AX518" s="13" t="s">
        <v>70</v>
      </c>
      <c r="AY518" s="155" t="s">
        <v>142</v>
      </c>
    </row>
    <row r="519" spans="2:65" s="11" customFormat="1" ht="11.25">
      <c r="B519" s="139"/>
      <c r="D519" s="140" t="s">
        <v>151</v>
      </c>
      <c r="E519" s="141" t="s">
        <v>19</v>
      </c>
      <c r="F519" s="142" t="s">
        <v>1697</v>
      </c>
      <c r="H519" s="143">
        <v>71.5</v>
      </c>
      <c r="I519" s="144"/>
      <c r="L519" s="139"/>
      <c r="M519" s="145"/>
      <c r="T519" s="146"/>
      <c r="AT519" s="141" t="s">
        <v>151</v>
      </c>
      <c r="AU519" s="141" t="s">
        <v>78</v>
      </c>
      <c r="AV519" s="11" t="s">
        <v>80</v>
      </c>
      <c r="AW519" s="11" t="s">
        <v>31</v>
      </c>
      <c r="AX519" s="11" t="s">
        <v>70</v>
      </c>
      <c r="AY519" s="141" t="s">
        <v>142</v>
      </c>
    </row>
    <row r="520" spans="2:65" s="13" customFormat="1" ht="11.25">
      <c r="B520" s="154"/>
      <c r="D520" s="140" t="s">
        <v>151</v>
      </c>
      <c r="E520" s="155" t="s">
        <v>19</v>
      </c>
      <c r="F520" s="156" t="s">
        <v>1503</v>
      </c>
      <c r="H520" s="155" t="s">
        <v>19</v>
      </c>
      <c r="I520" s="157"/>
      <c r="L520" s="154"/>
      <c r="M520" s="158"/>
      <c r="T520" s="159"/>
      <c r="AT520" s="155" t="s">
        <v>151</v>
      </c>
      <c r="AU520" s="155" t="s">
        <v>78</v>
      </c>
      <c r="AV520" s="13" t="s">
        <v>78</v>
      </c>
      <c r="AW520" s="13" t="s">
        <v>31</v>
      </c>
      <c r="AX520" s="13" t="s">
        <v>70</v>
      </c>
      <c r="AY520" s="155" t="s">
        <v>142</v>
      </c>
    </row>
    <row r="521" spans="2:65" s="11" customFormat="1" ht="11.25">
      <c r="B521" s="139"/>
      <c r="D521" s="140" t="s">
        <v>151</v>
      </c>
      <c r="E521" s="141" t="s">
        <v>19</v>
      </c>
      <c r="F521" s="142" t="s">
        <v>1698</v>
      </c>
      <c r="H521" s="143">
        <v>40</v>
      </c>
      <c r="I521" s="144"/>
      <c r="L521" s="139"/>
      <c r="M521" s="145"/>
      <c r="T521" s="146"/>
      <c r="AT521" s="141" t="s">
        <v>151</v>
      </c>
      <c r="AU521" s="141" t="s">
        <v>78</v>
      </c>
      <c r="AV521" s="11" t="s">
        <v>80</v>
      </c>
      <c r="AW521" s="11" t="s">
        <v>31</v>
      </c>
      <c r="AX521" s="11" t="s">
        <v>70</v>
      </c>
      <c r="AY521" s="141" t="s">
        <v>142</v>
      </c>
    </row>
    <row r="522" spans="2:65" s="12" customFormat="1" ht="11.25">
      <c r="B522" s="147"/>
      <c r="D522" s="140" t="s">
        <v>151</v>
      </c>
      <c r="E522" s="148" t="s">
        <v>19</v>
      </c>
      <c r="F522" s="149" t="s">
        <v>154</v>
      </c>
      <c r="H522" s="150">
        <v>209.5</v>
      </c>
      <c r="I522" s="151"/>
      <c r="L522" s="147"/>
      <c r="M522" s="152"/>
      <c r="T522" s="153"/>
      <c r="AT522" s="148" t="s">
        <v>151</v>
      </c>
      <c r="AU522" s="148" t="s">
        <v>78</v>
      </c>
      <c r="AV522" s="12" t="s">
        <v>149</v>
      </c>
      <c r="AW522" s="12" t="s">
        <v>31</v>
      </c>
      <c r="AX522" s="12" t="s">
        <v>78</v>
      </c>
      <c r="AY522" s="148" t="s">
        <v>142</v>
      </c>
    </row>
    <row r="523" spans="2:65" s="1" customFormat="1" ht="62.65" customHeight="1">
      <c r="B523" s="32"/>
      <c r="C523" s="160" t="s">
        <v>475</v>
      </c>
      <c r="D523" s="160" t="s">
        <v>316</v>
      </c>
      <c r="E523" s="161" t="s">
        <v>529</v>
      </c>
      <c r="F523" s="162" t="s">
        <v>530</v>
      </c>
      <c r="G523" s="163" t="s">
        <v>298</v>
      </c>
      <c r="H523" s="164">
        <v>12.225</v>
      </c>
      <c r="I523" s="165"/>
      <c r="J523" s="166">
        <f>ROUND(I523*H523,2)</f>
        <v>0</v>
      </c>
      <c r="K523" s="162" t="s">
        <v>147</v>
      </c>
      <c r="L523" s="32"/>
      <c r="M523" s="167" t="s">
        <v>19</v>
      </c>
      <c r="N523" s="168" t="s">
        <v>41</v>
      </c>
      <c r="P523" s="135">
        <f>O523*H523</f>
        <v>0</v>
      </c>
      <c r="Q523" s="135">
        <v>0</v>
      </c>
      <c r="R523" s="135">
        <f>Q523*H523</f>
        <v>0</v>
      </c>
      <c r="S523" s="135">
        <v>0</v>
      </c>
      <c r="T523" s="136">
        <f>S523*H523</f>
        <v>0</v>
      </c>
      <c r="AR523" s="137" t="s">
        <v>149</v>
      </c>
      <c r="AT523" s="137" t="s">
        <v>316</v>
      </c>
      <c r="AU523" s="137" t="s">
        <v>78</v>
      </c>
      <c r="AY523" s="17" t="s">
        <v>142</v>
      </c>
      <c r="BE523" s="138">
        <f>IF(N523="základní",J523,0)</f>
        <v>0</v>
      </c>
      <c r="BF523" s="138">
        <f>IF(N523="snížená",J523,0)</f>
        <v>0</v>
      </c>
      <c r="BG523" s="138">
        <f>IF(N523="zákl. přenesená",J523,0)</f>
        <v>0</v>
      </c>
      <c r="BH523" s="138">
        <f>IF(N523="sníž. přenesená",J523,0)</f>
        <v>0</v>
      </c>
      <c r="BI523" s="138">
        <f>IF(N523="nulová",J523,0)</f>
        <v>0</v>
      </c>
      <c r="BJ523" s="17" t="s">
        <v>78</v>
      </c>
      <c r="BK523" s="138">
        <f>ROUND(I523*H523,2)</f>
        <v>0</v>
      </c>
      <c r="BL523" s="17" t="s">
        <v>149</v>
      </c>
      <c r="BM523" s="137" t="s">
        <v>1712</v>
      </c>
    </row>
    <row r="524" spans="2:65" s="13" customFormat="1" ht="11.25">
      <c r="B524" s="154"/>
      <c r="D524" s="140" t="s">
        <v>151</v>
      </c>
      <c r="E524" s="155" t="s">
        <v>19</v>
      </c>
      <c r="F524" s="156" t="s">
        <v>1713</v>
      </c>
      <c r="H524" s="155" t="s">
        <v>19</v>
      </c>
      <c r="I524" s="157"/>
      <c r="L524" s="154"/>
      <c r="M524" s="158"/>
      <c r="T524" s="159"/>
      <c r="AT524" s="155" t="s">
        <v>151</v>
      </c>
      <c r="AU524" s="155" t="s">
        <v>78</v>
      </c>
      <c r="AV524" s="13" t="s">
        <v>78</v>
      </c>
      <c r="AW524" s="13" t="s">
        <v>31</v>
      </c>
      <c r="AX524" s="13" t="s">
        <v>70</v>
      </c>
      <c r="AY524" s="155" t="s">
        <v>142</v>
      </c>
    </row>
    <row r="525" spans="2:65" s="11" customFormat="1" ht="11.25">
      <c r="B525" s="139"/>
      <c r="D525" s="140" t="s">
        <v>151</v>
      </c>
      <c r="E525" s="141" t="s">
        <v>19</v>
      </c>
      <c r="F525" s="142" t="s">
        <v>1714</v>
      </c>
      <c r="H525" s="143">
        <v>0.22500000000000001</v>
      </c>
      <c r="I525" s="144"/>
      <c r="L525" s="139"/>
      <c r="M525" s="145"/>
      <c r="T525" s="146"/>
      <c r="AT525" s="141" t="s">
        <v>151</v>
      </c>
      <c r="AU525" s="141" t="s">
        <v>78</v>
      </c>
      <c r="AV525" s="11" t="s">
        <v>80</v>
      </c>
      <c r="AW525" s="11" t="s">
        <v>31</v>
      </c>
      <c r="AX525" s="11" t="s">
        <v>70</v>
      </c>
      <c r="AY525" s="141" t="s">
        <v>142</v>
      </c>
    </row>
    <row r="526" spans="2:65" s="13" customFormat="1" ht="11.25">
      <c r="B526" s="154"/>
      <c r="D526" s="140" t="s">
        <v>151</v>
      </c>
      <c r="E526" s="155" t="s">
        <v>19</v>
      </c>
      <c r="F526" s="156" t="s">
        <v>1715</v>
      </c>
      <c r="H526" s="155" t="s">
        <v>19</v>
      </c>
      <c r="I526" s="157"/>
      <c r="L526" s="154"/>
      <c r="M526" s="158"/>
      <c r="T526" s="159"/>
      <c r="AT526" s="155" t="s">
        <v>151</v>
      </c>
      <c r="AU526" s="155" t="s">
        <v>78</v>
      </c>
      <c r="AV526" s="13" t="s">
        <v>78</v>
      </c>
      <c r="AW526" s="13" t="s">
        <v>31</v>
      </c>
      <c r="AX526" s="13" t="s">
        <v>70</v>
      </c>
      <c r="AY526" s="155" t="s">
        <v>142</v>
      </c>
    </row>
    <row r="527" spans="2:65" s="11" customFormat="1" ht="11.25">
      <c r="B527" s="139"/>
      <c r="D527" s="140" t="s">
        <v>151</v>
      </c>
      <c r="E527" s="141" t="s">
        <v>19</v>
      </c>
      <c r="F527" s="142" t="s">
        <v>1716</v>
      </c>
      <c r="H527" s="143">
        <v>12</v>
      </c>
      <c r="I527" s="144"/>
      <c r="L527" s="139"/>
      <c r="M527" s="145"/>
      <c r="T527" s="146"/>
      <c r="AT527" s="141" t="s">
        <v>151</v>
      </c>
      <c r="AU527" s="141" t="s">
        <v>78</v>
      </c>
      <c r="AV527" s="11" t="s">
        <v>80</v>
      </c>
      <c r="AW527" s="11" t="s">
        <v>31</v>
      </c>
      <c r="AX527" s="11" t="s">
        <v>70</v>
      </c>
      <c r="AY527" s="141" t="s">
        <v>142</v>
      </c>
    </row>
    <row r="528" spans="2:65" s="12" customFormat="1" ht="11.25">
      <c r="B528" s="147"/>
      <c r="D528" s="140" t="s">
        <v>151</v>
      </c>
      <c r="E528" s="148" t="s">
        <v>19</v>
      </c>
      <c r="F528" s="149" t="s">
        <v>154</v>
      </c>
      <c r="H528" s="150">
        <v>12.225</v>
      </c>
      <c r="I528" s="151"/>
      <c r="L528" s="147"/>
      <c r="M528" s="152"/>
      <c r="T528" s="153"/>
      <c r="AT528" s="148" t="s">
        <v>151</v>
      </c>
      <c r="AU528" s="148" t="s">
        <v>78</v>
      </c>
      <c r="AV528" s="12" t="s">
        <v>149</v>
      </c>
      <c r="AW528" s="12" t="s">
        <v>31</v>
      </c>
      <c r="AX528" s="12" t="s">
        <v>78</v>
      </c>
      <c r="AY528" s="148" t="s">
        <v>142</v>
      </c>
    </row>
    <row r="529" spans="2:65" s="1" customFormat="1" ht="49.15" customHeight="1">
      <c r="B529" s="32"/>
      <c r="C529" s="160" t="s">
        <v>479</v>
      </c>
      <c r="D529" s="160" t="s">
        <v>316</v>
      </c>
      <c r="E529" s="161" t="s">
        <v>1717</v>
      </c>
      <c r="F529" s="162" t="s">
        <v>1718</v>
      </c>
      <c r="G529" s="163" t="s">
        <v>319</v>
      </c>
      <c r="H529" s="164">
        <v>62</v>
      </c>
      <c r="I529" s="165"/>
      <c r="J529" s="166">
        <f>ROUND(I529*H529,2)</f>
        <v>0</v>
      </c>
      <c r="K529" s="162" t="s">
        <v>147</v>
      </c>
      <c r="L529" s="32"/>
      <c r="M529" s="167" t="s">
        <v>19</v>
      </c>
      <c r="N529" s="168" t="s">
        <v>41</v>
      </c>
      <c r="P529" s="135">
        <f>O529*H529</f>
        <v>0</v>
      </c>
      <c r="Q529" s="135">
        <v>0</v>
      </c>
      <c r="R529" s="135">
        <f>Q529*H529</f>
        <v>0</v>
      </c>
      <c r="S529" s="135">
        <v>0</v>
      </c>
      <c r="T529" s="136">
        <f>S529*H529</f>
        <v>0</v>
      </c>
      <c r="AR529" s="137" t="s">
        <v>149</v>
      </c>
      <c r="AT529" s="137" t="s">
        <v>316</v>
      </c>
      <c r="AU529" s="137" t="s">
        <v>78</v>
      </c>
      <c r="AY529" s="17" t="s">
        <v>142</v>
      </c>
      <c r="BE529" s="138">
        <f>IF(N529="základní",J529,0)</f>
        <v>0</v>
      </c>
      <c r="BF529" s="138">
        <f>IF(N529="snížená",J529,0)</f>
        <v>0</v>
      </c>
      <c r="BG529" s="138">
        <f>IF(N529="zákl. přenesená",J529,0)</f>
        <v>0</v>
      </c>
      <c r="BH529" s="138">
        <f>IF(N529="sníž. přenesená",J529,0)</f>
        <v>0</v>
      </c>
      <c r="BI529" s="138">
        <f>IF(N529="nulová",J529,0)</f>
        <v>0</v>
      </c>
      <c r="BJ529" s="17" t="s">
        <v>78</v>
      </c>
      <c r="BK529" s="138">
        <f>ROUND(I529*H529,2)</f>
        <v>0</v>
      </c>
      <c r="BL529" s="17" t="s">
        <v>149</v>
      </c>
      <c r="BM529" s="137" t="s">
        <v>1719</v>
      </c>
    </row>
    <row r="530" spans="2:65" s="13" customFormat="1" ht="11.25">
      <c r="B530" s="154"/>
      <c r="D530" s="140" t="s">
        <v>151</v>
      </c>
      <c r="E530" s="155" t="s">
        <v>19</v>
      </c>
      <c r="F530" s="156" t="s">
        <v>1720</v>
      </c>
      <c r="H530" s="155" t="s">
        <v>19</v>
      </c>
      <c r="I530" s="157"/>
      <c r="L530" s="154"/>
      <c r="M530" s="158"/>
      <c r="T530" s="159"/>
      <c r="AT530" s="155" t="s">
        <v>151</v>
      </c>
      <c r="AU530" s="155" t="s">
        <v>78</v>
      </c>
      <c r="AV530" s="13" t="s">
        <v>78</v>
      </c>
      <c r="AW530" s="13" t="s">
        <v>31</v>
      </c>
      <c r="AX530" s="13" t="s">
        <v>70</v>
      </c>
      <c r="AY530" s="155" t="s">
        <v>142</v>
      </c>
    </row>
    <row r="531" spans="2:65" s="11" customFormat="1" ht="11.25">
      <c r="B531" s="139"/>
      <c r="D531" s="140" t="s">
        <v>151</v>
      </c>
      <c r="E531" s="141" t="s">
        <v>19</v>
      </c>
      <c r="F531" s="142" t="s">
        <v>1721</v>
      </c>
      <c r="H531" s="143">
        <v>62</v>
      </c>
      <c r="I531" s="144"/>
      <c r="L531" s="139"/>
      <c r="M531" s="145"/>
      <c r="T531" s="146"/>
      <c r="AT531" s="141" t="s">
        <v>151</v>
      </c>
      <c r="AU531" s="141" t="s">
        <v>78</v>
      </c>
      <c r="AV531" s="11" t="s">
        <v>80</v>
      </c>
      <c r="AW531" s="11" t="s">
        <v>31</v>
      </c>
      <c r="AX531" s="11" t="s">
        <v>70</v>
      </c>
      <c r="AY531" s="141" t="s">
        <v>142</v>
      </c>
    </row>
    <row r="532" spans="2:65" s="12" customFormat="1" ht="11.25">
      <c r="B532" s="147"/>
      <c r="D532" s="140" t="s">
        <v>151</v>
      </c>
      <c r="E532" s="148" t="s">
        <v>19</v>
      </c>
      <c r="F532" s="149" t="s">
        <v>154</v>
      </c>
      <c r="H532" s="150">
        <v>62</v>
      </c>
      <c r="I532" s="151"/>
      <c r="L532" s="147"/>
      <c r="M532" s="152"/>
      <c r="T532" s="153"/>
      <c r="AT532" s="148" t="s">
        <v>151</v>
      </c>
      <c r="AU532" s="148" t="s">
        <v>78</v>
      </c>
      <c r="AV532" s="12" t="s">
        <v>149</v>
      </c>
      <c r="AW532" s="12" t="s">
        <v>31</v>
      </c>
      <c r="AX532" s="12" t="s">
        <v>78</v>
      </c>
      <c r="AY532" s="148" t="s">
        <v>142</v>
      </c>
    </row>
    <row r="533" spans="2:65" s="1" customFormat="1" ht="55.5" customHeight="1">
      <c r="B533" s="32"/>
      <c r="C533" s="160" t="s">
        <v>483</v>
      </c>
      <c r="D533" s="160" t="s">
        <v>316</v>
      </c>
      <c r="E533" s="161" t="s">
        <v>1722</v>
      </c>
      <c r="F533" s="162" t="s">
        <v>1723</v>
      </c>
      <c r="G533" s="163" t="s">
        <v>319</v>
      </c>
      <c r="H533" s="164">
        <v>62</v>
      </c>
      <c r="I533" s="165"/>
      <c r="J533" s="166">
        <f>ROUND(I533*H533,2)</f>
        <v>0</v>
      </c>
      <c r="K533" s="162" t="s">
        <v>147</v>
      </c>
      <c r="L533" s="32"/>
      <c r="M533" s="167" t="s">
        <v>19</v>
      </c>
      <c r="N533" s="168" t="s">
        <v>41</v>
      </c>
      <c r="P533" s="135">
        <f>O533*H533</f>
        <v>0</v>
      </c>
      <c r="Q533" s="135">
        <v>0</v>
      </c>
      <c r="R533" s="135">
        <f>Q533*H533</f>
        <v>0</v>
      </c>
      <c r="S533" s="135">
        <v>0</v>
      </c>
      <c r="T533" s="136">
        <f>S533*H533</f>
        <v>0</v>
      </c>
      <c r="AR533" s="137" t="s">
        <v>149</v>
      </c>
      <c r="AT533" s="137" t="s">
        <v>316</v>
      </c>
      <c r="AU533" s="137" t="s">
        <v>78</v>
      </c>
      <c r="AY533" s="17" t="s">
        <v>142</v>
      </c>
      <c r="BE533" s="138">
        <f>IF(N533="základní",J533,0)</f>
        <v>0</v>
      </c>
      <c r="BF533" s="138">
        <f>IF(N533="snížená",J533,0)</f>
        <v>0</v>
      </c>
      <c r="BG533" s="138">
        <f>IF(N533="zákl. přenesená",J533,0)</f>
        <v>0</v>
      </c>
      <c r="BH533" s="138">
        <f>IF(N533="sníž. přenesená",J533,0)</f>
        <v>0</v>
      </c>
      <c r="BI533" s="138">
        <f>IF(N533="nulová",J533,0)</f>
        <v>0</v>
      </c>
      <c r="BJ533" s="17" t="s">
        <v>78</v>
      </c>
      <c r="BK533" s="138">
        <f>ROUND(I533*H533,2)</f>
        <v>0</v>
      </c>
      <c r="BL533" s="17" t="s">
        <v>149</v>
      </c>
      <c r="BM533" s="137" t="s">
        <v>1724</v>
      </c>
    </row>
    <row r="534" spans="2:65" s="13" customFormat="1" ht="11.25">
      <c r="B534" s="154"/>
      <c r="D534" s="140" t="s">
        <v>151</v>
      </c>
      <c r="E534" s="155" t="s">
        <v>19</v>
      </c>
      <c r="F534" s="156" t="s">
        <v>1720</v>
      </c>
      <c r="H534" s="155" t="s">
        <v>19</v>
      </c>
      <c r="I534" s="157"/>
      <c r="L534" s="154"/>
      <c r="M534" s="158"/>
      <c r="T534" s="159"/>
      <c r="AT534" s="155" t="s">
        <v>151</v>
      </c>
      <c r="AU534" s="155" t="s">
        <v>78</v>
      </c>
      <c r="AV534" s="13" t="s">
        <v>78</v>
      </c>
      <c r="AW534" s="13" t="s">
        <v>31</v>
      </c>
      <c r="AX534" s="13" t="s">
        <v>70</v>
      </c>
      <c r="AY534" s="155" t="s">
        <v>142</v>
      </c>
    </row>
    <row r="535" spans="2:65" s="11" customFormat="1" ht="11.25">
      <c r="B535" s="139"/>
      <c r="D535" s="140" t="s">
        <v>151</v>
      </c>
      <c r="E535" s="141" t="s">
        <v>19</v>
      </c>
      <c r="F535" s="142" t="s">
        <v>1721</v>
      </c>
      <c r="H535" s="143">
        <v>62</v>
      </c>
      <c r="I535" s="144"/>
      <c r="L535" s="139"/>
      <c r="M535" s="145"/>
      <c r="T535" s="146"/>
      <c r="AT535" s="141" t="s">
        <v>151</v>
      </c>
      <c r="AU535" s="141" t="s">
        <v>78</v>
      </c>
      <c r="AV535" s="11" t="s">
        <v>80</v>
      </c>
      <c r="AW535" s="11" t="s">
        <v>31</v>
      </c>
      <c r="AX535" s="11" t="s">
        <v>70</v>
      </c>
      <c r="AY535" s="141" t="s">
        <v>142</v>
      </c>
    </row>
    <row r="536" spans="2:65" s="12" customFormat="1" ht="11.25">
      <c r="B536" s="147"/>
      <c r="D536" s="140" t="s">
        <v>151</v>
      </c>
      <c r="E536" s="148" t="s">
        <v>19</v>
      </c>
      <c r="F536" s="149" t="s">
        <v>154</v>
      </c>
      <c r="H536" s="150">
        <v>62</v>
      </c>
      <c r="I536" s="151"/>
      <c r="L536" s="147"/>
      <c r="M536" s="152"/>
      <c r="T536" s="153"/>
      <c r="AT536" s="148" t="s">
        <v>151</v>
      </c>
      <c r="AU536" s="148" t="s">
        <v>78</v>
      </c>
      <c r="AV536" s="12" t="s">
        <v>149</v>
      </c>
      <c r="AW536" s="12" t="s">
        <v>31</v>
      </c>
      <c r="AX536" s="12" t="s">
        <v>78</v>
      </c>
      <c r="AY536" s="148" t="s">
        <v>142</v>
      </c>
    </row>
    <row r="537" spans="2:65" s="1" customFormat="1" ht="37.9" customHeight="1">
      <c r="B537" s="32"/>
      <c r="C537" s="160" t="s">
        <v>487</v>
      </c>
      <c r="D537" s="160" t="s">
        <v>316</v>
      </c>
      <c r="E537" s="161" t="s">
        <v>1725</v>
      </c>
      <c r="F537" s="162" t="s">
        <v>1410</v>
      </c>
      <c r="G537" s="163" t="s">
        <v>319</v>
      </c>
      <c r="H537" s="164">
        <v>36</v>
      </c>
      <c r="I537" s="165"/>
      <c r="J537" s="166">
        <f>ROUND(I537*H537,2)</f>
        <v>0</v>
      </c>
      <c r="K537" s="162" t="s">
        <v>19</v>
      </c>
      <c r="L537" s="32"/>
      <c r="M537" s="167" t="s">
        <v>19</v>
      </c>
      <c r="N537" s="168" t="s">
        <v>41</v>
      </c>
      <c r="P537" s="135">
        <f>O537*H537</f>
        <v>0</v>
      </c>
      <c r="Q537" s="135">
        <v>0</v>
      </c>
      <c r="R537" s="135">
        <f>Q537*H537</f>
        <v>0</v>
      </c>
      <c r="S537" s="135">
        <v>0</v>
      </c>
      <c r="T537" s="136">
        <f>S537*H537</f>
        <v>0</v>
      </c>
      <c r="AR537" s="137" t="s">
        <v>149</v>
      </c>
      <c r="AT537" s="137" t="s">
        <v>316</v>
      </c>
      <c r="AU537" s="137" t="s">
        <v>78</v>
      </c>
      <c r="AY537" s="17" t="s">
        <v>142</v>
      </c>
      <c r="BE537" s="138">
        <f>IF(N537="základní",J537,0)</f>
        <v>0</v>
      </c>
      <c r="BF537" s="138">
        <f>IF(N537="snížená",J537,0)</f>
        <v>0</v>
      </c>
      <c r="BG537" s="138">
        <f>IF(N537="zákl. přenesená",J537,0)</f>
        <v>0</v>
      </c>
      <c r="BH537" s="138">
        <f>IF(N537="sníž. přenesená",J537,0)</f>
        <v>0</v>
      </c>
      <c r="BI537" s="138">
        <f>IF(N537="nulová",J537,0)</f>
        <v>0</v>
      </c>
      <c r="BJ537" s="17" t="s">
        <v>78</v>
      </c>
      <c r="BK537" s="138">
        <f>ROUND(I537*H537,2)</f>
        <v>0</v>
      </c>
      <c r="BL537" s="17" t="s">
        <v>149</v>
      </c>
      <c r="BM537" s="137" t="s">
        <v>1726</v>
      </c>
    </row>
    <row r="538" spans="2:65" s="13" customFormat="1" ht="11.25">
      <c r="B538" s="154"/>
      <c r="D538" s="140" t="s">
        <v>151</v>
      </c>
      <c r="E538" s="155" t="s">
        <v>19</v>
      </c>
      <c r="F538" s="156" t="s">
        <v>1579</v>
      </c>
      <c r="H538" s="155" t="s">
        <v>19</v>
      </c>
      <c r="I538" s="157"/>
      <c r="L538" s="154"/>
      <c r="M538" s="158"/>
      <c r="T538" s="159"/>
      <c r="AT538" s="155" t="s">
        <v>151</v>
      </c>
      <c r="AU538" s="155" t="s">
        <v>78</v>
      </c>
      <c r="AV538" s="13" t="s">
        <v>78</v>
      </c>
      <c r="AW538" s="13" t="s">
        <v>31</v>
      </c>
      <c r="AX538" s="13" t="s">
        <v>70</v>
      </c>
      <c r="AY538" s="155" t="s">
        <v>142</v>
      </c>
    </row>
    <row r="539" spans="2:65" s="13" customFormat="1" ht="11.25">
      <c r="B539" s="154"/>
      <c r="D539" s="140" t="s">
        <v>151</v>
      </c>
      <c r="E539" s="155" t="s">
        <v>19</v>
      </c>
      <c r="F539" s="156" t="s">
        <v>1543</v>
      </c>
      <c r="H539" s="155" t="s">
        <v>19</v>
      </c>
      <c r="I539" s="157"/>
      <c r="L539" s="154"/>
      <c r="M539" s="158"/>
      <c r="T539" s="159"/>
      <c r="AT539" s="155" t="s">
        <v>151</v>
      </c>
      <c r="AU539" s="155" t="s">
        <v>78</v>
      </c>
      <c r="AV539" s="13" t="s">
        <v>78</v>
      </c>
      <c r="AW539" s="13" t="s">
        <v>31</v>
      </c>
      <c r="AX539" s="13" t="s">
        <v>70</v>
      </c>
      <c r="AY539" s="155" t="s">
        <v>142</v>
      </c>
    </row>
    <row r="540" spans="2:65" s="11" customFormat="1" ht="11.25">
      <c r="B540" s="139"/>
      <c r="D540" s="140" t="s">
        <v>151</v>
      </c>
      <c r="E540" s="141" t="s">
        <v>19</v>
      </c>
      <c r="F540" s="142" t="s">
        <v>1580</v>
      </c>
      <c r="H540" s="143">
        <v>36</v>
      </c>
      <c r="I540" s="144"/>
      <c r="L540" s="139"/>
      <c r="M540" s="145"/>
      <c r="T540" s="146"/>
      <c r="AT540" s="141" t="s">
        <v>151</v>
      </c>
      <c r="AU540" s="141" t="s">
        <v>78</v>
      </c>
      <c r="AV540" s="11" t="s">
        <v>80</v>
      </c>
      <c r="AW540" s="11" t="s">
        <v>31</v>
      </c>
      <c r="AX540" s="11" t="s">
        <v>70</v>
      </c>
      <c r="AY540" s="141" t="s">
        <v>142</v>
      </c>
    </row>
    <row r="541" spans="2:65" s="12" customFormat="1" ht="11.25">
      <c r="B541" s="147"/>
      <c r="D541" s="140" t="s">
        <v>151</v>
      </c>
      <c r="E541" s="148" t="s">
        <v>19</v>
      </c>
      <c r="F541" s="149" t="s">
        <v>154</v>
      </c>
      <c r="H541" s="150">
        <v>36</v>
      </c>
      <c r="I541" s="151"/>
      <c r="L541" s="147"/>
      <c r="M541" s="152"/>
      <c r="T541" s="153"/>
      <c r="AT541" s="148" t="s">
        <v>151</v>
      </c>
      <c r="AU541" s="148" t="s">
        <v>78</v>
      </c>
      <c r="AV541" s="12" t="s">
        <v>149</v>
      </c>
      <c r="AW541" s="12" t="s">
        <v>31</v>
      </c>
      <c r="AX541" s="12" t="s">
        <v>78</v>
      </c>
      <c r="AY541" s="148" t="s">
        <v>142</v>
      </c>
    </row>
    <row r="542" spans="2:65" s="10" customFormat="1" ht="25.9" customHeight="1">
      <c r="B542" s="115"/>
      <c r="D542" s="116" t="s">
        <v>69</v>
      </c>
      <c r="E542" s="117" t="s">
        <v>538</v>
      </c>
      <c r="F542" s="117" t="s">
        <v>539</v>
      </c>
      <c r="I542" s="118"/>
      <c r="J542" s="119">
        <f>BK542</f>
        <v>0</v>
      </c>
      <c r="L542" s="115"/>
      <c r="M542" s="120"/>
      <c r="P542" s="121">
        <f>SUM(P543:P596)</f>
        <v>0</v>
      </c>
      <c r="R542" s="121">
        <f>SUM(R543:R596)</f>
        <v>0</v>
      </c>
      <c r="T542" s="122">
        <f>SUM(T543:T596)</f>
        <v>0</v>
      </c>
      <c r="AR542" s="116" t="s">
        <v>149</v>
      </c>
      <c r="AT542" s="123" t="s">
        <v>69</v>
      </c>
      <c r="AU542" s="123" t="s">
        <v>70</v>
      </c>
      <c r="AY542" s="116" t="s">
        <v>142</v>
      </c>
      <c r="BK542" s="124">
        <f>SUM(BK543:BK596)</f>
        <v>0</v>
      </c>
    </row>
    <row r="543" spans="2:65" s="1" customFormat="1" ht="37.9" customHeight="1">
      <c r="B543" s="32"/>
      <c r="C543" s="160" t="s">
        <v>491</v>
      </c>
      <c r="D543" s="160" t="s">
        <v>316</v>
      </c>
      <c r="E543" s="161" t="s">
        <v>550</v>
      </c>
      <c r="F543" s="162" t="s">
        <v>551</v>
      </c>
      <c r="G543" s="163" t="s">
        <v>146</v>
      </c>
      <c r="H543" s="164">
        <v>25</v>
      </c>
      <c r="I543" s="165"/>
      <c r="J543" s="166">
        <f>ROUND(I543*H543,2)</f>
        <v>0</v>
      </c>
      <c r="K543" s="162" t="s">
        <v>147</v>
      </c>
      <c r="L543" s="32"/>
      <c r="M543" s="167" t="s">
        <v>19</v>
      </c>
      <c r="N543" s="168" t="s">
        <v>41</v>
      </c>
      <c r="P543" s="135">
        <f>O543*H543</f>
        <v>0</v>
      </c>
      <c r="Q543" s="135">
        <v>0</v>
      </c>
      <c r="R543" s="135">
        <f>Q543*H543</f>
        <v>0</v>
      </c>
      <c r="S543" s="135">
        <v>0</v>
      </c>
      <c r="T543" s="136">
        <f>S543*H543</f>
        <v>0</v>
      </c>
      <c r="AR543" s="137" t="s">
        <v>543</v>
      </c>
      <c r="AT543" s="137" t="s">
        <v>316</v>
      </c>
      <c r="AU543" s="137" t="s">
        <v>78</v>
      </c>
      <c r="AY543" s="17" t="s">
        <v>142</v>
      </c>
      <c r="BE543" s="138">
        <f>IF(N543="základní",J543,0)</f>
        <v>0</v>
      </c>
      <c r="BF543" s="138">
        <f>IF(N543="snížená",J543,0)</f>
        <v>0</v>
      </c>
      <c r="BG543" s="138">
        <f>IF(N543="zákl. přenesená",J543,0)</f>
        <v>0</v>
      </c>
      <c r="BH543" s="138">
        <f>IF(N543="sníž. přenesená",J543,0)</f>
        <v>0</v>
      </c>
      <c r="BI543" s="138">
        <f>IF(N543="nulová",J543,0)</f>
        <v>0</v>
      </c>
      <c r="BJ543" s="17" t="s">
        <v>78</v>
      </c>
      <c r="BK543" s="138">
        <f>ROUND(I543*H543,2)</f>
        <v>0</v>
      </c>
      <c r="BL543" s="17" t="s">
        <v>543</v>
      </c>
      <c r="BM543" s="137" t="s">
        <v>1727</v>
      </c>
    </row>
    <row r="544" spans="2:65" s="13" customFormat="1" ht="11.25">
      <c r="B544" s="154"/>
      <c r="D544" s="140" t="s">
        <v>151</v>
      </c>
      <c r="E544" s="155" t="s">
        <v>19</v>
      </c>
      <c r="F544" s="156" t="s">
        <v>1496</v>
      </c>
      <c r="H544" s="155" t="s">
        <v>19</v>
      </c>
      <c r="I544" s="157"/>
      <c r="L544" s="154"/>
      <c r="M544" s="158"/>
      <c r="T544" s="159"/>
      <c r="AT544" s="155" t="s">
        <v>151</v>
      </c>
      <c r="AU544" s="155" t="s">
        <v>78</v>
      </c>
      <c r="AV544" s="13" t="s">
        <v>78</v>
      </c>
      <c r="AW544" s="13" t="s">
        <v>31</v>
      </c>
      <c r="AX544" s="13" t="s">
        <v>70</v>
      </c>
      <c r="AY544" s="155" t="s">
        <v>142</v>
      </c>
    </row>
    <row r="545" spans="2:51" s="11" customFormat="1" ht="11.25">
      <c r="B545" s="139"/>
      <c r="D545" s="140" t="s">
        <v>151</v>
      </c>
      <c r="E545" s="141" t="s">
        <v>19</v>
      </c>
      <c r="F545" s="142" t="s">
        <v>80</v>
      </c>
      <c r="H545" s="143">
        <v>2</v>
      </c>
      <c r="I545" s="144"/>
      <c r="L545" s="139"/>
      <c r="M545" s="145"/>
      <c r="T545" s="146"/>
      <c r="AT545" s="141" t="s">
        <v>151</v>
      </c>
      <c r="AU545" s="141" t="s">
        <v>78</v>
      </c>
      <c r="AV545" s="11" t="s">
        <v>80</v>
      </c>
      <c r="AW545" s="11" t="s">
        <v>31</v>
      </c>
      <c r="AX545" s="11" t="s">
        <v>70</v>
      </c>
      <c r="AY545" s="141" t="s">
        <v>142</v>
      </c>
    </row>
    <row r="546" spans="2:51" s="13" customFormat="1" ht="11.25">
      <c r="B546" s="154"/>
      <c r="D546" s="140" t="s">
        <v>151</v>
      </c>
      <c r="E546" s="155" t="s">
        <v>19</v>
      </c>
      <c r="F546" s="156" t="s">
        <v>1728</v>
      </c>
      <c r="H546" s="155" t="s">
        <v>19</v>
      </c>
      <c r="I546" s="157"/>
      <c r="L546" s="154"/>
      <c r="M546" s="158"/>
      <c r="T546" s="159"/>
      <c r="AT546" s="155" t="s">
        <v>151</v>
      </c>
      <c r="AU546" s="155" t="s">
        <v>78</v>
      </c>
      <c r="AV546" s="13" t="s">
        <v>78</v>
      </c>
      <c r="AW546" s="13" t="s">
        <v>31</v>
      </c>
      <c r="AX546" s="13" t="s">
        <v>70</v>
      </c>
      <c r="AY546" s="155" t="s">
        <v>142</v>
      </c>
    </row>
    <row r="547" spans="2:51" s="11" customFormat="1" ht="11.25">
      <c r="B547" s="139"/>
      <c r="D547" s="140" t="s">
        <v>151</v>
      </c>
      <c r="E547" s="141" t="s">
        <v>19</v>
      </c>
      <c r="F547" s="142" t="s">
        <v>161</v>
      </c>
      <c r="H547" s="143">
        <v>3</v>
      </c>
      <c r="I547" s="144"/>
      <c r="L547" s="139"/>
      <c r="M547" s="145"/>
      <c r="T547" s="146"/>
      <c r="AT547" s="141" t="s">
        <v>151</v>
      </c>
      <c r="AU547" s="141" t="s">
        <v>78</v>
      </c>
      <c r="AV547" s="11" t="s">
        <v>80</v>
      </c>
      <c r="AW547" s="11" t="s">
        <v>31</v>
      </c>
      <c r="AX547" s="11" t="s">
        <v>70</v>
      </c>
      <c r="AY547" s="141" t="s">
        <v>142</v>
      </c>
    </row>
    <row r="548" spans="2:51" s="13" customFormat="1" ht="11.25">
      <c r="B548" s="154"/>
      <c r="D548" s="140" t="s">
        <v>151</v>
      </c>
      <c r="E548" s="155" t="s">
        <v>19</v>
      </c>
      <c r="F548" s="156" t="s">
        <v>1498</v>
      </c>
      <c r="H548" s="155" t="s">
        <v>19</v>
      </c>
      <c r="I548" s="157"/>
      <c r="L548" s="154"/>
      <c r="M548" s="158"/>
      <c r="T548" s="159"/>
      <c r="AT548" s="155" t="s">
        <v>151</v>
      </c>
      <c r="AU548" s="155" t="s">
        <v>78</v>
      </c>
      <c r="AV548" s="13" t="s">
        <v>78</v>
      </c>
      <c r="AW548" s="13" t="s">
        <v>31</v>
      </c>
      <c r="AX548" s="13" t="s">
        <v>70</v>
      </c>
      <c r="AY548" s="155" t="s">
        <v>142</v>
      </c>
    </row>
    <row r="549" spans="2:51" s="11" customFormat="1" ht="11.25">
      <c r="B549" s="139"/>
      <c r="D549" s="140" t="s">
        <v>151</v>
      </c>
      <c r="E549" s="141" t="s">
        <v>19</v>
      </c>
      <c r="F549" s="142" t="s">
        <v>80</v>
      </c>
      <c r="H549" s="143">
        <v>2</v>
      </c>
      <c r="I549" s="144"/>
      <c r="L549" s="139"/>
      <c r="M549" s="145"/>
      <c r="T549" s="146"/>
      <c r="AT549" s="141" t="s">
        <v>151</v>
      </c>
      <c r="AU549" s="141" t="s">
        <v>78</v>
      </c>
      <c r="AV549" s="11" t="s">
        <v>80</v>
      </c>
      <c r="AW549" s="11" t="s">
        <v>31</v>
      </c>
      <c r="AX549" s="11" t="s">
        <v>70</v>
      </c>
      <c r="AY549" s="141" t="s">
        <v>142</v>
      </c>
    </row>
    <row r="550" spans="2:51" s="13" customFormat="1" ht="11.25">
      <c r="B550" s="154"/>
      <c r="D550" s="140" t="s">
        <v>151</v>
      </c>
      <c r="E550" s="155" t="s">
        <v>19</v>
      </c>
      <c r="F550" s="156" t="s">
        <v>1729</v>
      </c>
      <c r="H550" s="155" t="s">
        <v>19</v>
      </c>
      <c r="I550" s="157"/>
      <c r="L550" s="154"/>
      <c r="M550" s="158"/>
      <c r="T550" s="159"/>
      <c r="AT550" s="155" t="s">
        <v>151</v>
      </c>
      <c r="AU550" s="155" t="s">
        <v>78</v>
      </c>
      <c r="AV550" s="13" t="s">
        <v>78</v>
      </c>
      <c r="AW550" s="13" t="s">
        <v>31</v>
      </c>
      <c r="AX550" s="13" t="s">
        <v>70</v>
      </c>
      <c r="AY550" s="155" t="s">
        <v>142</v>
      </c>
    </row>
    <row r="551" spans="2:51" s="11" customFormat="1" ht="11.25">
      <c r="B551" s="139"/>
      <c r="D551" s="140" t="s">
        <v>151</v>
      </c>
      <c r="E551" s="141" t="s">
        <v>19</v>
      </c>
      <c r="F551" s="142" t="s">
        <v>1419</v>
      </c>
      <c r="H551" s="143">
        <v>2</v>
      </c>
      <c r="I551" s="144"/>
      <c r="L551" s="139"/>
      <c r="M551" s="145"/>
      <c r="T551" s="146"/>
      <c r="AT551" s="141" t="s">
        <v>151</v>
      </c>
      <c r="AU551" s="141" t="s">
        <v>78</v>
      </c>
      <c r="AV551" s="11" t="s">
        <v>80</v>
      </c>
      <c r="AW551" s="11" t="s">
        <v>31</v>
      </c>
      <c r="AX551" s="11" t="s">
        <v>70</v>
      </c>
      <c r="AY551" s="141" t="s">
        <v>142</v>
      </c>
    </row>
    <row r="552" spans="2:51" s="13" customFormat="1" ht="11.25">
      <c r="B552" s="154"/>
      <c r="D552" s="140" t="s">
        <v>151</v>
      </c>
      <c r="E552" s="155" t="s">
        <v>19</v>
      </c>
      <c r="F552" s="156" t="s">
        <v>1481</v>
      </c>
      <c r="H552" s="155" t="s">
        <v>19</v>
      </c>
      <c r="I552" s="157"/>
      <c r="L552" s="154"/>
      <c r="M552" s="158"/>
      <c r="T552" s="159"/>
      <c r="AT552" s="155" t="s">
        <v>151</v>
      </c>
      <c r="AU552" s="155" t="s">
        <v>78</v>
      </c>
      <c r="AV552" s="13" t="s">
        <v>78</v>
      </c>
      <c r="AW552" s="13" t="s">
        <v>31</v>
      </c>
      <c r="AX552" s="13" t="s">
        <v>70</v>
      </c>
      <c r="AY552" s="155" t="s">
        <v>142</v>
      </c>
    </row>
    <row r="553" spans="2:51" s="11" customFormat="1" ht="11.25">
      <c r="B553" s="139"/>
      <c r="D553" s="140" t="s">
        <v>151</v>
      </c>
      <c r="E553" s="141" t="s">
        <v>19</v>
      </c>
      <c r="F553" s="142" t="s">
        <v>80</v>
      </c>
      <c r="H553" s="143">
        <v>2</v>
      </c>
      <c r="I553" s="144"/>
      <c r="L553" s="139"/>
      <c r="M553" s="145"/>
      <c r="T553" s="146"/>
      <c r="AT553" s="141" t="s">
        <v>151</v>
      </c>
      <c r="AU553" s="141" t="s">
        <v>78</v>
      </c>
      <c r="AV553" s="11" t="s">
        <v>80</v>
      </c>
      <c r="AW553" s="11" t="s">
        <v>31</v>
      </c>
      <c r="AX553" s="11" t="s">
        <v>70</v>
      </c>
      <c r="AY553" s="141" t="s">
        <v>142</v>
      </c>
    </row>
    <row r="554" spans="2:51" s="13" customFormat="1" ht="11.25">
      <c r="B554" s="154"/>
      <c r="D554" s="140" t="s">
        <v>151</v>
      </c>
      <c r="E554" s="155" t="s">
        <v>19</v>
      </c>
      <c r="F554" s="156" t="s">
        <v>1730</v>
      </c>
      <c r="H554" s="155" t="s">
        <v>19</v>
      </c>
      <c r="I554" s="157"/>
      <c r="L554" s="154"/>
      <c r="M554" s="158"/>
      <c r="T554" s="159"/>
      <c r="AT554" s="155" t="s">
        <v>151</v>
      </c>
      <c r="AU554" s="155" t="s">
        <v>78</v>
      </c>
      <c r="AV554" s="13" t="s">
        <v>78</v>
      </c>
      <c r="AW554" s="13" t="s">
        <v>31</v>
      </c>
      <c r="AX554" s="13" t="s">
        <v>70</v>
      </c>
      <c r="AY554" s="155" t="s">
        <v>142</v>
      </c>
    </row>
    <row r="555" spans="2:51" s="11" customFormat="1" ht="11.25">
      <c r="B555" s="139"/>
      <c r="D555" s="140" t="s">
        <v>151</v>
      </c>
      <c r="E555" s="141" t="s">
        <v>19</v>
      </c>
      <c r="F555" s="142" t="s">
        <v>1419</v>
      </c>
      <c r="H555" s="143">
        <v>2</v>
      </c>
      <c r="I555" s="144"/>
      <c r="L555" s="139"/>
      <c r="M555" s="145"/>
      <c r="T555" s="146"/>
      <c r="AT555" s="141" t="s">
        <v>151</v>
      </c>
      <c r="AU555" s="141" t="s">
        <v>78</v>
      </c>
      <c r="AV555" s="11" t="s">
        <v>80</v>
      </c>
      <c r="AW555" s="11" t="s">
        <v>31</v>
      </c>
      <c r="AX555" s="11" t="s">
        <v>70</v>
      </c>
      <c r="AY555" s="141" t="s">
        <v>142</v>
      </c>
    </row>
    <row r="556" spans="2:51" s="13" customFormat="1" ht="11.25">
      <c r="B556" s="154"/>
      <c r="D556" s="140" t="s">
        <v>151</v>
      </c>
      <c r="E556" s="155" t="s">
        <v>19</v>
      </c>
      <c r="F556" s="156" t="s">
        <v>1731</v>
      </c>
      <c r="H556" s="155" t="s">
        <v>19</v>
      </c>
      <c r="I556" s="157"/>
      <c r="L556" s="154"/>
      <c r="M556" s="158"/>
      <c r="T556" s="159"/>
      <c r="AT556" s="155" t="s">
        <v>151</v>
      </c>
      <c r="AU556" s="155" t="s">
        <v>78</v>
      </c>
      <c r="AV556" s="13" t="s">
        <v>78</v>
      </c>
      <c r="AW556" s="13" t="s">
        <v>31</v>
      </c>
      <c r="AX556" s="13" t="s">
        <v>70</v>
      </c>
      <c r="AY556" s="155" t="s">
        <v>142</v>
      </c>
    </row>
    <row r="557" spans="2:51" s="11" customFormat="1" ht="11.25">
      <c r="B557" s="139"/>
      <c r="D557" s="140" t="s">
        <v>151</v>
      </c>
      <c r="E557" s="141" t="s">
        <v>19</v>
      </c>
      <c r="F557" s="142" t="s">
        <v>78</v>
      </c>
      <c r="H557" s="143">
        <v>1</v>
      </c>
      <c r="I557" s="144"/>
      <c r="L557" s="139"/>
      <c r="M557" s="145"/>
      <c r="T557" s="146"/>
      <c r="AT557" s="141" t="s">
        <v>151</v>
      </c>
      <c r="AU557" s="141" t="s">
        <v>78</v>
      </c>
      <c r="AV557" s="11" t="s">
        <v>80</v>
      </c>
      <c r="AW557" s="11" t="s">
        <v>31</v>
      </c>
      <c r="AX557" s="11" t="s">
        <v>70</v>
      </c>
      <c r="AY557" s="141" t="s">
        <v>142</v>
      </c>
    </row>
    <row r="558" spans="2:51" s="13" customFormat="1" ht="11.25">
      <c r="B558" s="154"/>
      <c r="D558" s="140" t="s">
        <v>151</v>
      </c>
      <c r="E558" s="155" t="s">
        <v>19</v>
      </c>
      <c r="F558" s="156" t="s">
        <v>1500</v>
      </c>
      <c r="H558" s="155" t="s">
        <v>19</v>
      </c>
      <c r="I558" s="157"/>
      <c r="L558" s="154"/>
      <c r="M558" s="158"/>
      <c r="T558" s="159"/>
      <c r="AT558" s="155" t="s">
        <v>151</v>
      </c>
      <c r="AU558" s="155" t="s">
        <v>78</v>
      </c>
      <c r="AV558" s="13" t="s">
        <v>78</v>
      </c>
      <c r="AW558" s="13" t="s">
        <v>31</v>
      </c>
      <c r="AX558" s="13" t="s">
        <v>70</v>
      </c>
      <c r="AY558" s="155" t="s">
        <v>142</v>
      </c>
    </row>
    <row r="559" spans="2:51" s="11" customFormat="1" ht="11.25">
      <c r="B559" s="139"/>
      <c r="D559" s="140" t="s">
        <v>151</v>
      </c>
      <c r="E559" s="141" t="s">
        <v>19</v>
      </c>
      <c r="F559" s="142" t="s">
        <v>80</v>
      </c>
      <c r="H559" s="143">
        <v>2</v>
      </c>
      <c r="I559" s="144"/>
      <c r="L559" s="139"/>
      <c r="M559" s="145"/>
      <c r="T559" s="146"/>
      <c r="AT559" s="141" t="s">
        <v>151</v>
      </c>
      <c r="AU559" s="141" t="s">
        <v>78</v>
      </c>
      <c r="AV559" s="11" t="s">
        <v>80</v>
      </c>
      <c r="AW559" s="11" t="s">
        <v>31</v>
      </c>
      <c r="AX559" s="11" t="s">
        <v>70</v>
      </c>
      <c r="AY559" s="141" t="s">
        <v>142</v>
      </c>
    </row>
    <row r="560" spans="2:51" s="11" customFormat="1" ht="11.25">
      <c r="B560" s="139"/>
      <c r="D560" s="140" t="s">
        <v>151</v>
      </c>
      <c r="E560" s="141" t="s">
        <v>19</v>
      </c>
      <c r="F560" s="142" t="s">
        <v>78</v>
      </c>
      <c r="H560" s="143">
        <v>1</v>
      </c>
      <c r="I560" s="144"/>
      <c r="L560" s="139"/>
      <c r="M560" s="145"/>
      <c r="T560" s="146"/>
      <c r="AT560" s="141" t="s">
        <v>151</v>
      </c>
      <c r="AU560" s="141" t="s">
        <v>78</v>
      </c>
      <c r="AV560" s="11" t="s">
        <v>80</v>
      </c>
      <c r="AW560" s="11" t="s">
        <v>31</v>
      </c>
      <c r="AX560" s="11" t="s">
        <v>70</v>
      </c>
      <c r="AY560" s="141" t="s">
        <v>142</v>
      </c>
    </row>
    <row r="561" spans="2:65" s="13" customFormat="1" ht="11.25">
      <c r="B561" s="154"/>
      <c r="D561" s="140" t="s">
        <v>151</v>
      </c>
      <c r="E561" s="155" t="s">
        <v>19</v>
      </c>
      <c r="F561" s="156" t="s">
        <v>1502</v>
      </c>
      <c r="H561" s="155" t="s">
        <v>19</v>
      </c>
      <c r="I561" s="157"/>
      <c r="L561" s="154"/>
      <c r="M561" s="158"/>
      <c r="T561" s="159"/>
      <c r="AT561" s="155" t="s">
        <v>151</v>
      </c>
      <c r="AU561" s="155" t="s">
        <v>78</v>
      </c>
      <c r="AV561" s="13" t="s">
        <v>78</v>
      </c>
      <c r="AW561" s="13" t="s">
        <v>31</v>
      </c>
      <c r="AX561" s="13" t="s">
        <v>70</v>
      </c>
      <c r="AY561" s="155" t="s">
        <v>142</v>
      </c>
    </row>
    <row r="562" spans="2:65" s="11" customFormat="1" ht="11.25">
      <c r="B562" s="139"/>
      <c r="D562" s="140" t="s">
        <v>151</v>
      </c>
      <c r="E562" s="141" t="s">
        <v>19</v>
      </c>
      <c r="F562" s="142" t="s">
        <v>161</v>
      </c>
      <c r="H562" s="143">
        <v>3</v>
      </c>
      <c r="I562" s="144"/>
      <c r="L562" s="139"/>
      <c r="M562" s="145"/>
      <c r="T562" s="146"/>
      <c r="AT562" s="141" t="s">
        <v>151</v>
      </c>
      <c r="AU562" s="141" t="s">
        <v>78</v>
      </c>
      <c r="AV562" s="11" t="s">
        <v>80</v>
      </c>
      <c r="AW562" s="11" t="s">
        <v>31</v>
      </c>
      <c r="AX562" s="11" t="s">
        <v>70</v>
      </c>
      <c r="AY562" s="141" t="s">
        <v>142</v>
      </c>
    </row>
    <row r="563" spans="2:65" s="13" customFormat="1" ht="11.25">
      <c r="B563" s="154"/>
      <c r="D563" s="140" t="s">
        <v>151</v>
      </c>
      <c r="E563" s="155" t="s">
        <v>19</v>
      </c>
      <c r="F563" s="156" t="s">
        <v>1732</v>
      </c>
      <c r="H563" s="155" t="s">
        <v>19</v>
      </c>
      <c r="I563" s="157"/>
      <c r="L563" s="154"/>
      <c r="M563" s="158"/>
      <c r="T563" s="159"/>
      <c r="AT563" s="155" t="s">
        <v>151</v>
      </c>
      <c r="AU563" s="155" t="s">
        <v>78</v>
      </c>
      <c r="AV563" s="13" t="s">
        <v>78</v>
      </c>
      <c r="AW563" s="13" t="s">
        <v>31</v>
      </c>
      <c r="AX563" s="13" t="s">
        <v>70</v>
      </c>
      <c r="AY563" s="155" t="s">
        <v>142</v>
      </c>
    </row>
    <row r="564" spans="2:65" s="11" customFormat="1" ht="11.25">
      <c r="B564" s="139"/>
      <c r="D564" s="140" t="s">
        <v>151</v>
      </c>
      <c r="E564" s="141" t="s">
        <v>19</v>
      </c>
      <c r="F564" s="142" t="s">
        <v>80</v>
      </c>
      <c r="H564" s="143">
        <v>2</v>
      </c>
      <c r="I564" s="144"/>
      <c r="L564" s="139"/>
      <c r="M564" s="145"/>
      <c r="T564" s="146"/>
      <c r="AT564" s="141" t="s">
        <v>151</v>
      </c>
      <c r="AU564" s="141" t="s">
        <v>78</v>
      </c>
      <c r="AV564" s="11" t="s">
        <v>80</v>
      </c>
      <c r="AW564" s="11" t="s">
        <v>31</v>
      </c>
      <c r="AX564" s="11" t="s">
        <v>70</v>
      </c>
      <c r="AY564" s="141" t="s">
        <v>142</v>
      </c>
    </row>
    <row r="565" spans="2:65" s="13" customFormat="1" ht="11.25">
      <c r="B565" s="154"/>
      <c r="D565" s="140" t="s">
        <v>151</v>
      </c>
      <c r="E565" s="155" t="s">
        <v>19</v>
      </c>
      <c r="F565" s="156" t="s">
        <v>1733</v>
      </c>
      <c r="H565" s="155" t="s">
        <v>19</v>
      </c>
      <c r="I565" s="157"/>
      <c r="L565" s="154"/>
      <c r="M565" s="158"/>
      <c r="T565" s="159"/>
      <c r="AT565" s="155" t="s">
        <v>151</v>
      </c>
      <c r="AU565" s="155" t="s">
        <v>78</v>
      </c>
      <c r="AV565" s="13" t="s">
        <v>78</v>
      </c>
      <c r="AW565" s="13" t="s">
        <v>31</v>
      </c>
      <c r="AX565" s="13" t="s">
        <v>70</v>
      </c>
      <c r="AY565" s="155" t="s">
        <v>142</v>
      </c>
    </row>
    <row r="566" spans="2:65" s="11" customFormat="1" ht="11.25">
      <c r="B566" s="139"/>
      <c r="D566" s="140" t="s">
        <v>151</v>
      </c>
      <c r="E566" s="141" t="s">
        <v>19</v>
      </c>
      <c r="F566" s="142" t="s">
        <v>80</v>
      </c>
      <c r="H566" s="143">
        <v>2</v>
      </c>
      <c r="I566" s="144"/>
      <c r="L566" s="139"/>
      <c r="M566" s="145"/>
      <c r="T566" s="146"/>
      <c r="AT566" s="141" t="s">
        <v>151</v>
      </c>
      <c r="AU566" s="141" t="s">
        <v>78</v>
      </c>
      <c r="AV566" s="11" t="s">
        <v>80</v>
      </c>
      <c r="AW566" s="11" t="s">
        <v>31</v>
      </c>
      <c r="AX566" s="11" t="s">
        <v>70</v>
      </c>
      <c r="AY566" s="141" t="s">
        <v>142</v>
      </c>
    </row>
    <row r="567" spans="2:65" s="13" customFormat="1" ht="11.25">
      <c r="B567" s="154"/>
      <c r="D567" s="140" t="s">
        <v>151</v>
      </c>
      <c r="E567" s="155" t="s">
        <v>19</v>
      </c>
      <c r="F567" s="156" t="s">
        <v>1734</v>
      </c>
      <c r="H567" s="155" t="s">
        <v>19</v>
      </c>
      <c r="I567" s="157"/>
      <c r="L567" s="154"/>
      <c r="M567" s="158"/>
      <c r="T567" s="159"/>
      <c r="AT567" s="155" t="s">
        <v>151</v>
      </c>
      <c r="AU567" s="155" t="s">
        <v>78</v>
      </c>
      <c r="AV567" s="13" t="s">
        <v>78</v>
      </c>
      <c r="AW567" s="13" t="s">
        <v>31</v>
      </c>
      <c r="AX567" s="13" t="s">
        <v>70</v>
      </c>
      <c r="AY567" s="155" t="s">
        <v>142</v>
      </c>
    </row>
    <row r="568" spans="2:65" s="11" customFormat="1" ht="11.25">
      <c r="B568" s="139"/>
      <c r="D568" s="140" t="s">
        <v>151</v>
      </c>
      <c r="E568" s="141" t="s">
        <v>19</v>
      </c>
      <c r="F568" s="142" t="s">
        <v>78</v>
      </c>
      <c r="H568" s="143">
        <v>1</v>
      </c>
      <c r="I568" s="144"/>
      <c r="L568" s="139"/>
      <c r="M568" s="145"/>
      <c r="T568" s="146"/>
      <c r="AT568" s="141" t="s">
        <v>151</v>
      </c>
      <c r="AU568" s="141" t="s">
        <v>78</v>
      </c>
      <c r="AV568" s="11" t="s">
        <v>80</v>
      </c>
      <c r="AW568" s="11" t="s">
        <v>31</v>
      </c>
      <c r="AX568" s="11" t="s">
        <v>70</v>
      </c>
      <c r="AY568" s="141" t="s">
        <v>142</v>
      </c>
    </row>
    <row r="569" spans="2:65" s="12" customFormat="1" ht="11.25">
      <c r="B569" s="147"/>
      <c r="D569" s="140" t="s">
        <v>151</v>
      </c>
      <c r="E569" s="148" t="s">
        <v>19</v>
      </c>
      <c r="F569" s="149" t="s">
        <v>154</v>
      </c>
      <c r="H569" s="150">
        <v>25</v>
      </c>
      <c r="I569" s="151"/>
      <c r="L569" s="147"/>
      <c r="M569" s="152"/>
      <c r="T569" s="153"/>
      <c r="AT569" s="148" t="s">
        <v>151</v>
      </c>
      <c r="AU569" s="148" t="s">
        <v>78</v>
      </c>
      <c r="AV569" s="12" t="s">
        <v>149</v>
      </c>
      <c r="AW569" s="12" t="s">
        <v>31</v>
      </c>
      <c r="AX569" s="12" t="s">
        <v>78</v>
      </c>
      <c r="AY569" s="148" t="s">
        <v>142</v>
      </c>
    </row>
    <row r="570" spans="2:65" s="1" customFormat="1" ht="21.75" customHeight="1">
      <c r="B570" s="32"/>
      <c r="C570" s="160" t="s">
        <v>495</v>
      </c>
      <c r="D570" s="160" t="s">
        <v>316</v>
      </c>
      <c r="E570" s="161" t="s">
        <v>556</v>
      </c>
      <c r="F570" s="162" t="s">
        <v>557</v>
      </c>
      <c r="G570" s="163" t="s">
        <v>146</v>
      </c>
      <c r="H570" s="164">
        <v>25</v>
      </c>
      <c r="I570" s="165"/>
      <c r="J570" s="166">
        <f>ROUND(I570*H570,2)</f>
        <v>0</v>
      </c>
      <c r="K570" s="162" t="s">
        <v>147</v>
      </c>
      <c r="L570" s="32"/>
      <c r="M570" s="167" t="s">
        <v>19</v>
      </c>
      <c r="N570" s="168" t="s">
        <v>41</v>
      </c>
      <c r="P570" s="135">
        <f>O570*H570</f>
        <v>0</v>
      </c>
      <c r="Q570" s="135">
        <v>0</v>
      </c>
      <c r="R570" s="135">
        <f>Q570*H570</f>
        <v>0</v>
      </c>
      <c r="S570" s="135">
        <v>0</v>
      </c>
      <c r="T570" s="136">
        <f>S570*H570</f>
        <v>0</v>
      </c>
      <c r="AR570" s="137" t="s">
        <v>543</v>
      </c>
      <c r="AT570" s="137" t="s">
        <v>316</v>
      </c>
      <c r="AU570" s="137" t="s">
        <v>78</v>
      </c>
      <c r="AY570" s="17" t="s">
        <v>142</v>
      </c>
      <c r="BE570" s="138">
        <f>IF(N570="základní",J570,0)</f>
        <v>0</v>
      </c>
      <c r="BF570" s="138">
        <f>IF(N570="snížená",J570,0)</f>
        <v>0</v>
      </c>
      <c r="BG570" s="138">
        <f>IF(N570="zákl. přenesená",J570,0)</f>
        <v>0</v>
      </c>
      <c r="BH570" s="138">
        <f>IF(N570="sníž. přenesená",J570,0)</f>
        <v>0</v>
      </c>
      <c r="BI570" s="138">
        <f>IF(N570="nulová",J570,0)</f>
        <v>0</v>
      </c>
      <c r="BJ570" s="17" t="s">
        <v>78</v>
      </c>
      <c r="BK570" s="138">
        <f>ROUND(I570*H570,2)</f>
        <v>0</v>
      </c>
      <c r="BL570" s="17" t="s">
        <v>543</v>
      </c>
      <c r="BM570" s="137" t="s">
        <v>1735</v>
      </c>
    </row>
    <row r="571" spans="2:65" s="13" customFormat="1" ht="11.25">
      <c r="B571" s="154"/>
      <c r="D571" s="140" t="s">
        <v>151</v>
      </c>
      <c r="E571" s="155" t="s">
        <v>19</v>
      </c>
      <c r="F571" s="156" t="s">
        <v>1496</v>
      </c>
      <c r="H571" s="155" t="s">
        <v>19</v>
      </c>
      <c r="I571" s="157"/>
      <c r="L571" s="154"/>
      <c r="M571" s="158"/>
      <c r="T571" s="159"/>
      <c r="AT571" s="155" t="s">
        <v>151</v>
      </c>
      <c r="AU571" s="155" t="s">
        <v>78</v>
      </c>
      <c r="AV571" s="13" t="s">
        <v>78</v>
      </c>
      <c r="AW571" s="13" t="s">
        <v>31</v>
      </c>
      <c r="AX571" s="13" t="s">
        <v>70</v>
      </c>
      <c r="AY571" s="155" t="s">
        <v>142</v>
      </c>
    </row>
    <row r="572" spans="2:65" s="11" customFormat="1" ht="11.25">
      <c r="B572" s="139"/>
      <c r="D572" s="140" t="s">
        <v>151</v>
      </c>
      <c r="E572" s="141" t="s">
        <v>19</v>
      </c>
      <c r="F572" s="142" t="s">
        <v>80</v>
      </c>
      <c r="H572" s="143">
        <v>2</v>
      </c>
      <c r="I572" s="144"/>
      <c r="L572" s="139"/>
      <c r="M572" s="145"/>
      <c r="T572" s="146"/>
      <c r="AT572" s="141" t="s">
        <v>151</v>
      </c>
      <c r="AU572" s="141" t="s">
        <v>78</v>
      </c>
      <c r="AV572" s="11" t="s">
        <v>80</v>
      </c>
      <c r="AW572" s="11" t="s">
        <v>31</v>
      </c>
      <c r="AX572" s="11" t="s">
        <v>70</v>
      </c>
      <c r="AY572" s="141" t="s">
        <v>142</v>
      </c>
    </row>
    <row r="573" spans="2:65" s="13" customFormat="1" ht="11.25">
      <c r="B573" s="154"/>
      <c r="D573" s="140" t="s">
        <v>151</v>
      </c>
      <c r="E573" s="155" t="s">
        <v>19</v>
      </c>
      <c r="F573" s="156" t="s">
        <v>1728</v>
      </c>
      <c r="H573" s="155" t="s">
        <v>19</v>
      </c>
      <c r="I573" s="157"/>
      <c r="L573" s="154"/>
      <c r="M573" s="158"/>
      <c r="T573" s="159"/>
      <c r="AT573" s="155" t="s">
        <v>151</v>
      </c>
      <c r="AU573" s="155" t="s">
        <v>78</v>
      </c>
      <c r="AV573" s="13" t="s">
        <v>78</v>
      </c>
      <c r="AW573" s="13" t="s">
        <v>31</v>
      </c>
      <c r="AX573" s="13" t="s">
        <v>70</v>
      </c>
      <c r="AY573" s="155" t="s">
        <v>142</v>
      </c>
    </row>
    <row r="574" spans="2:65" s="11" customFormat="1" ht="11.25">
      <c r="B574" s="139"/>
      <c r="D574" s="140" t="s">
        <v>151</v>
      </c>
      <c r="E574" s="141" t="s">
        <v>19</v>
      </c>
      <c r="F574" s="142" t="s">
        <v>161</v>
      </c>
      <c r="H574" s="143">
        <v>3</v>
      </c>
      <c r="I574" s="144"/>
      <c r="L574" s="139"/>
      <c r="M574" s="145"/>
      <c r="T574" s="146"/>
      <c r="AT574" s="141" t="s">
        <v>151</v>
      </c>
      <c r="AU574" s="141" t="s">
        <v>78</v>
      </c>
      <c r="AV574" s="11" t="s">
        <v>80</v>
      </c>
      <c r="AW574" s="11" t="s">
        <v>31</v>
      </c>
      <c r="AX574" s="11" t="s">
        <v>70</v>
      </c>
      <c r="AY574" s="141" t="s">
        <v>142</v>
      </c>
    </row>
    <row r="575" spans="2:65" s="13" customFormat="1" ht="11.25">
      <c r="B575" s="154"/>
      <c r="D575" s="140" t="s">
        <v>151</v>
      </c>
      <c r="E575" s="155" t="s">
        <v>19</v>
      </c>
      <c r="F575" s="156" t="s">
        <v>1498</v>
      </c>
      <c r="H575" s="155" t="s">
        <v>19</v>
      </c>
      <c r="I575" s="157"/>
      <c r="L575" s="154"/>
      <c r="M575" s="158"/>
      <c r="T575" s="159"/>
      <c r="AT575" s="155" t="s">
        <v>151</v>
      </c>
      <c r="AU575" s="155" t="s">
        <v>78</v>
      </c>
      <c r="AV575" s="13" t="s">
        <v>78</v>
      </c>
      <c r="AW575" s="13" t="s">
        <v>31</v>
      </c>
      <c r="AX575" s="13" t="s">
        <v>70</v>
      </c>
      <c r="AY575" s="155" t="s">
        <v>142</v>
      </c>
    </row>
    <row r="576" spans="2:65" s="11" customFormat="1" ht="11.25">
      <c r="B576" s="139"/>
      <c r="D576" s="140" t="s">
        <v>151</v>
      </c>
      <c r="E576" s="141" t="s">
        <v>19</v>
      </c>
      <c r="F576" s="142" t="s">
        <v>80</v>
      </c>
      <c r="H576" s="143">
        <v>2</v>
      </c>
      <c r="I576" s="144"/>
      <c r="L576" s="139"/>
      <c r="M576" s="145"/>
      <c r="T576" s="146"/>
      <c r="AT576" s="141" t="s">
        <v>151</v>
      </c>
      <c r="AU576" s="141" t="s">
        <v>78</v>
      </c>
      <c r="AV576" s="11" t="s">
        <v>80</v>
      </c>
      <c r="AW576" s="11" t="s">
        <v>31</v>
      </c>
      <c r="AX576" s="11" t="s">
        <v>70</v>
      </c>
      <c r="AY576" s="141" t="s">
        <v>142</v>
      </c>
    </row>
    <row r="577" spans="2:51" s="13" customFormat="1" ht="11.25">
      <c r="B577" s="154"/>
      <c r="D577" s="140" t="s">
        <v>151</v>
      </c>
      <c r="E577" s="155" t="s">
        <v>19</v>
      </c>
      <c r="F577" s="156" t="s">
        <v>1729</v>
      </c>
      <c r="H577" s="155" t="s">
        <v>19</v>
      </c>
      <c r="I577" s="157"/>
      <c r="L577" s="154"/>
      <c r="M577" s="158"/>
      <c r="T577" s="159"/>
      <c r="AT577" s="155" t="s">
        <v>151</v>
      </c>
      <c r="AU577" s="155" t="s">
        <v>78</v>
      </c>
      <c r="AV577" s="13" t="s">
        <v>78</v>
      </c>
      <c r="AW577" s="13" t="s">
        <v>31</v>
      </c>
      <c r="AX577" s="13" t="s">
        <v>70</v>
      </c>
      <c r="AY577" s="155" t="s">
        <v>142</v>
      </c>
    </row>
    <row r="578" spans="2:51" s="11" customFormat="1" ht="11.25">
      <c r="B578" s="139"/>
      <c r="D578" s="140" t="s">
        <v>151</v>
      </c>
      <c r="E578" s="141" t="s">
        <v>19</v>
      </c>
      <c r="F578" s="142" t="s">
        <v>1419</v>
      </c>
      <c r="H578" s="143">
        <v>2</v>
      </c>
      <c r="I578" s="144"/>
      <c r="L578" s="139"/>
      <c r="M578" s="145"/>
      <c r="T578" s="146"/>
      <c r="AT578" s="141" t="s">
        <v>151</v>
      </c>
      <c r="AU578" s="141" t="s">
        <v>78</v>
      </c>
      <c r="AV578" s="11" t="s">
        <v>80</v>
      </c>
      <c r="AW578" s="11" t="s">
        <v>31</v>
      </c>
      <c r="AX578" s="11" t="s">
        <v>70</v>
      </c>
      <c r="AY578" s="141" t="s">
        <v>142</v>
      </c>
    </row>
    <row r="579" spans="2:51" s="13" customFormat="1" ht="11.25">
      <c r="B579" s="154"/>
      <c r="D579" s="140" t="s">
        <v>151</v>
      </c>
      <c r="E579" s="155" t="s">
        <v>19</v>
      </c>
      <c r="F579" s="156" t="s">
        <v>1481</v>
      </c>
      <c r="H579" s="155" t="s">
        <v>19</v>
      </c>
      <c r="I579" s="157"/>
      <c r="L579" s="154"/>
      <c r="M579" s="158"/>
      <c r="T579" s="159"/>
      <c r="AT579" s="155" t="s">
        <v>151</v>
      </c>
      <c r="AU579" s="155" t="s">
        <v>78</v>
      </c>
      <c r="AV579" s="13" t="s">
        <v>78</v>
      </c>
      <c r="AW579" s="13" t="s">
        <v>31</v>
      </c>
      <c r="AX579" s="13" t="s">
        <v>70</v>
      </c>
      <c r="AY579" s="155" t="s">
        <v>142</v>
      </c>
    </row>
    <row r="580" spans="2:51" s="11" customFormat="1" ht="11.25">
      <c r="B580" s="139"/>
      <c r="D580" s="140" t="s">
        <v>151</v>
      </c>
      <c r="E580" s="141" t="s">
        <v>19</v>
      </c>
      <c r="F580" s="142" t="s">
        <v>80</v>
      </c>
      <c r="H580" s="143">
        <v>2</v>
      </c>
      <c r="I580" s="144"/>
      <c r="L580" s="139"/>
      <c r="M580" s="145"/>
      <c r="T580" s="146"/>
      <c r="AT580" s="141" t="s">
        <v>151</v>
      </c>
      <c r="AU580" s="141" t="s">
        <v>78</v>
      </c>
      <c r="AV580" s="11" t="s">
        <v>80</v>
      </c>
      <c r="AW580" s="11" t="s">
        <v>31</v>
      </c>
      <c r="AX580" s="11" t="s">
        <v>70</v>
      </c>
      <c r="AY580" s="141" t="s">
        <v>142</v>
      </c>
    </row>
    <row r="581" spans="2:51" s="13" customFormat="1" ht="11.25">
      <c r="B581" s="154"/>
      <c r="D581" s="140" t="s">
        <v>151</v>
      </c>
      <c r="E581" s="155" t="s">
        <v>19</v>
      </c>
      <c r="F581" s="156" t="s">
        <v>1730</v>
      </c>
      <c r="H581" s="155" t="s">
        <v>19</v>
      </c>
      <c r="I581" s="157"/>
      <c r="L581" s="154"/>
      <c r="M581" s="158"/>
      <c r="T581" s="159"/>
      <c r="AT581" s="155" t="s">
        <v>151</v>
      </c>
      <c r="AU581" s="155" t="s">
        <v>78</v>
      </c>
      <c r="AV581" s="13" t="s">
        <v>78</v>
      </c>
      <c r="AW581" s="13" t="s">
        <v>31</v>
      </c>
      <c r="AX581" s="13" t="s">
        <v>70</v>
      </c>
      <c r="AY581" s="155" t="s">
        <v>142</v>
      </c>
    </row>
    <row r="582" spans="2:51" s="11" customFormat="1" ht="11.25">
      <c r="B582" s="139"/>
      <c r="D582" s="140" t="s">
        <v>151</v>
      </c>
      <c r="E582" s="141" t="s">
        <v>19</v>
      </c>
      <c r="F582" s="142" t="s">
        <v>1419</v>
      </c>
      <c r="H582" s="143">
        <v>2</v>
      </c>
      <c r="I582" s="144"/>
      <c r="L582" s="139"/>
      <c r="M582" s="145"/>
      <c r="T582" s="146"/>
      <c r="AT582" s="141" t="s">
        <v>151</v>
      </c>
      <c r="AU582" s="141" t="s">
        <v>78</v>
      </c>
      <c r="AV582" s="11" t="s">
        <v>80</v>
      </c>
      <c r="AW582" s="11" t="s">
        <v>31</v>
      </c>
      <c r="AX582" s="11" t="s">
        <v>70</v>
      </c>
      <c r="AY582" s="141" t="s">
        <v>142</v>
      </c>
    </row>
    <row r="583" spans="2:51" s="13" customFormat="1" ht="11.25">
      <c r="B583" s="154"/>
      <c r="D583" s="140" t="s">
        <v>151</v>
      </c>
      <c r="E583" s="155" t="s">
        <v>19</v>
      </c>
      <c r="F583" s="156" t="s">
        <v>1731</v>
      </c>
      <c r="H583" s="155" t="s">
        <v>19</v>
      </c>
      <c r="I583" s="157"/>
      <c r="L583" s="154"/>
      <c r="M583" s="158"/>
      <c r="T583" s="159"/>
      <c r="AT583" s="155" t="s">
        <v>151</v>
      </c>
      <c r="AU583" s="155" t="s">
        <v>78</v>
      </c>
      <c r="AV583" s="13" t="s">
        <v>78</v>
      </c>
      <c r="AW583" s="13" t="s">
        <v>31</v>
      </c>
      <c r="AX583" s="13" t="s">
        <v>70</v>
      </c>
      <c r="AY583" s="155" t="s">
        <v>142</v>
      </c>
    </row>
    <row r="584" spans="2:51" s="11" customFormat="1" ht="11.25">
      <c r="B584" s="139"/>
      <c r="D584" s="140" t="s">
        <v>151</v>
      </c>
      <c r="E584" s="141" t="s">
        <v>19</v>
      </c>
      <c r="F584" s="142" t="s">
        <v>78</v>
      </c>
      <c r="H584" s="143">
        <v>1</v>
      </c>
      <c r="I584" s="144"/>
      <c r="L584" s="139"/>
      <c r="M584" s="145"/>
      <c r="T584" s="146"/>
      <c r="AT584" s="141" t="s">
        <v>151</v>
      </c>
      <c r="AU584" s="141" t="s">
        <v>78</v>
      </c>
      <c r="AV584" s="11" t="s">
        <v>80</v>
      </c>
      <c r="AW584" s="11" t="s">
        <v>31</v>
      </c>
      <c r="AX584" s="11" t="s">
        <v>70</v>
      </c>
      <c r="AY584" s="141" t="s">
        <v>142</v>
      </c>
    </row>
    <row r="585" spans="2:51" s="13" customFormat="1" ht="11.25">
      <c r="B585" s="154"/>
      <c r="D585" s="140" t="s">
        <v>151</v>
      </c>
      <c r="E585" s="155" t="s">
        <v>19</v>
      </c>
      <c r="F585" s="156" t="s">
        <v>1500</v>
      </c>
      <c r="H585" s="155" t="s">
        <v>19</v>
      </c>
      <c r="I585" s="157"/>
      <c r="L585" s="154"/>
      <c r="M585" s="158"/>
      <c r="T585" s="159"/>
      <c r="AT585" s="155" t="s">
        <v>151</v>
      </c>
      <c r="AU585" s="155" t="s">
        <v>78</v>
      </c>
      <c r="AV585" s="13" t="s">
        <v>78</v>
      </c>
      <c r="AW585" s="13" t="s">
        <v>31</v>
      </c>
      <c r="AX585" s="13" t="s">
        <v>70</v>
      </c>
      <c r="AY585" s="155" t="s">
        <v>142</v>
      </c>
    </row>
    <row r="586" spans="2:51" s="11" customFormat="1" ht="11.25">
      <c r="B586" s="139"/>
      <c r="D586" s="140" t="s">
        <v>151</v>
      </c>
      <c r="E586" s="141" t="s">
        <v>19</v>
      </c>
      <c r="F586" s="142" t="s">
        <v>80</v>
      </c>
      <c r="H586" s="143">
        <v>2</v>
      </c>
      <c r="I586" s="144"/>
      <c r="L586" s="139"/>
      <c r="M586" s="145"/>
      <c r="T586" s="146"/>
      <c r="AT586" s="141" t="s">
        <v>151</v>
      </c>
      <c r="AU586" s="141" t="s">
        <v>78</v>
      </c>
      <c r="AV586" s="11" t="s">
        <v>80</v>
      </c>
      <c r="AW586" s="11" t="s">
        <v>31</v>
      </c>
      <c r="AX586" s="11" t="s">
        <v>70</v>
      </c>
      <c r="AY586" s="141" t="s">
        <v>142</v>
      </c>
    </row>
    <row r="587" spans="2:51" s="11" customFormat="1" ht="11.25">
      <c r="B587" s="139"/>
      <c r="D587" s="140" t="s">
        <v>151</v>
      </c>
      <c r="E587" s="141" t="s">
        <v>19</v>
      </c>
      <c r="F587" s="142" t="s">
        <v>78</v>
      </c>
      <c r="H587" s="143">
        <v>1</v>
      </c>
      <c r="I587" s="144"/>
      <c r="L587" s="139"/>
      <c r="M587" s="145"/>
      <c r="T587" s="146"/>
      <c r="AT587" s="141" t="s">
        <v>151</v>
      </c>
      <c r="AU587" s="141" t="s">
        <v>78</v>
      </c>
      <c r="AV587" s="11" t="s">
        <v>80</v>
      </c>
      <c r="AW587" s="11" t="s">
        <v>31</v>
      </c>
      <c r="AX587" s="11" t="s">
        <v>70</v>
      </c>
      <c r="AY587" s="141" t="s">
        <v>142</v>
      </c>
    </row>
    <row r="588" spans="2:51" s="13" customFormat="1" ht="11.25">
      <c r="B588" s="154"/>
      <c r="D588" s="140" t="s">
        <v>151</v>
      </c>
      <c r="E588" s="155" t="s">
        <v>19</v>
      </c>
      <c r="F588" s="156" t="s">
        <v>1502</v>
      </c>
      <c r="H588" s="155" t="s">
        <v>19</v>
      </c>
      <c r="I588" s="157"/>
      <c r="L588" s="154"/>
      <c r="M588" s="158"/>
      <c r="T588" s="159"/>
      <c r="AT588" s="155" t="s">
        <v>151</v>
      </c>
      <c r="AU588" s="155" t="s">
        <v>78</v>
      </c>
      <c r="AV588" s="13" t="s">
        <v>78</v>
      </c>
      <c r="AW588" s="13" t="s">
        <v>31</v>
      </c>
      <c r="AX588" s="13" t="s">
        <v>70</v>
      </c>
      <c r="AY588" s="155" t="s">
        <v>142</v>
      </c>
    </row>
    <row r="589" spans="2:51" s="11" customFormat="1" ht="11.25">
      <c r="B589" s="139"/>
      <c r="D589" s="140" t="s">
        <v>151</v>
      </c>
      <c r="E589" s="141" t="s">
        <v>19</v>
      </c>
      <c r="F589" s="142" t="s">
        <v>161</v>
      </c>
      <c r="H589" s="143">
        <v>3</v>
      </c>
      <c r="I589" s="144"/>
      <c r="L589" s="139"/>
      <c r="M589" s="145"/>
      <c r="T589" s="146"/>
      <c r="AT589" s="141" t="s">
        <v>151</v>
      </c>
      <c r="AU589" s="141" t="s">
        <v>78</v>
      </c>
      <c r="AV589" s="11" t="s">
        <v>80</v>
      </c>
      <c r="AW589" s="11" t="s">
        <v>31</v>
      </c>
      <c r="AX589" s="11" t="s">
        <v>70</v>
      </c>
      <c r="AY589" s="141" t="s">
        <v>142</v>
      </c>
    </row>
    <row r="590" spans="2:51" s="13" customFormat="1" ht="11.25">
      <c r="B590" s="154"/>
      <c r="D590" s="140" t="s">
        <v>151</v>
      </c>
      <c r="E590" s="155" t="s">
        <v>19</v>
      </c>
      <c r="F590" s="156" t="s">
        <v>1732</v>
      </c>
      <c r="H590" s="155" t="s">
        <v>19</v>
      </c>
      <c r="I590" s="157"/>
      <c r="L590" s="154"/>
      <c r="M590" s="158"/>
      <c r="T590" s="159"/>
      <c r="AT590" s="155" t="s">
        <v>151</v>
      </c>
      <c r="AU590" s="155" t="s">
        <v>78</v>
      </c>
      <c r="AV590" s="13" t="s">
        <v>78</v>
      </c>
      <c r="AW590" s="13" t="s">
        <v>31</v>
      </c>
      <c r="AX590" s="13" t="s">
        <v>70</v>
      </c>
      <c r="AY590" s="155" t="s">
        <v>142</v>
      </c>
    </row>
    <row r="591" spans="2:51" s="11" customFormat="1" ht="11.25">
      <c r="B591" s="139"/>
      <c r="D591" s="140" t="s">
        <v>151</v>
      </c>
      <c r="E591" s="141" t="s">
        <v>19</v>
      </c>
      <c r="F591" s="142" t="s">
        <v>80</v>
      </c>
      <c r="H591" s="143">
        <v>2</v>
      </c>
      <c r="I591" s="144"/>
      <c r="L591" s="139"/>
      <c r="M591" s="145"/>
      <c r="T591" s="146"/>
      <c r="AT591" s="141" t="s">
        <v>151</v>
      </c>
      <c r="AU591" s="141" t="s">
        <v>78</v>
      </c>
      <c r="AV591" s="11" t="s">
        <v>80</v>
      </c>
      <c r="AW591" s="11" t="s">
        <v>31</v>
      </c>
      <c r="AX591" s="11" t="s">
        <v>70</v>
      </c>
      <c r="AY591" s="141" t="s">
        <v>142</v>
      </c>
    </row>
    <row r="592" spans="2:51" s="13" customFormat="1" ht="11.25">
      <c r="B592" s="154"/>
      <c r="D592" s="140" t="s">
        <v>151</v>
      </c>
      <c r="E592" s="155" t="s">
        <v>19</v>
      </c>
      <c r="F592" s="156" t="s">
        <v>1733</v>
      </c>
      <c r="H592" s="155" t="s">
        <v>19</v>
      </c>
      <c r="I592" s="157"/>
      <c r="L592" s="154"/>
      <c r="M592" s="158"/>
      <c r="T592" s="159"/>
      <c r="AT592" s="155" t="s">
        <v>151</v>
      </c>
      <c r="AU592" s="155" t="s">
        <v>78</v>
      </c>
      <c r="AV592" s="13" t="s">
        <v>78</v>
      </c>
      <c r="AW592" s="13" t="s">
        <v>31</v>
      </c>
      <c r="AX592" s="13" t="s">
        <v>70</v>
      </c>
      <c r="AY592" s="155" t="s">
        <v>142</v>
      </c>
    </row>
    <row r="593" spans="2:65" s="11" customFormat="1" ht="11.25">
      <c r="B593" s="139"/>
      <c r="D593" s="140" t="s">
        <v>151</v>
      </c>
      <c r="E593" s="141" t="s">
        <v>19</v>
      </c>
      <c r="F593" s="142" t="s">
        <v>80</v>
      </c>
      <c r="H593" s="143">
        <v>2</v>
      </c>
      <c r="I593" s="144"/>
      <c r="L593" s="139"/>
      <c r="M593" s="145"/>
      <c r="T593" s="146"/>
      <c r="AT593" s="141" t="s">
        <v>151</v>
      </c>
      <c r="AU593" s="141" t="s">
        <v>78</v>
      </c>
      <c r="AV593" s="11" t="s">
        <v>80</v>
      </c>
      <c r="AW593" s="11" t="s">
        <v>31</v>
      </c>
      <c r="AX593" s="11" t="s">
        <v>70</v>
      </c>
      <c r="AY593" s="141" t="s">
        <v>142</v>
      </c>
    </row>
    <row r="594" spans="2:65" s="13" customFormat="1" ht="11.25">
      <c r="B594" s="154"/>
      <c r="D594" s="140" t="s">
        <v>151</v>
      </c>
      <c r="E594" s="155" t="s">
        <v>19</v>
      </c>
      <c r="F594" s="156" t="s">
        <v>1734</v>
      </c>
      <c r="H594" s="155" t="s">
        <v>19</v>
      </c>
      <c r="I594" s="157"/>
      <c r="L594" s="154"/>
      <c r="M594" s="158"/>
      <c r="T594" s="159"/>
      <c r="AT594" s="155" t="s">
        <v>151</v>
      </c>
      <c r="AU594" s="155" t="s">
        <v>78</v>
      </c>
      <c r="AV594" s="13" t="s">
        <v>78</v>
      </c>
      <c r="AW594" s="13" t="s">
        <v>31</v>
      </c>
      <c r="AX594" s="13" t="s">
        <v>70</v>
      </c>
      <c r="AY594" s="155" t="s">
        <v>142</v>
      </c>
    </row>
    <row r="595" spans="2:65" s="11" customFormat="1" ht="11.25">
      <c r="B595" s="139"/>
      <c r="D595" s="140" t="s">
        <v>151</v>
      </c>
      <c r="E595" s="141" t="s">
        <v>19</v>
      </c>
      <c r="F595" s="142" t="s">
        <v>78</v>
      </c>
      <c r="H595" s="143">
        <v>1</v>
      </c>
      <c r="I595" s="144"/>
      <c r="L595" s="139"/>
      <c r="M595" s="145"/>
      <c r="T595" s="146"/>
      <c r="AT595" s="141" t="s">
        <v>151</v>
      </c>
      <c r="AU595" s="141" t="s">
        <v>78</v>
      </c>
      <c r="AV595" s="11" t="s">
        <v>80</v>
      </c>
      <c r="AW595" s="11" t="s">
        <v>31</v>
      </c>
      <c r="AX595" s="11" t="s">
        <v>70</v>
      </c>
      <c r="AY595" s="141" t="s">
        <v>142</v>
      </c>
    </row>
    <row r="596" spans="2:65" s="12" customFormat="1" ht="11.25">
      <c r="B596" s="147"/>
      <c r="D596" s="140" t="s">
        <v>151</v>
      </c>
      <c r="E596" s="148" t="s">
        <v>19</v>
      </c>
      <c r="F596" s="149" t="s">
        <v>154</v>
      </c>
      <c r="H596" s="150">
        <v>25</v>
      </c>
      <c r="I596" s="151"/>
      <c r="L596" s="147"/>
      <c r="M596" s="152"/>
      <c r="T596" s="153"/>
      <c r="AT596" s="148" t="s">
        <v>151</v>
      </c>
      <c r="AU596" s="148" t="s">
        <v>78</v>
      </c>
      <c r="AV596" s="12" t="s">
        <v>149</v>
      </c>
      <c r="AW596" s="12" t="s">
        <v>31</v>
      </c>
      <c r="AX596" s="12" t="s">
        <v>78</v>
      </c>
      <c r="AY596" s="148" t="s">
        <v>142</v>
      </c>
    </row>
    <row r="597" spans="2:65" s="10" customFormat="1" ht="25.9" customHeight="1">
      <c r="B597" s="115"/>
      <c r="D597" s="116" t="s">
        <v>69</v>
      </c>
      <c r="E597" s="117" t="s">
        <v>559</v>
      </c>
      <c r="F597" s="117" t="s">
        <v>560</v>
      </c>
      <c r="I597" s="118"/>
      <c r="J597" s="119">
        <f>BK597</f>
        <v>0</v>
      </c>
      <c r="L597" s="115"/>
      <c r="M597" s="120"/>
      <c r="P597" s="121">
        <f>SUM(P598:P670)</f>
        <v>0</v>
      </c>
      <c r="R597" s="121">
        <f>SUM(R598:R670)</f>
        <v>0</v>
      </c>
      <c r="T597" s="122">
        <f>SUM(T598:T670)</f>
        <v>0</v>
      </c>
      <c r="AR597" s="116" t="s">
        <v>173</v>
      </c>
      <c r="AT597" s="123" t="s">
        <v>69</v>
      </c>
      <c r="AU597" s="123" t="s">
        <v>70</v>
      </c>
      <c r="AY597" s="116" t="s">
        <v>142</v>
      </c>
      <c r="BK597" s="124">
        <f>SUM(BK598:BK670)</f>
        <v>0</v>
      </c>
    </row>
    <row r="598" spans="2:65" s="1" customFormat="1" ht="101.25" customHeight="1">
      <c r="B598" s="32"/>
      <c r="C598" s="160" t="s">
        <v>499</v>
      </c>
      <c r="D598" s="160" t="s">
        <v>316</v>
      </c>
      <c r="E598" s="161" t="s">
        <v>562</v>
      </c>
      <c r="F598" s="162" t="s">
        <v>563</v>
      </c>
      <c r="G598" s="163" t="s">
        <v>290</v>
      </c>
      <c r="H598" s="164">
        <v>14093.823</v>
      </c>
      <c r="I598" s="165"/>
      <c r="J598" s="166">
        <f>ROUND(I598*H598,2)</f>
        <v>0</v>
      </c>
      <c r="K598" s="162" t="s">
        <v>147</v>
      </c>
      <c r="L598" s="32"/>
      <c r="M598" s="167" t="s">
        <v>19</v>
      </c>
      <c r="N598" s="168" t="s">
        <v>41</v>
      </c>
      <c r="P598" s="135">
        <f>O598*H598</f>
        <v>0</v>
      </c>
      <c r="Q598" s="135">
        <v>0</v>
      </c>
      <c r="R598" s="135">
        <f>Q598*H598</f>
        <v>0</v>
      </c>
      <c r="S598" s="135">
        <v>0</v>
      </c>
      <c r="T598" s="136">
        <f>S598*H598</f>
        <v>0</v>
      </c>
      <c r="AR598" s="137" t="s">
        <v>543</v>
      </c>
      <c r="AT598" s="137" t="s">
        <v>316</v>
      </c>
      <c r="AU598" s="137" t="s">
        <v>78</v>
      </c>
      <c r="AY598" s="17" t="s">
        <v>142</v>
      </c>
      <c r="BE598" s="138">
        <f>IF(N598="základní",J598,0)</f>
        <v>0</v>
      </c>
      <c r="BF598" s="138">
        <f>IF(N598="snížená",J598,0)</f>
        <v>0</v>
      </c>
      <c r="BG598" s="138">
        <f>IF(N598="zákl. přenesená",J598,0)</f>
        <v>0</v>
      </c>
      <c r="BH598" s="138">
        <f>IF(N598="sníž. přenesená",J598,0)</f>
        <v>0</v>
      </c>
      <c r="BI598" s="138">
        <f>IF(N598="nulová",J598,0)</f>
        <v>0</v>
      </c>
      <c r="BJ598" s="17" t="s">
        <v>78</v>
      </c>
      <c r="BK598" s="138">
        <f>ROUND(I598*H598,2)</f>
        <v>0</v>
      </c>
      <c r="BL598" s="17" t="s">
        <v>543</v>
      </c>
      <c r="BM598" s="137" t="s">
        <v>1736</v>
      </c>
    </row>
    <row r="599" spans="2:65" s="13" customFormat="1" ht="11.25">
      <c r="B599" s="154"/>
      <c r="D599" s="140" t="s">
        <v>151</v>
      </c>
      <c r="E599" s="155" t="s">
        <v>19</v>
      </c>
      <c r="F599" s="156" t="s">
        <v>565</v>
      </c>
      <c r="H599" s="155" t="s">
        <v>19</v>
      </c>
      <c r="I599" s="157"/>
      <c r="L599" s="154"/>
      <c r="M599" s="158"/>
      <c r="T599" s="159"/>
      <c r="AT599" s="155" t="s">
        <v>151</v>
      </c>
      <c r="AU599" s="155" t="s">
        <v>78</v>
      </c>
      <c r="AV599" s="13" t="s">
        <v>78</v>
      </c>
      <c r="AW599" s="13" t="s">
        <v>31</v>
      </c>
      <c r="AX599" s="13" t="s">
        <v>70</v>
      </c>
      <c r="AY599" s="155" t="s">
        <v>142</v>
      </c>
    </row>
    <row r="600" spans="2:65" s="11" customFormat="1" ht="11.25">
      <c r="B600" s="139"/>
      <c r="D600" s="140" t="s">
        <v>151</v>
      </c>
      <c r="E600" s="141" t="s">
        <v>19</v>
      </c>
      <c r="F600" s="142" t="s">
        <v>1737</v>
      </c>
      <c r="H600" s="143">
        <v>21.640999999999998</v>
      </c>
      <c r="I600" s="144"/>
      <c r="L600" s="139"/>
      <c r="M600" s="145"/>
      <c r="T600" s="146"/>
      <c r="AT600" s="141" t="s">
        <v>151</v>
      </c>
      <c r="AU600" s="141" t="s">
        <v>78</v>
      </c>
      <c r="AV600" s="11" t="s">
        <v>80</v>
      </c>
      <c r="AW600" s="11" t="s">
        <v>31</v>
      </c>
      <c r="AX600" s="11" t="s">
        <v>70</v>
      </c>
      <c r="AY600" s="141" t="s">
        <v>142</v>
      </c>
    </row>
    <row r="601" spans="2:65" s="13" customFormat="1" ht="11.25">
      <c r="B601" s="154"/>
      <c r="D601" s="140" t="s">
        <v>151</v>
      </c>
      <c r="E601" s="155" t="s">
        <v>19</v>
      </c>
      <c r="F601" s="156" t="s">
        <v>1425</v>
      </c>
      <c r="H601" s="155" t="s">
        <v>19</v>
      </c>
      <c r="I601" s="157"/>
      <c r="L601" s="154"/>
      <c r="M601" s="158"/>
      <c r="T601" s="159"/>
      <c r="AT601" s="155" t="s">
        <v>151</v>
      </c>
      <c r="AU601" s="155" t="s">
        <v>78</v>
      </c>
      <c r="AV601" s="13" t="s">
        <v>78</v>
      </c>
      <c r="AW601" s="13" t="s">
        <v>31</v>
      </c>
      <c r="AX601" s="13" t="s">
        <v>70</v>
      </c>
      <c r="AY601" s="155" t="s">
        <v>142</v>
      </c>
    </row>
    <row r="602" spans="2:65" s="11" customFormat="1" ht="11.25">
      <c r="B602" s="139"/>
      <c r="D602" s="140" t="s">
        <v>151</v>
      </c>
      <c r="E602" s="141" t="s">
        <v>19</v>
      </c>
      <c r="F602" s="142" t="s">
        <v>1738</v>
      </c>
      <c r="H602" s="143">
        <v>184.71</v>
      </c>
      <c r="I602" s="144"/>
      <c r="L602" s="139"/>
      <c r="M602" s="145"/>
      <c r="T602" s="146"/>
      <c r="AT602" s="141" t="s">
        <v>151</v>
      </c>
      <c r="AU602" s="141" t="s">
        <v>78</v>
      </c>
      <c r="AV602" s="11" t="s">
        <v>80</v>
      </c>
      <c r="AW602" s="11" t="s">
        <v>31</v>
      </c>
      <c r="AX602" s="11" t="s">
        <v>70</v>
      </c>
      <c r="AY602" s="141" t="s">
        <v>142</v>
      </c>
    </row>
    <row r="603" spans="2:65" s="13" customFormat="1" ht="11.25">
      <c r="B603" s="154"/>
      <c r="D603" s="140" t="s">
        <v>151</v>
      </c>
      <c r="E603" s="155" t="s">
        <v>19</v>
      </c>
      <c r="F603" s="156" t="s">
        <v>569</v>
      </c>
      <c r="H603" s="155" t="s">
        <v>19</v>
      </c>
      <c r="I603" s="157"/>
      <c r="L603" s="154"/>
      <c r="M603" s="158"/>
      <c r="T603" s="159"/>
      <c r="AT603" s="155" t="s">
        <v>151</v>
      </c>
      <c r="AU603" s="155" t="s">
        <v>78</v>
      </c>
      <c r="AV603" s="13" t="s">
        <v>78</v>
      </c>
      <c r="AW603" s="13" t="s">
        <v>31</v>
      </c>
      <c r="AX603" s="13" t="s">
        <v>70</v>
      </c>
      <c r="AY603" s="155" t="s">
        <v>142</v>
      </c>
    </row>
    <row r="604" spans="2:65" s="11" customFormat="1" ht="11.25">
      <c r="B604" s="139"/>
      <c r="D604" s="140" t="s">
        <v>151</v>
      </c>
      <c r="E604" s="141" t="s">
        <v>19</v>
      </c>
      <c r="F604" s="142" t="s">
        <v>1739</v>
      </c>
      <c r="H604" s="143">
        <v>3140.3159999999998</v>
      </c>
      <c r="I604" s="144"/>
      <c r="L604" s="139"/>
      <c r="M604" s="145"/>
      <c r="T604" s="146"/>
      <c r="AT604" s="141" t="s">
        <v>151</v>
      </c>
      <c r="AU604" s="141" t="s">
        <v>78</v>
      </c>
      <c r="AV604" s="11" t="s">
        <v>80</v>
      </c>
      <c r="AW604" s="11" t="s">
        <v>31</v>
      </c>
      <c r="AX604" s="11" t="s">
        <v>70</v>
      </c>
      <c r="AY604" s="141" t="s">
        <v>142</v>
      </c>
    </row>
    <row r="605" spans="2:65" s="13" customFormat="1" ht="11.25">
      <c r="B605" s="154"/>
      <c r="D605" s="140" t="s">
        <v>151</v>
      </c>
      <c r="E605" s="155" t="s">
        <v>19</v>
      </c>
      <c r="F605" s="156" t="s">
        <v>1431</v>
      </c>
      <c r="H605" s="155" t="s">
        <v>19</v>
      </c>
      <c r="I605" s="157"/>
      <c r="L605" s="154"/>
      <c r="M605" s="158"/>
      <c r="T605" s="159"/>
      <c r="AT605" s="155" t="s">
        <v>151</v>
      </c>
      <c r="AU605" s="155" t="s">
        <v>78</v>
      </c>
      <c r="AV605" s="13" t="s">
        <v>78</v>
      </c>
      <c r="AW605" s="13" t="s">
        <v>31</v>
      </c>
      <c r="AX605" s="13" t="s">
        <v>70</v>
      </c>
      <c r="AY605" s="155" t="s">
        <v>142</v>
      </c>
    </row>
    <row r="606" spans="2:65" s="11" customFormat="1" ht="11.25">
      <c r="B606" s="139"/>
      <c r="D606" s="140" t="s">
        <v>151</v>
      </c>
      <c r="E606" s="141" t="s">
        <v>19</v>
      </c>
      <c r="F606" s="142" t="s">
        <v>1740</v>
      </c>
      <c r="H606" s="143">
        <v>3.5999999999999997E-2</v>
      </c>
      <c r="I606" s="144"/>
      <c r="L606" s="139"/>
      <c r="M606" s="145"/>
      <c r="T606" s="146"/>
      <c r="AT606" s="141" t="s">
        <v>151</v>
      </c>
      <c r="AU606" s="141" t="s">
        <v>78</v>
      </c>
      <c r="AV606" s="11" t="s">
        <v>80</v>
      </c>
      <c r="AW606" s="11" t="s">
        <v>31</v>
      </c>
      <c r="AX606" s="11" t="s">
        <v>70</v>
      </c>
      <c r="AY606" s="141" t="s">
        <v>142</v>
      </c>
    </row>
    <row r="607" spans="2:65" s="13" customFormat="1" ht="11.25">
      <c r="B607" s="154"/>
      <c r="D607" s="140" t="s">
        <v>151</v>
      </c>
      <c r="E607" s="155" t="s">
        <v>19</v>
      </c>
      <c r="F607" s="156" t="s">
        <v>571</v>
      </c>
      <c r="H607" s="155" t="s">
        <v>19</v>
      </c>
      <c r="I607" s="157"/>
      <c r="L607" s="154"/>
      <c r="M607" s="158"/>
      <c r="T607" s="159"/>
      <c r="AT607" s="155" t="s">
        <v>151</v>
      </c>
      <c r="AU607" s="155" t="s">
        <v>78</v>
      </c>
      <c r="AV607" s="13" t="s">
        <v>78</v>
      </c>
      <c r="AW607" s="13" t="s">
        <v>31</v>
      </c>
      <c r="AX607" s="13" t="s">
        <v>70</v>
      </c>
      <c r="AY607" s="155" t="s">
        <v>142</v>
      </c>
    </row>
    <row r="608" spans="2:65" s="11" customFormat="1" ht="11.25">
      <c r="B608" s="139"/>
      <c r="D608" s="140" t="s">
        <v>151</v>
      </c>
      <c r="E608" s="141" t="s">
        <v>19</v>
      </c>
      <c r="F608" s="142" t="s">
        <v>1741</v>
      </c>
      <c r="H608" s="143">
        <v>10746.48</v>
      </c>
      <c r="I608" s="144"/>
      <c r="L608" s="139"/>
      <c r="M608" s="145"/>
      <c r="T608" s="146"/>
      <c r="AT608" s="141" t="s">
        <v>151</v>
      </c>
      <c r="AU608" s="141" t="s">
        <v>78</v>
      </c>
      <c r="AV608" s="11" t="s">
        <v>80</v>
      </c>
      <c r="AW608" s="11" t="s">
        <v>31</v>
      </c>
      <c r="AX608" s="11" t="s">
        <v>70</v>
      </c>
      <c r="AY608" s="141" t="s">
        <v>142</v>
      </c>
    </row>
    <row r="609" spans="2:65" s="13" customFormat="1" ht="11.25">
      <c r="B609" s="154"/>
      <c r="D609" s="140" t="s">
        <v>151</v>
      </c>
      <c r="E609" s="155" t="s">
        <v>19</v>
      </c>
      <c r="F609" s="156" t="s">
        <v>573</v>
      </c>
      <c r="H609" s="155" t="s">
        <v>19</v>
      </c>
      <c r="I609" s="157"/>
      <c r="L609" s="154"/>
      <c r="M609" s="158"/>
      <c r="T609" s="159"/>
      <c r="AT609" s="155" t="s">
        <v>151</v>
      </c>
      <c r="AU609" s="155" t="s">
        <v>78</v>
      </c>
      <c r="AV609" s="13" t="s">
        <v>78</v>
      </c>
      <c r="AW609" s="13" t="s">
        <v>31</v>
      </c>
      <c r="AX609" s="13" t="s">
        <v>70</v>
      </c>
      <c r="AY609" s="155" t="s">
        <v>142</v>
      </c>
    </row>
    <row r="610" spans="2:65" s="11" customFormat="1" ht="11.25">
      <c r="B610" s="139"/>
      <c r="D610" s="140" t="s">
        <v>151</v>
      </c>
      <c r="E610" s="141" t="s">
        <v>19</v>
      </c>
      <c r="F610" s="142" t="s">
        <v>1742</v>
      </c>
      <c r="H610" s="143">
        <v>0.48699999999999999</v>
      </c>
      <c r="I610" s="144"/>
      <c r="L610" s="139"/>
      <c r="M610" s="145"/>
      <c r="T610" s="146"/>
      <c r="AT610" s="141" t="s">
        <v>151</v>
      </c>
      <c r="AU610" s="141" t="s">
        <v>78</v>
      </c>
      <c r="AV610" s="11" t="s">
        <v>80</v>
      </c>
      <c r="AW610" s="11" t="s">
        <v>31</v>
      </c>
      <c r="AX610" s="11" t="s">
        <v>70</v>
      </c>
      <c r="AY610" s="141" t="s">
        <v>142</v>
      </c>
    </row>
    <row r="611" spans="2:65" s="13" customFormat="1" ht="11.25">
      <c r="B611" s="154"/>
      <c r="D611" s="140" t="s">
        <v>151</v>
      </c>
      <c r="E611" s="155" t="s">
        <v>19</v>
      </c>
      <c r="F611" s="156" t="s">
        <v>1743</v>
      </c>
      <c r="H611" s="155" t="s">
        <v>19</v>
      </c>
      <c r="I611" s="157"/>
      <c r="L611" s="154"/>
      <c r="M611" s="158"/>
      <c r="T611" s="159"/>
      <c r="AT611" s="155" t="s">
        <v>151</v>
      </c>
      <c r="AU611" s="155" t="s">
        <v>78</v>
      </c>
      <c r="AV611" s="13" t="s">
        <v>78</v>
      </c>
      <c r="AW611" s="13" t="s">
        <v>31</v>
      </c>
      <c r="AX611" s="13" t="s">
        <v>70</v>
      </c>
      <c r="AY611" s="155" t="s">
        <v>142</v>
      </c>
    </row>
    <row r="612" spans="2:65" s="11" customFormat="1" ht="11.25">
      <c r="B612" s="139"/>
      <c r="D612" s="140" t="s">
        <v>151</v>
      </c>
      <c r="E612" s="141" t="s">
        <v>19</v>
      </c>
      <c r="F612" s="142" t="s">
        <v>1744</v>
      </c>
      <c r="H612" s="143">
        <v>0.153</v>
      </c>
      <c r="I612" s="144"/>
      <c r="L612" s="139"/>
      <c r="M612" s="145"/>
      <c r="T612" s="146"/>
      <c r="AT612" s="141" t="s">
        <v>151</v>
      </c>
      <c r="AU612" s="141" t="s">
        <v>78</v>
      </c>
      <c r="AV612" s="11" t="s">
        <v>80</v>
      </c>
      <c r="AW612" s="11" t="s">
        <v>31</v>
      </c>
      <c r="AX612" s="11" t="s">
        <v>70</v>
      </c>
      <c r="AY612" s="141" t="s">
        <v>142</v>
      </c>
    </row>
    <row r="613" spans="2:65" s="12" customFormat="1" ht="11.25">
      <c r="B613" s="147"/>
      <c r="D613" s="140" t="s">
        <v>151</v>
      </c>
      <c r="E613" s="148" t="s">
        <v>19</v>
      </c>
      <c r="F613" s="149" t="s">
        <v>154</v>
      </c>
      <c r="H613" s="150">
        <v>14093.822999999999</v>
      </c>
      <c r="I613" s="151"/>
      <c r="L613" s="147"/>
      <c r="M613" s="152"/>
      <c r="T613" s="153"/>
      <c r="AT613" s="148" t="s">
        <v>151</v>
      </c>
      <c r="AU613" s="148" t="s">
        <v>78</v>
      </c>
      <c r="AV613" s="12" t="s">
        <v>149</v>
      </c>
      <c r="AW613" s="12" t="s">
        <v>31</v>
      </c>
      <c r="AX613" s="12" t="s">
        <v>78</v>
      </c>
      <c r="AY613" s="148" t="s">
        <v>142</v>
      </c>
    </row>
    <row r="614" spans="2:65" s="1" customFormat="1" ht="111.75" customHeight="1">
      <c r="B614" s="32"/>
      <c r="C614" s="160" t="s">
        <v>503</v>
      </c>
      <c r="D614" s="160" t="s">
        <v>316</v>
      </c>
      <c r="E614" s="161" t="s">
        <v>580</v>
      </c>
      <c r="F614" s="162" t="s">
        <v>581</v>
      </c>
      <c r="G614" s="163" t="s">
        <v>290</v>
      </c>
      <c r="H614" s="164">
        <v>62461.324000000001</v>
      </c>
      <c r="I614" s="165"/>
      <c r="J614" s="166">
        <f>ROUND(I614*H614,2)</f>
        <v>0</v>
      </c>
      <c r="K614" s="162" t="s">
        <v>147</v>
      </c>
      <c r="L614" s="32"/>
      <c r="M614" s="167" t="s">
        <v>19</v>
      </c>
      <c r="N614" s="168" t="s">
        <v>41</v>
      </c>
      <c r="P614" s="135">
        <f>O614*H614</f>
        <v>0</v>
      </c>
      <c r="Q614" s="135">
        <v>0</v>
      </c>
      <c r="R614" s="135">
        <f>Q614*H614</f>
        <v>0</v>
      </c>
      <c r="S614" s="135">
        <v>0</v>
      </c>
      <c r="T614" s="136">
        <f>S614*H614</f>
        <v>0</v>
      </c>
      <c r="AR614" s="137" t="s">
        <v>543</v>
      </c>
      <c r="AT614" s="137" t="s">
        <v>316</v>
      </c>
      <c r="AU614" s="137" t="s">
        <v>78</v>
      </c>
      <c r="AY614" s="17" t="s">
        <v>142</v>
      </c>
      <c r="BE614" s="138">
        <f>IF(N614="základní",J614,0)</f>
        <v>0</v>
      </c>
      <c r="BF614" s="138">
        <f>IF(N614="snížená",J614,0)</f>
        <v>0</v>
      </c>
      <c r="BG614" s="138">
        <f>IF(N614="zákl. přenesená",J614,0)</f>
        <v>0</v>
      </c>
      <c r="BH614" s="138">
        <f>IF(N614="sníž. přenesená",J614,0)</f>
        <v>0</v>
      </c>
      <c r="BI614" s="138">
        <f>IF(N614="nulová",J614,0)</f>
        <v>0</v>
      </c>
      <c r="BJ614" s="17" t="s">
        <v>78</v>
      </c>
      <c r="BK614" s="138">
        <f>ROUND(I614*H614,2)</f>
        <v>0</v>
      </c>
      <c r="BL614" s="17" t="s">
        <v>543</v>
      </c>
      <c r="BM614" s="137" t="s">
        <v>1745</v>
      </c>
    </row>
    <row r="615" spans="2:65" s="13" customFormat="1" ht="11.25">
      <c r="B615" s="154"/>
      <c r="D615" s="140" t="s">
        <v>151</v>
      </c>
      <c r="E615" s="155" t="s">
        <v>19</v>
      </c>
      <c r="F615" s="156" t="s">
        <v>565</v>
      </c>
      <c r="H615" s="155" t="s">
        <v>19</v>
      </c>
      <c r="I615" s="157"/>
      <c r="L615" s="154"/>
      <c r="M615" s="158"/>
      <c r="T615" s="159"/>
      <c r="AT615" s="155" t="s">
        <v>151</v>
      </c>
      <c r="AU615" s="155" t="s">
        <v>78</v>
      </c>
      <c r="AV615" s="13" t="s">
        <v>78</v>
      </c>
      <c r="AW615" s="13" t="s">
        <v>31</v>
      </c>
      <c r="AX615" s="13" t="s">
        <v>70</v>
      </c>
      <c r="AY615" s="155" t="s">
        <v>142</v>
      </c>
    </row>
    <row r="616" spans="2:65" s="11" customFormat="1" ht="11.25">
      <c r="B616" s="139"/>
      <c r="D616" s="140" t="s">
        <v>151</v>
      </c>
      <c r="E616" s="141" t="s">
        <v>19</v>
      </c>
      <c r="F616" s="142" t="s">
        <v>1737</v>
      </c>
      <c r="H616" s="143">
        <v>21.640999999999998</v>
      </c>
      <c r="I616" s="144"/>
      <c r="L616" s="139"/>
      <c r="M616" s="145"/>
      <c r="T616" s="146"/>
      <c r="AT616" s="141" t="s">
        <v>151</v>
      </c>
      <c r="AU616" s="141" t="s">
        <v>78</v>
      </c>
      <c r="AV616" s="11" t="s">
        <v>80</v>
      </c>
      <c r="AW616" s="11" t="s">
        <v>31</v>
      </c>
      <c r="AX616" s="11" t="s">
        <v>70</v>
      </c>
      <c r="AY616" s="141" t="s">
        <v>142</v>
      </c>
    </row>
    <row r="617" spans="2:65" s="13" customFormat="1" ht="11.25">
      <c r="B617" s="154"/>
      <c r="D617" s="140" t="s">
        <v>151</v>
      </c>
      <c r="E617" s="155" t="s">
        <v>19</v>
      </c>
      <c r="F617" s="156" t="s">
        <v>1425</v>
      </c>
      <c r="H617" s="155" t="s">
        <v>19</v>
      </c>
      <c r="I617" s="157"/>
      <c r="L617" s="154"/>
      <c r="M617" s="158"/>
      <c r="T617" s="159"/>
      <c r="AT617" s="155" t="s">
        <v>151</v>
      </c>
      <c r="AU617" s="155" t="s">
        <v>78</v>
      </c>
      <c r="AV617" s="13" t="s">
        <v>78</v>
      </c>
      <c r="AW617" s="13" t="s">
        <v>31</v>
      </c>
      <c r="AX617" s="13" t="s">
        <v>70</v>
      </c>
      <c r="AY617" s="155" t="s">
        <v>142</v>
      </c>
    </row>
    <row r="618" spans="2:65" s="11" customFormat="1" ht="11.25">
      <c r="B618" s="139"/>
      <c r="D618" s="140" t="s">
        <v>151</v>
      </c>
      <c r="E618" s="141" t="s">
        <v>19</v>
      </c>
      <c r="F618" s="142" t="s">
        <v>1738</v>
      </c>
      <c r="H618" s="143">
        <v>184.71</v>
      </c>
      <c r="I618" s="144"/>
      <c r="L618" s="139"/>
      <c r="M618" s="145"/>
      <c r="T618" s="146"/>
      <c r="AT618" s="141" t="s">
        <v>151</v>
      </c>
      <c r="AU618" s="141" t="s">
        <v>78</v>
      </c>
      <c r="AV618" s="11" t="s">
        <v>80</v>
      </c>
      <c r="AW618" s="11" t="s">
        <v>31</v>
      </c>
      <c r="AX618" s="11" t="s">
        <v>70</v>
      </c>
      <c r="AY618" s="141" t="s">
        <v>142</v>
      </c>
    </row>
    <row r="619" spans="2:65" s="13" customFormat="1" ht="11.25">
      <c r="B619" s="154"/>
      <c r="D619" s="140" t="s">
        <v>151</v>
      </c>
      <c r="E619" s="155" t="s">
        <v>19</v>
      </c>
      <c r="F619" s="156" t="s">
        <v>569</v>
      </c>
      <c r="H619" s="155" t="s">
        <v>19</v>
      </c>
      <c r="I619" s="157"/>
      <c r="L619" s="154"/>
      <c r="M619" s="158"/>
      <c r="T619" s="159"/>
      <c r="AT619" s="155" t="s">
        <v>151</v>
      </c>
      <c r="AU619" s="155" t="s">
        <v>78</v>
      </c>
      <c r="AV619" s="13" t="s">
        <v>78</v>
      </c>
      <c r="AW619" s="13" t="s">
        <v>31</v>
      </c>
      <c r="AX619" s="13" t="s">
        <v>70</v>
      </c>
      <c r="AY619" s="155" t="s">
        <v>142</v>
      </c>
    </row>
    <row r="620" spans="2:65" s="11" customFormat="1" ht="11.25">
      <c r="B620" s="139"/>
      <c r="D620" s="140" t="s">
        <v>151</v>
      </c>
      <c r="E620" s="141" t="s">
        <v>19</v>
      </c>
      <c r="F620" s="142" t="s">
        <v>1739</v>
      </c>
      <c r="H620" s="143">
        <v>3140.3159999999998</v>
      </c>
      <c r="I620" s="144"/>
      <c r="L620" s="139"/>
      <c r="M620" s="145"/>
      <c r="T620" s="146"/>
      <c r="AT620" s="141" t="s">
        <v>151</v>
      </c>
      <c r="AU620" s="141" t="s">
        <v>78</v>
      </c>
      <c r="AV620" s="11" t="s">
        <v>80</v>
      </c>
      <c r="AW620" s="11" t="s">
        <v>31</v>
      </c>
      <c r="AX620" s="11" t="s">
        <v>70</v>
      </c>
      <c r="AY620" s="141" t="s">
        <v>142</v>
      </c>
    </row>
    <row r="621" spans="2:65" s="13" customFormat="1" ht="11.25">
      <c r="B621" s="154"/>
      <c r="D621" s="140" t="s">
        <v>151</v>
      </c>
      <c r="E621" s="155" t="s">
        <v>19</v>
      </c>
      <c r="F621" s="156" t="s">
        <v>1431</v>
      </c>
      <c r="H621" s="155" t="s">
        <v>19</v>
      </c>
      <c r="I621" s="157"/>
      <c r="L621" s="154"/>
      <c r="M621" s="158"/>
      <c r="T621" s="159"/>
      <c r="AT621" s="155" t="s">
        <v>151</v>
      </c>
      <c r="AU621" s="155" t="s">
        <v>78</v>
      </c>
      <c r="AV621" s="13" t="s">
        <v>78</v>
      </c>
      <c r="AW621" s="13" t="s">
        <v>31</v>
      </c>
      <c r="AX621" s="13" t="s">
        <v>70</v>
      </c>
      <c r="AY621" s="155" t="s">
        <v>142</v>
      </c>
    </row>
    <row r="622" spans="2:65" s="11" customFormat="1" ht="11.25">
      <c r="B622" s="139"/>
      <c r="D622" s="140" t="s">
        <v>151</v>
      </c>
      <c r="E622" s="141" t="s">
        <v>19</v>
      </c>
      <c r="F622" s="142" t="s">
        <v>1740</v>
      </c>
      <c r="H622" s="143">
        <v>3.5999999999999997E-2</v>
      </c>
      <c r="I622" s="144"/>
      <c r="L622" s="139"/>
      <c r="M622" s="145"/>
      <c r="T622" s="146"/>
      <c r="AT622" s="141" t="s">
        <v>151</v>
      </c>
      <c r="AU622" s="141" t="s">
        <v>78</v>
      </c>
      <c r="AV622" s="11" t="s">
        <v>80</v>
      </c>
      <c r="AW622" s="11" t="s">
        <v>31</v>
      </c>
      <c r="AX622" s="11" t="s">
        <v>70</v>
      </c>
      <c r="AY622" s="141" t="s">
        <v>142</v>
      </c>
    </row>
    <row r="623" spans="2:65" s="13" customFormat="1" ht="11.25">
      <c r="B623" s="154"/>
      <c r="D623" s="140" t="s">
        <v>151</v>
      </c>
      <c r="E623" s="155" t="s">
        <v>19</v>
      </c>
      <c r="F623" s="156" t="s">
        <v>571</v>
      </c>
      <c r="H623" s="155" t="s">
        <v>19</v>
      </c>
      <c r="I623" s="157"/>
      <c r="L623" s="154"/>
      <c r="M623" s="158"/>
      <c r="T623" s="159"/>
      <c r="AT623" s="155" t="s">
        <v>151</v>
      </c>
      <c r="AU623" s="155" t="s">
        <v>78</v>
      </c>
      <c r="AV623" s="13" t="s">
        <v>78</v>
      </c>
      <c r="AW623" s="13" t="s">
        <v>31</v>
      </c>
      <c r="AX623" s="13" t="s">
        <v>70</v>
      </c>
      <c r="AY623" s="155" t="s">
        <v>142</v>
      </c>
    </row>
    <row r="624" spans="2:65" s="11" customFormat="1" ht="11.25">
      <c r="B624" s="139"/>
      <c r="D624" s="140" t="s">
        <v>151</v>
      </c>
      <c r="E624" s="141" t="s">
        <v>19</v>
      </c>
      <c r="F624" s="142" t="s">
        <v>1746</v>
      </c>
      <c r="H624" s="143">
        <v>59105.64</v>
      </c>
      <c r="I624" s="144"/>
      <c r="L624" s="139"/>
      <c r="M624" s="145"/>
      <c r="T624" s="146"/>
      <c r="AT624" s="141" t="s">
        <v>151</v>
      </c>
      <c r="AU624" s="141" t="s">
        <v>78</v>
      </c>
      <c r="AV624" s="11" t="s">
        <v>80</v>
      </c>
      <c r="AW624" s="11" t="s">
        <v>31</v>
      </c>
      <c r="AX624" s="11" t="s">
        <v>70</v>
      </c>
      <c r="AY624" s="141" t="s">
        <v>142</v>
      </c>
    </row>
    <row r="625" spans="2:65" s="13" customFormat="1" ht="11.25">
      <c r="B625" s="154"/>
      <c r="D625" s="140" t="s">
        <v>151</v>
      </c>
      <c r="E625" s="155" t="s">
        <v>19</v>
      </c>
      <c r="F625" s="156" t="s">
        <v>573</v>
      </c>
      <c r="H625" s="155" t="s">
        <v>19</v>
      </c>
      <c r="I625" s="157"/>
      <c r="L625" s="154"/>
      <c r="M625" s="158"/>
      <c r="T625" s="159"/>
      <c r="AT625" s="155" t="s">
        <v>151</v>
      </c>
      <c r="AU625" s="155" t="s">
        <v>78</v>
      </c>
      <c r="AV625" s="13" t="s">
        <v>78</v>
      </c>
      <c r="AW625" s="13" t="s">
        <v>31</v>
      </c>
      <c r="AX625" s="13" t="s">
        <v>70</v>
      </c>
      <c r="AY625" s="155" t="s">
        <v>142</v>
      </c>
    </row>
    <row r="626" spans="2:65" s="11" customFormat="1" ht="11.25">
      <c r="B626" s="139"/>
      <c r="D626" s="140" t="s">
        <v>151</v>
      </c>
      <c r="E626" s="141" t="s">
        <v>19</v>
      </c>
      <c r="F626" s="142" t="s">
        <v>1747</v>
      </c>
      <c r="H626" s="143">
        <v>3.4580000000000002</v>
      </c>
      <c r="I626" s="144"/>
      <c r="L626" s="139"/>
      <c r="M626" s="145"/>
      <c r="T626" s="146"/>
      <c r="AT626" s="141" t="s">
        <v>151</v>
      </c>
      <c r="AU626" s="141" t="s">
        <v>78</v>
      </c>
      <c r="AV626" s="11" t="s">
        <v>80</v>
      </c>
      <c r="AW626" s="11" t="s">
        <v>31</v>
      </c>
      <c r="AX626" s="11" t="s">
        <v>70</v>
      </c>
      <c r="AY626" s="141" t="s">
        <v>142</v>
      </c>
    </row>
    <row r="627" spans="2:65" s="13" customFormat="1" ht="11.25">
      <c r="B627" s="154"/>
      <c r="D627" s="140" t="s">
        <v>151</v>
      </c>
      <c r="E627" s="155" t="s">
        <v>19</v>
      </c>
      <c r="F627" s="156" t="s">
        <v>1743</v>
      </c>
      <c r="H627" s="155" t="s">
        <v>19</v>
      </c>
      <c r="I627" s="157"/>
      <c r="L627" s="154"/>
      <c r="M627" s="158"/>
      <c r="T627" s="159"/>
      <c r="AT627" s="155" t="s">
        <v>151</v>
      </c>
      <c r="AU627" s="155" t="s">
        <v>78</v>
      </c>
      <c r="AV627" s="13" t="s">
        <v>78</v>
      </c>
      <c r="AW627" s="13" t="s">
        <v>31</v>
      </c>
      <c r="AX627" s="13" t="s">
        <v>70</v>
      </c>
      <c r="AY627" s="155" t="s">
        <v>142</v>
      </c>
    </row>
    <row r="628" spans="2:65" s="11" customFormat="1" ht="11.25">
      <c r="B628" s="139"/>
      <c r="D628" s="140" t="s">
        <v>151</v>
      </c>
      <c r="E628" s="141" t="s">
        <v>19</v>
      </c>
      <c r="F628" s="142" t="s">
        <v>1748</v>
      </c>
      <c r="H628" s="143">
        <v>5.5229999999999997</v>
      </c>
      <c r="I628" s="144"/>
      <c r="L628" s="139"/>
      <c r="M628" s="145"/>
      <c r="T628" s="146"/>
      <c r="AT628" s="141" t="s">
        <v>151</v>
      </c>
      <c r="AU628" s="141" t="s">
        <v>78</v>
      </c>
      <c r="AV628" s="11" t="s">
        <v>80</v>
      </c>
      <c r="AW628" s="11" t="s">
        <v>31</v>
      </c>
      <c r="AX628" s="11" t="s">
        <v>70</v>
      </c>
      <c r="AY628" s="141" t="s">
        <v>142</v>
      </c>
    </row>
    <row r="629" spans="2:65" s="12" customFormat="1" ht="11.25">
      <c r="B629" s="147"/>
      <c r="D629" s="140" t="s">
        <v>151</v>
      </c>
      <c r="E629" s="148" t="s">
        <v>19</v>
      </c>
      <c r="F629" s="149" t="s">
        <v>154</v>
      </c>
      <c r="H629" s="150">
        <v>62461.324000000001</v>
      </c>
      <c r="I629" s="151"/>
      <c r="L629" s="147"/>
      <c r="M629" s="152"/>
      <c r="T629" s="153"/>
      <c r="AT629" s="148" t="s">
        <v>151</v>
      </c>
      <c r="AU629" s="148" t="s">
        <v>78</v>
      </c>
      <c r="AV629" s="12" t="s">
        <v>149</v>
      </c>
      <c r="AW629" s="12" t="s">
        <v>31</v>
      </c>
      <c r="AX629" s="12" t="s">
        <v>78</v>
      </c>
      <c r="AY629" s="148" t="s">
        <v>142</v>
      </c>
    </row>
    <row r="630" spans="2:65" s="1" customFormat="1" ht="114.95" customHeight="1">
      <c r="B630" s="32"/>
      <c r="C630" s="160" t="s">
        <v>508</v>
      </c>
      <c r="D630" s="160" t="s">
        <v>316</v>
      </c>
      <c r="E630" s="161" t="s">
        <v>589</v>
      </c>
      <c r="F630" s="162" t="s">
        <v>590</v>
      </c>
      <c r="G630" s="163" t="s">
        <v>290</v>
      </c>
      <c r="H630" s="164">
        <v>167.38200000000001</v>
      </c>
      <c r="I630" s="165"/>
      <c r="J630" s="166">
        <f>ROUND(I630*H630,2)</f>
        <v>0</v>
      </c>
      <c r="K630" s="162" t="s">
        <v>147</v>
      </c>
      <c r="L630" s="32"/>
      <c r="M630" s="167" t="s">
        <v>19</v>
      </c>
      <c r="N630" s="168" t="s">
        <v>41</v>
      </c>
      <c r="P630" s="135">
        <f>O630*H630</f>
        <v>0</v>
      </c>
      <c r="Q630" s="135">
        <v>0</v>
      </c>
      <c r="R630" s="135">
        <f>Q630*H630</f>
        <v>0</v>
      </c>
      <c r="S630" s="135">
        <v>0</v>
      </c>
      <c r="T630" s="136">
        <f>S630*H630</f>
        <v>0</v>
      </c>
      <c r="AR630" s="137" t="s">
        <v>543</v>
      </c>
      <c r="AT630" s="137" t="s">
        <v>316</v>
      </c>
      <c r="AU630" s="137" t="s">
        <v>78</v>
      </c>
      <c r="AY630" s="17" t="s">
        <v>142</v>
      </c>
      <c r="BE630" s="138">
        <f>IF(N630="základní",J630,0)</f>
        <v>0</v>
      </c>
      <c r="BF630" s="138">
        <f>IF(N630="snížená",J630,0)</f>
        <v>0</v>
      </c>
      <c r="BG630" s="138">
        <f>IF(N630="zákl. přenesená",J630,0)</f>
        <v>0</v>
      </c>
      <c r="BH630" s="138">
        <f>IF(N630="sníž. přenesená",J630,0)</f>
        <v>0</v>
      </c>
      <c r="BI630" s="138">
        <f>IF(N630="nulová",J630,0)</f>
        <v>0</v>
      </c>
      <c r="BJ630" s="17" t="s">
        <v>78</v>
      </c>
      <c r="BK630" s="138">
        <f>ROUND(I630*H630,2)</f>
        <v>0</v>
      </c>
      <c r="BL630" s="17" t="s">
        <v>543</v>
      </c>
      <c r="BM630" s="137" t="s">
        <v>1749</v>
      </c>
    </row>
    <row r="631" spans="2:65" s="13" customFormat="1" ht="11.25">
      <c r="B631" s="154"/>
      <c r="D631" s="140" t="s">
        <v>151</v>
      </c>
      <c r="E631" s="155" t="s">
        <v>19</v>
      </c>
      <c r="F631" s="156" t="s">
        <v>1750</v>
      </c>
      <c r="H631" s="155" t="s">
        <v>19</v>
      </c>
      <c r="I631" s="157"/>
      <c r="L631" s="154"/>
      <c r="M631" s="158"/>
      <c r="T631" s="159"/>
      <c r="AT631" s="155" t="s">
        <v>151</v>
      </c>
      <c r="AU631" s="155" t="s">
        <v>78</v>
      </c>
      <c r="AV631" s="13" t="s">
        <v>78</v>
      </c>
      <c r="AW631" s="13" t="s">
        <v>31</v>
      </c>
      <c r="AX631" s="13" t="s">
        <v>70</v>
      </c>
      <c r="AY631" s="155" t="s">
        <v>142</v>
      </c>
    </row>
    <row r="632" spans="2:65" s="11" customFormat="1" ht="11.25">
      <c r="B632" s="139"/>
      <c r="D632" s="140" t="s">
        <v>151</v>
      </c>
      <c r="E632" s="141" t="s">
        <v>19</v>
      </c>
      <c r="F632" s="142" t="s">
        <v>1751</v>
      </c>
      <c r="H632" s="143">
        <v>155.78399999999999</v>
      </c>
      <c r="I632" s="144"/>
      <c r="L632" s="139"/>
      <c r="M632" s="145"/>
      <c r="T632" s="146"/>
      <c r="AT632" s="141" t="s">
        <v>151</v>
      </c>
      <c r="AU632" s="141" t="s">
        <v>78</v>
      </c>
      <c r="AV632" s="11" t="s">
        <v>80</v>
      </c>
      <c r="AW632" s="11" t="s">
        <v>31</v>
      </c>
      <c r="AX632" s="11" t="s">
        <v>70</v>
      </c>
      <c r="AY632" s="141" t="s">
        <v>142</v>
      </c>
    </row>
    <row r="633" spans="2:65" s="13" customFormat="1" ht="11.25">
      <c r="B633" s="154"/>
      <c r="D633" s="140" t="s">
        <v>151</v>
      </c>
      <c r="E633" s="155" t="s">
        <v>19</v>
      </c>
      <c r="F633" s="156" t="s">
        <v>1752</v>
      </c>
      <c r="H633" s="155" t="s">
        <v>19</v>
      </c>
      <c r="I633" s="157"/>
      <c r="L633" s="154"/>
      <c r="M633" s="158"/>
      <c r="T633" s="159"/>
      <c r="AT633" s="155" t="s">
        <v>151</v>
      </c>
      <c r="AU633" s="155" t="s">
        <v>78</v>
      </c>
      <c r="AV633" s="13" t="s">
        <v>78</v>
      </c>
      <c r="AW633" s="13" t="s">
        <v>31</v>
      </c>
      <c r="AX633" s="13" t="s">
        <v>70</v>
      </c>
      <c r="AY633" s="155" t="s">
        <v>142</v>
      </c>
    </row>
    <row r="634" spans="2:65" s="11" customFormat="1" ht="11.25">
      <c r="B634" s="139"/>
      <c r="D634" s="140" t="s">
        <v>151</v>
      </c>
      <c r="E634" s="141" t="s">
        <v>19</v>
      </c>
      <c r="F634" s="142" t="s">
        <v>1753</v>
      </c>
      <c r="H634" s="143">
        <v>3.1259999999999999</v>
      </c>
      <c r="I634" s="144"/>
      <c r="L634" s="139"/>
      <c r="M634" s="145"/>
      <c r="T634" s="146"/>
      <c r="AT634" s="141" t="s">
        <v>151</v>
      </c>
      <c r="AU634" s="141" t="s">
        <v>78</v>
      </c>
      <c r="AV634" s="11" t="s">
        <v>80</v>
      </c>
      <c r="AW634" s="11" t="s">
        <v>31</v>
      </c>
      <c r="AX634" s="11" t="s">
        <v>70</v>
      </c>
      <c r="AY634" s="141" t="s">
        <v>142</v>
      </c>
    </row>
    <row r="635" spans="2:65" s="13" customFormat="1" ht="11.25">
      <c r="B635" s="154"/>
      <c r="D635" s="140" t="s">
        <v>151</v>
      </c>
      <c r="E635" s="155" t="s">
        <v>19</v>
      </c>
      <c r="F635" s="156" t="s">
        <v>592</v>
      </c>
      <c r="H635" s="155" t="s">
        <v>19</v>
      </c>
      <c r="I635" s="157"/>
      <c r="L635" s="154"/>
      <c r="M635" s="158"/>
      <c r="T635" s="159"/>
      <c r="AT635" s="155" t="s">
        <v>151</v>
      </c>
      <c r="AU635" s="155" t="s">
        <v>78</v>
      </c>
      <c r="AV635" s="13" t="s">
        <v>78</v>
      </c>
      <c r="AW635" s="13" t="s">
        <v>31</v>
      </c>
      <c r="AX635" s="13" t="s">
        <v>70</v>
      </c>
      <c r="AY635" s="155" t="s">
        <v>142</v>
      </c>
    </row>
    <row r="636" spans="2:65" s="11" customFormat="1" ht="11.25">
      <c r="B636" s="139"/>
      <c r="D636" s="140" t="s">
        <v>151</v>
      </c>
      <c r="E636" s="141" t="s">
        <v>19</v>
      </c>
      <c r="F636" s="142" t="s">
        <v>1754</v>
      </c>
      <c r="H636" s="143">
        <v>3.3519999999999999</v>
      </c>
      <c r="I636" s="144"/>
      <c r="L636" s="139"/>
      <c r="M636" s="145"/>
      <c r="T636" s="146"/>
      <c r="AT636" s="141" t="s">
        <v>151</v>
      </c>
      <c r="AU636" s="141" t="s">
        <v>78</v>
      </c>
      <c r="AV636" s="11" t="s">
        <v>80</v>
      </c>
      <c r="AW636" s="11" t="s">
        <v>31</v>
      </c>
      <c r="AX636" s="11" t="s">
        <v>70</v>
      </c>
      <c r="AY636" s="141" t="s">
        <v>142</v>
      </c>
    </row>
    <row r="637" spans="2:65" s="13" customFormat="1" ht="11.25">
      <c r="B637" s="154"/>
      <c r="D637" s="140" t="s">
        <v>151</v>
      </c>
      <c r="E637" s="155" t="s">
        <v>19</v>
      </c>
      <c r="F637" s="156" t="s">
        <v>1755</v>
      </c>
      <c r="H637" s="155" t="s">
        <v>19</v>
      </c>
      <c r="I637" s="157"/>
      <c r="L637" s="154"/>
      <c r="M637" s="158"/>
      <c r="T637" s="159"/>
      <c r="AT637" s="155" t="s">
        <v>151</v>
      </c>
      <c r="AU637" s="155" t="s">
        <v>78</v>
      </c>
      <c r="AV637" s="13" t="s">
        <v>78</v>
      </c>
      <c r="AW637" s="13" t="s">
        <v>31</v>
      </c>
      <c r="AX637" s="13" t="s">
        <v>70</v>
      </c>
      <c r="AY637" s="155" t="s">
        <v>142</v>
      </c>
    </row>
    <row r="638" spans="2:65" s="11" customFormat="1" ht="11.25">
      <c r="B638" s="139"/>
      <c r="D638" s="140" t="s">
        <v>151</v>
      </c>
      <c r="E638" s="141" t="s">
        <v>19</v>
      </c>
      <c r="F638" s="142" t="s">
        <v>1756</v>
      </c>
      <c r="H638" s="143">
        <v>4.4000000000000004</v>
      </c>
      <c r="I638" s="144"/>
      <c r="L638" s="139"/>
      <c r="M638" s="145"/>
      <c r="T638" s="146"/>
      <c r="AT638" s="141" t="s">
        <v>151</v>
      </c>
      <c r="AU638" s="141" t="s">
        <v>78</v>
      </c>
      <c r="AV638" s="11" t="s">
        <v>80</v>
      </c>
      <c r="AW638" s="11" t="s">
        <v>31</v>
      </c>
      <c r="AX638" s="11" t="s">
        <v>70</v>
      </c>
      <c r="AY638" s="141" t="s">
        <v>142</v>
      </c>
    </row>
    <row r="639" spans="2:65" s="13" customFormat="1" ht="11.25">
      <c r="B639" s="154"/>
      <c r="D639" s="140" t="s">
        <v>151</v>
      </c>
      <c r="E639" s="155" t="s">
        <v>19</v>
      </c>
      <c r="F639" s="156" t="s">
        <v>1757</v>
      </c>
      <c r="H639" s="155" t="s">
        <v>19</v>
      </c>
      <c r="I639" s="157"/>
      <c r="L639" s="154"/>
      <c r="M639" s="158"/>
      <c r="T639" s="159"/>
      <c r="AT639" s="155" t="s">
        <v>151</v>
      </c>
      <c r="AU639" s="155" t="s">
        <v>78</v>
      </c>
      <c r="AV639" s="13" t="s">
        <v>78</v>
      </c>
      <c r="AW639" s="13" t="s">
        <v>31</v>
      </c>
      <c r="AX639" s="13" t="s">
        <v>70</v>
      </c>
      <c r="AY639" s="155" t="s">
        <v>142</v>
      </c>
    </row>
    <row r="640" spans="2:65" s="11" customFormat="1" ht="11.25">
      <c r="B640" s="139"/>
      <c r="D640" s="140" t="s">
        <v>151</v>
      </c>
      <c r="E640" s="141" t="s">
        <v>19</v>
      </c>
      <c r="F640" s="142" t="s">
        <v>927</v>
      </c>
      <c r="H640" s="143">
        <v>0.72</v>
      </c>
      <c r="I640" s="144"/>
      <c r="L640" s="139"/>
      <c r="M640" s="145"/>
      <c r="T640" s="146"/>
      <c r="AT640" s="141" t="s">
        <v>151</v>
      </c>
      <c r="AU640" s="141" t="s">
        <v>78</v>
      </c>
      <c r="AV640" s="11" t="s">
        <v>80</v>
      </c>
      <c r="AW640" s="11" t="s">
        <v>31</v>
      </c>
      <c r="AX640" s="11" t="s">
        <v>70</v>
      </c>
      <c r="AY640" s="141" t="s">
        <v>142</v>
      </c>
    </row>
    <row r="641" spans="2:65" s="12" customFormat="1" ht="11.25">
      <c r="B641" s="147"/>
      <c r="D641" s="140" t="s">
        <v>151</v>
      </c>
      <c r="E641" s="148" t="s">
        <v>19</v>
      </c>
      <c r="F641" s="149" t="s">
        <v>154</v>
      </c>
      <c r="H641" s="150">
        <v>167.38200000000001</v>
      </c>
      <c r="I641" s="151"/>
      <c r="L641" s="147"/>
      <c r="M641" s="152"/>
      <c r="T641" s="153"/>
      <c r="AT641" s="148" t="s">
        <v>151</v>
      </c>
      <c r="AU641" s="148" t="s">
        <v>78</v>
      </c>
      <c r="AV641" s="12" t="s">
        <v>149</v>
      </c>
      <c r="AW641" s="12" t="s">
        <v>31</v>
      </c>
      <c r="AX641" s="12" t="s">
        <v>78</v>
      </c>
      <c r="AY641" s="148" t="s">
        <v>142</v>
      </c>
    </row>
    <row r="642" spans="2:65" s="1" customFormat="1" ht="123" customHeight="1">
      <c r="B642" s="32"/>
      <c r="C642" s="160" t="s">
        <v>512</v>
      </c>
      <c r="D642" s="160" t="s">
        <v>316</v>
      </c>
      <c r="E642" s="161" t="s">
        <v>597</v>
      </c>
      <c r="F642" s="162" t="s">
        <v>598</v>
      </c>
      <c r="G642" s="163" t="s">
        <v>290</v>
      </c>
      <c r="H642" s="164">
        <v>4297.665</v>
      </c>
      <c r="I642" s="165"/>
      <c r="J642" s="166">
        <f>ROUND(I642*H642,2)</f>
        <v>0</v>
      </c>
      <c r="K642" s="162" t="s">
        <v>147</v>
      </c>
      <c r="L642" s="32"/>
      <c r="M642" s="167" t="s">
        <v>19</v>
      </c>
      <c r="N642" s="168" t="s">
        <v>41</v>
      </c>
      <c r="P642" s="135">
        <f>O642*H642</f>
        <v>0</v>
      </c>
      <c r="Q642" s="135">
        <v>0</v>
      </c>
      <c r="R642" s="135">
        <f>Q642*H642</f>
        <v>0</v>
      </c>
      <c r="S642" s="135">
        <v>0</v>
      </c>
      <c r="T642" s="136">
        <f>S642*H642</f>
        <v>0</v>
      </c>
      <c r="AR642" s="137" t="s">
        <v>543</v>
      </c>
      <c r="AT642" s="137" t="s">
        <v>316</v>
      </c>
      <c r="AU642" s="137" t="s">
        <v>78</v>
      </c>
      <c r="AY642" s="17" t="s">
        <v>142</v>
      </c>
      <c r="BE642" s="138">
        <f>IF(N642="základní",J642,0)</f>
        <v>0</v>
      </c>
      <c r="BF642" s="138">
        <f>IF(N642="snížená",J642,0)</f>
        <v>0</v>
      </c>
      <c r="BG642" s="138">
        <f>IF(N642="zákl. přenesená",J642,0)</f>
        <v>0</v>
      </c>
      <c r="BH642" s="138">
        <f>IF(N642="sníž. přenesená",J642,0)</f>
        <v>0</v>
      </c>
      <c r="BI642" s="138">
        <f>IF(N642="nulová",J642,0)</f>
        <v>0</v>
      </c>
      <c r="BJ642" s="17" t="s">
        <v>78</v>
      </c>
      <c r="BK642" s="138">
        <f>ROUND(I642*H642,2)</f>
        <v>0</v>
      </c>
      <c r="BL642" s="17" t="s">
        <v>543</v>
      </c>
      <c r="BM642" s="137" t="s">
        <v>1758</v>
      </c>
    </row>
    <row r="643" spans="2:65" s="13" customFormat="1" ht="11.25">
      <c r="B643" s="154"/>
      <c r="D643" s="140" t="s">
        <v>151</v>
      </c>
      <c r="E643" s="155" t="s">
        <v>19</v>
      </c>
      <c r="F643" s="156" t="s">
        <v>1750</v>
      </c>
      <c r="H643" s="155" t="s">
        <v>19</v>
      </c>
      <c r="I643" s="157"/>
      <c r="L643" s="154"/>
      <c r="M643" s="158"/>
      <c r="T643" s="159"/>
      <c r="AT643" s="155" t="s">
        <v>151</v>
      </c>
      <c r="AU643" s="155" t="s">
        <v>78</v>
      </c>
      <c r="AV643" s="13" t="s">
        <v>78</v>
      </c>
      <c r="AW643" s="13" t="s">
        <v>31</v>
      </c>
      <c r="AX643" s="13" t="s">
        <v>70</v>
      </c>
      <c r="AY643" s="155" t="s">
        <v>142</v>
      </c>
    </row>
    <row r="644" spans="2:65" s="11" customFormat="1" ht="11.25">
      <c r="B644" s="139"/>
      <c r="D644" s="140" t="s">
        <v>151</v>
      </c>
      <c r="E644" s="141" t="s">
        <v>19</v>
      </c>
      <c r="F644" s="142" t="s">
        <v>1759</v>
      </c>
      <c r="H644" s="143">
        <v>4050.384</v>
      </c>
      <c r="I644" s="144"/>
      <c r="L644" s="139"/>
      <c r="M644" s="145"/>
      <c r="T644" s="146"/>
      <c r="AT644" s="141" t="s">
        <v>151</v>
      </c>
      <c r="AU644" s="141" t="s">
        <v>78</v>
      </c>
      <c r="AV644" s="11" t="s">
        <v>80</v>
      </c>
      <c r="AW644" s="11" t="s">
        <v>31</v>
      </c>
      <c r="AX644" s="11" t="s">
        <v>70</v>
      </c>
      <c r="AY644" s="141" t="s">
        <v>142</v>
      </c>
    </row>
    <row r="645" spans="2:65" s="13" customFormat="1" ht="11.25">
      <c r="B645" s="154"/>
      <c r="D645" s="140" t="s">
        <v>151</v>
      </c>
      <c r="E645" s="155" t="s">
        <v>19</v>
      </c>
      <c r="F645" s="156" t="s">
        <v>1752</v>
      </c>
      <c r="H645" s="155" t="s">
        <v>19</v>
      </c>
      <c r="I645" s="157"/>
      <c r="L645" s="154"/>
      <c r="M645" s="158"/>
      <c r="T645" s="159"/>
      <c r="AT645" s="155" t="s">
        <v>151</v>
      </c>
      <c r="AU645" s="155" t="s">
        <v>78</v>
      </c>
      <c r="AV645" s="13" t="s">
        <v>78</v>
      </c>
      <c r="AW645" s="13" t="s">
        <v>31</v>
      </c>
      <c r="AX645" s="13" t="s">
        <v>70</v>
      </c>
      <c r="AY645" s="155" t="s">
        <v>142</v>
      </c>
    </row>
    <row r="646" spans="2:65" s="11" customFormat="1" ht="11.25">
      <c r="B646" s="139"/>
      <c r="D646" s="140" t="s">
        <v>151</v>
      </c>
      <c r="E646" s="141" t="s">
        <v>19</v>
      </c>
      <c r="F646" s="142" t="s">
        <v>1760</v>
      </c>
      <c r="H646" s="143">
        <v>42.201000000000001</v>
      </c>
      <c r="I646" s="144"/>
      <c r="L646" s="139"/>
      <c r="M646" s="145"/>
      <c r="T646" s="146"/>
      <c r="AT646" s="141" t="s">
        <v>151</v>
      </c>
      <c r="AU646" s="141" t="s">
        <v>78</v>
      </c>
      <c r="AV646" s="11" t="s">
        <v>80</v>
      </c>
      <c r="AW646" s="11" t="s">
        <v>31</v>
      </c>
      <c r="AX646" s="11" t="s">
        <v>70</v>
      </c>
      <c r="AY646" s="141" t="s">
        <v>142</v>
      </c>
    </row>
    <row r="647" spans="2:65" s="13" customFormat="1" ht="11.25">
      <c r="B647" s="154"/>
      <c r="D647" s="140" t="s">
        <v>151</v>
      </c>
      <c r="E647" s="155" t="s">
        <v>19</v>
      </c>
      <c r="F647" s="156" t="s">
        <v>592</v>
      </c>
      <c r="H647" s="155" t="s">
        <v>19</v>
      </c>
      <c r="I647" s="157"/>
      <c r="L647" s="154"/>
      <c r="M647" s="158"/>
      <c r="T647" s="159"/>
      <c r="AT647" s="155" t="s">
        <v>151</v>
      </c>
      <c r="AU647" s="155" t="s">
        <v>78</v>
      </c>
      <c r="AV647" s="13" t="s">
        <v>78</v>
      </c>
      <c r="AW647" s="13" t="s">
        <v>31</v>
      </c>
      <c r="AX647" s="13" t="s">
        <v>70</v>
      </c>
      <c r="AY647" s="155" t="s">
        <v>142</v>
      </c>
    </row>
    <row r="648" spans="2:65" s="11" customFormat="1" ht="11.25">
      <c r="B648" s="139"/>
      <c r="D648" s="140" t="s">
        <v>151</v>
      </c>
      <c r="E648" s="141" t="s">
        <v>19</v>
      </c>
      <c r="F648" s="142" t="s">
        <v>1761</v>
      </c>
      <c r="H648" s="143">
        <v>70.391999999999996</v>
      </c>
      <c r="I648" s="144"/>
      <c r="L648" s="139"/>
      <c r="M648" s="145"/>
      <c r="T648" s="146"/>
      <c r="AT648" s="141" t="s">
        <v>151</v>
      </c>
      <c r="AU648" s="141" t="s">
        <v>78</v>
      </c>
      <c r="AV648" s="11" t="s">
        <v>80</v>
      </c>
      <c r="AW648" s="11" t="s">
        <v>31</v>
      </c>
      <c r="AX648" s="11" t="s">
        <v>70</v>
      </c>
      <c r="AY648" s="141" t="s">
        <v>142</v>
      </c>
    </row>
    <row r="649" spans="2:65" s="13" customFormat="1" ht="11.25">
      <c r="B649" s="154"/>
      <c r="D649" s="140" t="s">
        <v>151</v>
      </c>
      <c r="E649" s="155" t="s">
        <v>19</v>
      </c>
      <c r="F649" s="156" t="s">
        <v>1755</v>
      </c>
      <c r="H649" s="155" t="s">
        <v>19</v>
      </c>
      <c r="I649" s="157"/>
      <c r="L649" s="154"/>
      <c r="M649" s="158"/>
      <c r="T649" s="159"/>
      <c r="AT649" s="155" t="s">
        <v>151</v>
      </c>
      <c r="AU649" s="155" t="s">
        <v>78</v>
      </c>
      <c r="AV649" s="13" t="s">
        <v>78</v>
      </c>
      <c r="AW649" s="13" t="s">
        <v>31</v>
      </c>
      <c r="AX649" s="13" t="s">
        <v>70</v>
      </c>
      <c r="AY649" s="155" t="s">
        <v>142</v>
      </c>
    </row>
    <row r="650" spans="2:65" s="11" customFormat="1" ht="11.25">
      <c r="B650" s="139"/>
      <c r="D650" s="140" t="s">
        <v>151</v>
      </c>
      <c r="E650" s="141" t="s">
        <v>19</v>
      </c>
      <c r="F650" s="142" t="s">
        <v>1762</v>
      </c>
      <c r="H650" s="143">
        <v>129.36000000000001</v>
      </c>
      <c r="I650" s="144"/>
      <c r="L650" s="139"/>
      <c r="M650" s="145"/>
      <c r="T650" s="146"/>
      <c r="AT650" s="141" t="s">
        <v>151</v>
      </c>
      <c r="AU650" s="141" t="s">
        <v>78</v>
      </c>
      <c r="AV650" s="11" t="s">
        <v>80</v>
      </c>
      <c r="AW650" s="11" t="s">
        <v>31</v>
      </c>
      <c r="AX650" s="11" t="s">
        <v>70</v>
      </c>
      <c r="AY650" s="141" t="s">
        <v>142</v>
      </c>
    </row>
    <row r="651" spans="2:65" s="13" customFormat="1" ht="11.25">
      <c r="B651" s="154"/>
      <c r="D651" s="140" t="s">
        <v>151</v>
      </c>
      <c r="E651" s="155" t="s">
        <v>19</v>
      </c>
      <c r="F651" s="156" t="s">
        <v>1757</v>
      </c>
      <c r="H651" s="155" t="s">
        <v>19</v>
      </c>
      <c r="I651" s="157"/>
      <c r="L651" s="154"/>
      <c r="M651" s="158"/>
      <c r="T651" s="159"/>
      <c r="AT651" s="155" t="s">
        <v>151</v>
      </c>
      <c r="AU651" s="155" t="s">
        <v>78</v>
      </c>
      <c r="AV651" s="13" t="s">
        <v>78</v>
      </c>
      <c r="AW651" s="13" t="s">
        <v>31</v>
      </c>
      <c r="AX651" s="13" t="s">
        <v>70</v>
      </c>
      <c r="AY651" s="155" t="s">
        <v>142</v>
      </c>
    </row>
    <row r="652" spans="2:65" s="11" customFormat="1" ht="11.25">
      <c r="B652" s="139"/>
      <c r="D652" s="140" t="s">
        <v>151</v>
      </c>
      <c r="E652" s="141" t="s">
        <v>19</v>
      </c>
      <c r="F652" s="142" t="s">
        <v>1763</v>
      </c>
      <c r="H652" s="143">
        <v>5.3280000000000003</v>
      </c>
      <c r="I652" s="144"/>
      <c r="L652" s="139"/>
      <c r="M652" s="145"/>
      <c r="T652" s="146"/>
      <c r="AT652" s="141" t="s">
        <v>151</v>
      </c>
      <c r="AU652" s="141" t="s">
        <v>78</v>
      </c>
      <c r="AV652" s="11" t="s">
        <v>80</v>
      </c>
      <c r="AW652" s="11" t="s">
        <v>31</v>
      </c>
      <c r="AX652" s="11" t="s">
        <v>70</v>
      </c>
      <c r="AY652" s="141" t="s">
        <v>142</v>
      </c>
    </row>
    <row r="653" spans="2:65" s="12" customFormat="1" ht="11.25">
      <c r="B653" s="147"/>
      <c r="D653" s="140" t="s">
        <v>151</v>
      </c>
      <c r="E653" s="148" t="s">
        <v>19</v>
      </c>
      <c r="F653" s="149" t="s">
        <v>154</v>
      </c>
      <c r="H653" s="150">
        <v>4297.665</v>
      </c>
      <c r="I653" s="151"/>
      <c r="L653" s="147"/>
      <c r="M653" s="152"/>
      <c r="T653" s="153"/>
      <c r="AT653" s="148" t="s">
        <v>151</v>
      </c>
      <c r="AU653" s="148" t="s">
        <v>78</v>
      </c>
      <c r="AV653" s="12" t="s">
        <v>149</v>
      </c>
      <c r="AW653" s="12" t="s">
        <v>31</v>
      </c>
      <c r="AX653" s="12" t="s">
        <v>78</v>
      </c>
      <c r="AY653" s="148" t="s">
        <v>142</v>
      </c>
    </row>
    <row r="654" spans="2:65" s="1" customFormat="1" ht="100.5" customHeight="1">
      <c r="B654" s="32"/>
      <c r="C654" s="160" t="s">
        <v>517</v>
      </c>
      <c r="D654" s="160" t="s">
        <v>316</v>
      </c>
      <c r="E654" s="161" t="s">
        <v>603</v>
      </c>
      <c r="F654" s="162" t="s">
        <v>604</v>
      </c>
      <c r="G654" s="163" t="s">
        <v>290</v>
      </c>
      <c r="H654" s="164">
        <v>892.01</v>
      </c>
      <c r="I654" s="165"/>
      <c r="J654" s="166">
        <f>ROUND(I654*H654,2)</f>
        <v>0</v>
      </c>
      <c r="K654" s="162" t="s">
        <v>147</v>
      </c>
      <c r="L654" s="32"/>
      <c r="M654" s="167" t="s">
        <v>19</v>
      </c>
      <c r="N654" s="168" t="s">
        <v>41</v>
      </c>
      <c r="P654" s="135">
        <f>O654*H654</f>
        <v>0</v>
      </c>
      <c r="Q654" s="135">
        <v>0</v>
      </c>
      <c r="R654" s="135">
        <f>Q654*H654</f>
        <v>0</v>
      </c>
      <c r="S654" s="135">
        <v>0</v>
      </c>
      <c r="T654" s="136">
        <f>S654*H654</f>
        <v>0</v>
      </c>
      <c r="AR654" s="137" t="s">
        <v>149</v>
      </c>
      <c r="AT654" s="137" t="s">
        <v>316</v>
      </c>
      <c r="AU654" s="137" t="s">
        <v>78</v>
      </c>
      <c r="AY654" s="17" t="s">
        <v>142</v>
      </c>
      <c r="BE654" s="138">
        <f>IF(N654="základní",J654,0)</f>
        <v>0</v>
      </c>
      <c r="BF654" s="138">
        <f>IF(N654="snížená",J654,0)</f>
        <v>0</v>
      </c>
      <c r="BG654" s="138">
        <f>IF(N654="zákl. přenesená",J654,0)</f>
        <v>0</v>
      </c>
      <c r="BH654" s="138">
        <f>IF(N654="sníž. přenesená",J654,0)</f>
        <v>0</v>
      </c>
      <c r="BI654" s="138">
        <f>IF(N654="nulová",J654,0)</f>
        <v>0</v>
      </c>
      <c r="BJ654" s="17" t="s">
        <v>78</v>
      </c>
      <c r="BK654" s="138">
        <f>ROUND(I654*H654,2)</f>
        <v>0</v>
      </c>
      <c r="BL654" s="17" t="s">
        <v>149</v>
      </c>
      <c r="BM654" s="137" t="s">
        <v>1764</v>
      </c>
    </row>
    <row r="655" spans="2:65" s="13" customFormat="1" ht="11.25">
      <c r="B655" s="154"/>
      <c r="D655" s="140" t="s">
        <v>151</v>
      </c>
      <c r="E655" s="155" t="s">
        <v>19</v>
      </c>
      <c r="F655" s="156" t="s">
        <v>1765</v>
      </c>
      <c r="H655" s="155" t="s">
        <v>19</v>
      </c>
      <c r="I655" s="157"/>
      <c r="L655" s="154"/>
      <c r="M655" s="158"/>
      <c r="T655" s="159"/>
      <c r="AT655" s="155" t="s">
        <v>151</v>
      </c>
      <c r="AU655" s="155" t="s">
        <v>78</v>
      </c>
      <c r="AV655" s="13" t="s">
        <v>78</v>
      </c>
      <c r="AW655" s="13" t="s">
        <v>31</v>
      </c>
      <c r="AX655" s="13" t="s">
        <v>70</v>
      </c>
      <c r="AY655" s="155" t="s">
        <v>142</v>
      </c>
    </row>
    <row r="656" spans="2:65" s="11" customFormat="1" ht="11.25">
      <c r="B656" s="139"/>
      <c r="D656" s="140" t="s">
        <v>151</v>
      </c>
      <c r="E656" s="141" t="s">
        <v>19</v>
      </c>
      <c r="F656" s="142" t="s">
        <v>1766</v>
      </c>
      <c r="H656" s="143">
        <v>892.01</v>
      </c>
      <c r="I656" s="144"/>
      <c r="L656" s="139"/>
      <c r="M656" s="145"/>
      <c r="T656" s="146"/>
      <c r="AT656" s="141" t="s">
        <v>151</v>
      </c>
      <c r="AU656" s="141" t="s">
        <v>78</v>
      </c>
      <c r="AV656" s="11" t="s">
        <v>80</v>
      </c>
      <c r="AW656" s="11" t="s">
        <v>31</v>
      </c>
      <c r="AX656" s="11" t="s">
        <v>70</v>
      </c>
      <c r="AY656" s="141" t="s">
        <v>142</v>
      </c>
    </row>
    <row r="657" spans="2:65" s="12" customFormat="1" ht="11.25">
      <c r="B657" s="147"/>
      <c r="D657" s="140" t="s">
        <v>151</v>
      </c>
      <c r="E657" s="148" t="s">
        <v>19</v>
      </c>
      <c r="F657" s="149" t="s">
        <v>154</v>
      </c>
      <c r="H657" s="150">
        <v>892.01</v>
      </c>
      <c r="I657" s="151"/>
      <c r="L657" s="147"/>
      <c r="M657" s="152"/>
      <c r="T657" s="153"/>
      <c r="AT657" s="148" t="s">
        <v>151</v>
      </c>
      <c r="AU657" s="148" t="s">
        <v>78</v>
      </c>
      <c r="AV657" s="12" t="s">
        <v>149</v>
      </c>
      <c r="AW657" s="12" t="s">
        <v>31</v>
      </c>
      <c r="AX657" s="12" t="s">
        <v>78</v>
      </c>
      <c r="AY657" s="148" t="s">
        <v>142</v>
      </c>
    </row>
    <row r="658" spans="2:65" s="1" customFormat="1" ht="101.25" customHeight="1">
      <c r="B658" s="32"/>
      <c r="C658" s="160" t="s">
        <v>523</v>
      </c>
      <c r="D658" s="160" t="s">
        <v>316</v>
      </c>
      <c r="E658" s="161" t="s">
        <v>609</v>
      </c>
      <c r="F658" s="162" t="s">
        <v>610</v>
      </c>
      <c r="G658" s="163" t="s">
        <v>290</v>
      </c>
      <c r="H658" s="164">
        <v>2147.2559999999999</v>
      </c>
      <c r="I658" s="165"/>
      <c r="J658" s="166">
        <f>ROUND(I658*H658,2)</f>
        <v>0</v>
      </c>
      <c r="K658" s="162" t="s">
        <v>147</v>
      </c>
      <c r="L658" s="32"/>
      <c r="M658" s="167" t="s">
        <v>19</v>
      </c>
      <c r="N658" s="168" t="s">
        <v>41</v>
      </c>
      <c r="P658" s="135">
        <f>O658*H658</f>
        <v>0</v>
      </c>
      <c r="Q658" s="135">
        <v>0</v>
      </c>
      <c r="R658" s="135">
        <f>Q658*H658</f>
        <v>0</v>
      </c>
      <c r="S658" s="135">
        <v>0</v>
      </c>
      <c r="T658" s="136">
        <f>S658*H658</f>
        <v>0</v>
      </c>
      <c r="AR658" s="137" t="s">
        <v>543</v>
      </c>
      <c r="AT658" s="137" t="s">
        <v>316</v>
      </c>
      <c r="AU658" s="137" t="s">
        <v>78</v>
      </c>
      <c r="AY658" s="17" t="s">
        <v>142</v>
      </c>
      <c r="BE658" s="138">
        <f>IF(N658="základní",J658,0)</f>
        <v>0</v>
      </c>
      <c r="BF658" s="138">
        <f>IF(N658="snížená",J658,0)</f>
        <v>0</v>
      </c>
      <c r="BG658" s="138">
        <f>IF(N658="zákl. přenesená",J658,0)</f>
        <v>0</v>
      </c>
      <c r="BH658" s="138">
        <f>IF(N658="sníž. přenesená",J658,0)</f>
        <v>0</v>
      </c>
      <c r="BI658" s="138">
        <f>IF(N658="nulová",J658,0)</f>
        <v>0</v>
      </c>
      <c r="BJ658" s="17" t="s">
        <v>78</v>
      </c>
      <c r="BK658" s="138">
        <f>ROUND(I658*H658,2)</f>
        <v>0</v>
      </c>
      <c r="BL658" s="17" t="s">
        <v>543</v>
      </c>
      <c r="BM658" s="137" t="s">
        <v>1767</v>
      </c>
    </row>
    <row r="659" spans="2:65" s="13" customFormat="1" ht="11.25">
      <c r="B659" s="154"/>
      <c r="D659" s="140" t="s">
        <v>151</v>
      </c>
      <c r="E659" s="155" t="s">
        <v>19</v>
      </c>
      <c r="F659" s="156" t="s">
        <v>1768</v>
      </c>
      <c r="H659" s="155" t="s">
        <v>19</v>
      </c>
      <c r="I659" s="157"/>
      <c r="L659" s="154"/>
      <c r="M659" s="158"/>
      <c r="T659" s="159"/>
      <c r="AT659" s="155" t="s">
        <v>151</v>
      </c>
      <c r="AU659" s="155" t="s">
        <v>78</v>
      </c>
      <c r="AV659" s="13" t="s">
        <v>78</v>
      </c>
      <c r="AW659" s="13" t="s">
        <v>31</v>
      </c>
      <c r="AX659" s="13" t="s">
        <v>70</v>
      </c>
      <c r="AY659" s="155" t="s">
        <v>142</v>
      </c>
    </row>
    <row r="660" spans="2:65" s="11" customFormat="1" ht="11.25">
      <c r="B660" s="139"/>
      <c r="D660" s="140" t="s">
        <v>151</v>
      </c>
      <c r="E660" s="141" t="s">
        <v>19</v>
      </c>
      <c r="F660" s="142" t="s">
        <v>1769</v>
      </c>
      <c r="H660" s="143">
        <v>2147.2559999999999</v>
      </c>
      <c r="I660" s="144"/>
      <c r="L660" s="139"/>
      <c r="M660" s="145"/>
      <c r="T660" s="146"/>
      <c r="AT660" s="141" t="s">
        <v>151</v>
      </c>
      <c r="AU660" s="141" t="s">
        <v>78</v>
      </c>
      <c r="AV660" s="11" t="s">
        <v>80</v>
      </c>
      <c r="AW660" s="11" t="s">
        <v>31</v>
      </c>
      <c r="AX660" s="11" t="s">
        <v>70</v>
      </c>
      <c r="AY660" s="141" t="s">
        <v>142</v>
      </c>
    </row>
    <row r="661" spans="2:65" s="12" customFormat="1" ht="11.25">
      <c r="B661" s="147"/>
      <c r="D661" s="140" t="s">
        <v>151</v>
      </c>
      <c r="E661" s="148" t="s">
        <v>19</v>
      </c>
      <c r="F661" s="149" t="s">
        <v>154</v>
      </c>
      <c r="H661" s="150">
        <v>2147.2559999999999</v>
      </c>
      <c r="I661" s="151"/>
      <c r="L661" s="147"/>
      <c r="M661" s="152"/>
      <c r="T661" s="153"/>
      <c r="AT661" s="148" t="s">
        <v>151</v>
      </c>
      <c r="AU661" s="148" t="s">
        <v>78</v>
      </c>
      <c r="AV661" s="12" t="s">
        <v>149</v>
      </c>
      <c r="AW661" s="12" t="s">
        <v>31</v>
      </c>
      <c r="AX661" s="12" t="s">
        <v>78</v>
      </c>
      <c r="AY661" s="148" t="s">
        <v>142</v>
      </c>
    </row>
    <row r="662" spans="2:65" s="1" customFormat="1" ht="100.5" customHeight="1">
      <c r="B662" s="32"/>
      <c r="C662" s="160" t="s">
        <v>528</v>
      </c>
      <c r="D662" s="160" t="s">
        <v>316</v>
      </c>
      <c r="E662" s="161" t="s">
        <v>1461</v>
      </c>
      <c r="F662" s="162" t="s">
        <v>1462</v>
      </c>
      <c r="G662" s="163" t="s">
        <v>290</v>
      </c>
      <c r="H662" s="164">
        <v>0.72</v>
      </c>
      <c r="I662" s="165"/>
      <c r="J662" s="166">
        <f>ROUND(I662*H662,2)</f>
        <v>0</v>
      </c>
      <c r="K662" s="162" t="s">
        <v>147</v>
      </c>
      <c r="L662" s="32"/>
      <c r="M662" s="167" t="s">
        <v>19</v>
      </c>
      <c r="N662" s="168" t="s">
        <v>41</v>
      </c>
      <c r="P662" s="135">
        <f>O662*H662</f>
        <v>0</v>
      </c>
      <c r="Q662" s="135">
        <v>0</v>
      </c>
      <c r="R662" s="135">
        <f>Q662*H662</f>
        <v>0</v>
      </c>
      <c r="S662" s="135">
        <v>0</v>
      </c>
      <c r="T662" s="136">
        <f>S662*H662</f>
        <v>0</v>
      </c>
      <c r="AR662" s="137" t="s">
        <v>543</v>
      </c>
      <c r="AT662" s="137" t="s">
        <v>316</v>
      </c>
      <c r="AU662" s="137" t="s">
        <v>78</v>
      </c>
      <c r="AY662" s="17" t="s">
        <v>142</v>
      </c>
      <c r="BE662" s="138">
        <f>IF(N662="základní",J662,0)</f>
        <v>0</v>
      </c>
      <c r="BF662" s="138">
        <f>IF(N662="snížená",J662,0)</f>
        <v>0</v>
      </c>
      <c r="BG662" s="138">
        <f>IF(N662="zákl. přenesená",J662,0)</f>
        <v>0</v>
      </c>
      <c r="BH662" s="138">
        <f>IF(N662="sníž. přenesená",J662,0)</f>
        <v>0</v>
      </c>
      <c r="BI662" s="138">
        <f>IF(N662="nulová",J662,0)</f>
        <v>0</v>
      </c>
      <c r="BJ662" s="17" t="s">
        <v>78</v>
      </c>
      <c r="BK662" s="138">
        <f>ROUND(I662*H662,2)</f>
        <v>0</v>
      </c>
      <c r="BL662" s="17" t="s">
        <v>543</v>
      </c>
      <c r="BM662" s="137" t="s">
        <v>1770</v>
      </c>
    </row>
    <row r="663" spans="2:65" s="11" customFormat="1" ht="11.25">
      <c r="B663" s="139"/>
      <c r="D663" s="140" t="s">
        <v>151</v>
      </c>
      <c r="E663" s="141" t="s">
        <v>19</v>
      </c>
      <c r="F663" s="142" t="s">
        <v>927</v>
      </c>
      <c r="H663" s="143">
        <v>0.72</v>
      </c>
      <c r="I663" s="144"/>
      <c r="L663" s="139"/>
      <c r="M663" s="145"/>
      <c r="T663" s="146"/>
      <c r="AT663" s="141" t="s">
        <v>151</v>
      </c>
      <c r="AU663" s="141" t="s">
        <v>78</v>
      </c>
      <c r="AV663" s="11" t="s">
        <v>80</v>
      </c>
      <c r="AW663" s="11" t="s">
        <v>31</v>
      </c>
      <c r="AX663" s="11" t="s">
        <v>70</v>
      </c>
      <c r="AY663" s="141" t="s">
        <v>142</v>
      </c>
    </row>
    <row r="664" spans="2:65" s="12" customFormat="1" ht="11.25">
      <c r="B664" s="147"/>
      <c r="D664" s="140" t="s">
        <v>151</v>
      </c>
      <c r="E664" s="148" t="s">
        <v>19</v>
      </c>
      <c r="F664" s="149" t="s">
        <v>154</v>
      </c>
      <c r="H664" s="150">
        <v>0.72</v>
      </c>
      <c r="I664" s="151"/>
      <c r="L664" s="147"/>
      <c r="M664" s="152"/>
      <c r="T664" s="153"/>
      <c r="AT664" s="148" t="s">
        <v>151</v>
      </c>
      <c r="AU664" s="148" t="s">
        <v>78</v>
      </c>
      <c r="AV664" s="12" t="s">
        <v>149</v>
      </c>
      <c r="AW664" s="12" t="s">
        <v>31</v>
      </c>
      <c r="AX664" s="12" t="s">
        <v>78</v>
      </c>
      <c r="AY664" s="148" t="s">
        <v>142</v>
      </c>
    </row>
    <row r="665" spans="2:65" s="1" customFormat="1" ht="90" customHeight="1">
      <c r="B665" s="32"/>
      <c r="C665" s="160" t="s">
        <v>534</v>
      </c>
      <c r="D665" s="160" t="s">
        <v>316</v>
      </c>
      <c r="E665" s="161" t="s">
        <v>615</v>
      </c>
      <c r="F665" s="162" t="s">
        <v>616</v>
      </c>
      <c r="G665" s="163" t="s">
        <v>290</v>
      </c>
      <c r="H665" s="164">
        <v>4.3</v>
      </c>
      <c r="I665" s="165"/>
      <c r="J665" s="166">
        <f>ROUND(I665*H665,2)</f>
        <v>0</v>
      </c>
      <c r="K665" s="162" t="s">
        <v>147</v>
      </c>
      <c r="L665" s="32"/>
      <c r="M665" s="167" t="s">
        <v>19</v>
      </c>
      <c r="N665" s="168" t="s">
        <v>41</v>
      </c>
      <c r="P665" s="135">
        <f>O665*H665</f>
        <v>0</v>
      </c>
      <c r="Q665" s="135">
        <v>0</v>
      </c>
      <c r="R665" s="135">
        <f>Q665*H665</f>
        <v>0</v>
      </c>
      <c r="S665" s="135">
        <v>0</v>
      </c>
      <c r="T665" s="136">
        <f>S665*H665</f>
        <v>0</v>
      </c>
      <c r="AR665" s="137" t="s">
        <v>543</v>
      </c>
      <c r="AT665" s="137" t="s">
        <v>316</v>
      </c>
      <c r="AU665" s="137" t="s">
        <v>78</v>
      </c>
      <c r="AY665" s="17" t="s">
        <v>142</v>
      </c>
      <c r="BE665" s="138">
        <f>IF(N665="základní",J665,0)</f>
        <v>0</v>
      </c>
      <c r="BF665" s="138">
        <f>IF(N665="snížená",J665,0)</f>
        <v>0</v>
      </c>
      <c r="BG665" s="138">
        <f>IF(N665="zákl. přenesená",J665,0)</f>
        <v>0</v>
      </c>
      <c r="BH665" s="138">
        <f>IF(N665="sníž. přenesená",J665,0)</f>
        <v>0</v>
      </c>
      <c r="BI665" s="138">
        <f>IF(N665="nulová",J665,0)</f>
        <v>0</v>
      </c>
      <c r="BJ665" s="17" t="s">
        <v>78</v>
      </c>
      <c r="BK665" s="138">
        <f>ROUND(I665*H665,2)</f>
        <v>0</v>
      </c>
      <c r="BL665" s="17" t="s">
        <v>543</v>
      </c>
      <c r="BM665" s="137" t="s">
        <v>1771</v>
      </c>
    </row>
    <row r="666" spans="2:65" s="11" customFormat="1" ht="11.25">
      <c r="B666" s="139"/>
      <c r="D666" s="140" t="s">
        <v>151</v>
      </c>
      <c r="E666" s="141" t="s">
        <v>19</v>
      </c>
      <c r="F666" s="142" t="s">
        <v>1772</v>
      </c>
      <c r="H666" s="143">
        <v>4.3</v>
      </c>
      <c r="I666" s="144"/>
      <c r="L666" s="139"/>
      <c r="M666" s="145"/>
      <c r="T666" s="146"/>
      <c r="AT666" s="141" t="s">
        <v>151</v>
      </c>
      <c r="AU666" s="141" t="s">
        <v>78</v>
      </c>
      <c r="AV666" s="11" t="s">
        <v>80</v>
      </c>
      <c r="AW666" s="11" t="s">
        <v>31</v>
      </c>
      <c r="AX666" s="11" t="s">
        <v>70</v>
      </c>
      <c r="AY666" s="141" t="s">
        <v>142</v>
      </c>
    </row>
    <row r="667" spans="2:65" s="12" customFormat="1" ht="11.25">
      <c r="B667" s="147"/>
      <c r="D667" s="140" t="s">
        <v>151</v>
      </c>
      <c r="E667" s="148" t="s">
        <v>19</v>
      </c>
      <c r="F667" s="149" t="s">
        <v>154</v>
      </c>
      <c r="H667" s="150">
        <v>4.3</v>
      </c>
      <c r="I667" s="151"/>
      <c r="L667" s="147"/>
      <c r="M667" s="152"/>
      <c r="T667" s="153"/>
      <c r="AT667" s="148" t="s">
        <v>151</v>
      </c>
      <c r="AU667" s="148" t="s">
        <v>78</v>
      </c>
      <c r="AV667" s="12" t="s">
        <v>149</v>
      </c>
      <c r="AW667" s="12" t="s">
        <v>31</v>
      </c>
      <c r="AX667" s="12" t="s">
        <v>78</v>
      </c>
      <c r="AY667" s="148" t="s">
        <v>142</v>
      </c>
    </row>
    <row r="668" spans="2:65" s="1" customFormat="1" ht="100.5" customHeight="1">
      <c r="B668" s="32"/>
      <c r="C668" s="160" t="s">
        <v>540</v>
      </c>
      <c r="D668" s="160" t="s">
        <v>316</v>
      </c>
      <c r="E668" s="161" t="s">
        <v>1467</v>
      </c>
      <c r="F668" s="162" t="s">
        <v>1468</v>
      </c>
      <c r="G668" s="163" t="s">
        <v>290</v>
      </c>
      <c r="H668" s="164">
        <v>96.75</v>
      </c>
      <c r="I668" s="165"/>
      <c r="J668" s="166">
        <f>ROUND(I668*H668,2)</f>
        <v>0</v>
      </c>
      <c r="K668" s="162" t="s">
        <v>147</v>
      </c>
      <c r="L668" s="32"/>
      <c r="M668" s="167" t="s">
        <v>19</v>
      </c>
      <c r="N668" s="168" t="s">
        <v>41</v>
      </c>
      <c r="P668" s="135">
        <f>O668*H668</f>
        <v>0</v>
      </c>
      <c r="Q668" s="135">
        <v>0</v>
      </c>
      <c r="R668" s="135">
        <f>Q668*H668</f>
        <v>0</v>
      </c>
      <c r="S668" s="135">
        <v>0</v>
      </c>
      <c r="T668" s="136">
        <f>S668*H668</f>
        <v>0</v>
      </c>
      <c r="AR668" s="137" t="s">
        <v>543</v>
      </c>
      <c r="AT668" s="137" t="s">
        <v>316</v>
      </c>
      <c r="AU668" s="137" t="s">
        <v>78</v>
      </c>
      <c r="AY668" s="17" t="s">
        <v>142</v>
      </c>
      <c r="BE668" s="138">
        <f>IF(N668="základní",J668,0)</f>
        <v>0</v>
      </c>
      <c r="BF668" s="138">
        <f>IF(N668="snížená",J668,0)</f>
        <v>0</v>
      </c>
      <c r="BG668" s="138">
        <f>IF(N668="zákl. přenesená",J668,0)</f>
        <v>0</v>
      </c>
      <c r="BH668" s="138">
        <f>IF(N668="sníž. přenesená",J668,0)</f>
        <v>0</v>
      </c>
      <c r="BI668" s="138">
        <f>IF(N668="nulová",J668,0)</f>
        <v>0</v>
      </c>
      <c r="BJ668" s="17" t="s">
        <v>78</v>
      </c>
      <c r="BK668" s="138">
        <f>ROUND(I668*H668,2)</f>
        <v>0</v>
      </c>
      <c r="BL668" s="17" t="s">
        <v>543</v>
      </c>
      <c r="BM668" s="137" t="s">
        <v>1773</v>
      </c>
    </row>
    <row r="669" spans="2:65" s="11" customFormat="1" ht="11.25">
      <c r="B669" s="139"/>
      <c r="D669" s="140" t="s">
        <v>151</v>
      </c>
      <c r="E669" s="141" t="s">
        <v>19</v>
      </c>
      <c r="F669" s="142" t="s">
        <v>1774</v>
      </c>
      <c r="H669" s="143">
        <v>96.75</v>
      </c>
      <c r="I669" s="144"/>
      <c r="L669" s="139"/>
      <c r="M669" s="145"/>
      <c r="T669" s="146"/>
      <c r="AT669" s="141" t="s">
        <v>151</v>
      </c>
      <c r="AU669" s="141" t="s">
        <v>78</v>
      </c>
      <c r="AV669" s="11" t="s">
        <v>80</v>
      </c>
      <c r="AW669" s="11" t="s">
        <v>31</v>
      </c>
      <c r="AX669" s="11" t="s">
        <v>70</v>
      </c>
      <c r="AY669" s="141" t="s">
        <v>142</v>
      </c>
    </row>
    <row r="670" spans="2:65" s="12" customFormat="1" ht="11.25">
      <c r="B670" s="147"/>
      <c r="D670" s="140" t="s">
        <v>151</v>
      </c>
      <c r="E670" s="148" t="s">
        <v>19</v>
      </c>
      <c r="F670" s="149" t="s">
        <v>154</v>
      </c>
      <c r="H670" s="150">
        <v>96.75</v>
      </c>
      <c r="I670" s="151"/>
      <c r="L670" s="147"/>
      <c r="M670" s="172"/>
      <c r="N670" s="173"/>
      <c r="O670" s="173"/>
      <c r="P670" s="173"/>
      <c r="Q670" s="173"/>
      <c r="R670" s="173"/>
      <c r="S670" s="173"/>
      <c r="T670" s="174"/>
      <c r="AT670" s="148" t="s">
        <v>151</v>
      </c>
      <c r="AU670" s="148" t="s">
        <v>78</v>
      </c>
      <c r="AV670" s="12" t="s">
        <v>149</v>
      </c>
      <c r="AW670" s="12" t="s">
        <v>31</v>
      </c>
      <c r="AX670" s="12" t="s">
        <v>78</v>
      </c>
      <c r="AY670" s="148" t="s">
        <v>142</v>
      </c>
    </row>
    <row r="671" spans="2:65" s="1" customFormat="1" ht="6.95" customHeight="1">
      <c r="B671" s="41"/>
      <c r="C671" s="42"/>
      <c r="D671" s="42"/>
      <c r="E671" s="42"/>
      <c r="F671" s="42"/>
      <c r="G671" s="42"/>
      <c r="H671" s="42"/>
      <c r="I671" s="42"/>
      <c r="J671" s="42"/>
      <c r="K671" s="42"/>
      <c r="L671" s="32"/>
    </row>
  </sheetData>
  <sheetProtection algorithmName="SHA-512" hashValue="3+wvZSY3FRe7RWA8q0xlY27cyXYkHCPNj5QQrD1pFJ7JFn+GgEwk2gDVuAcTx9VInWvgnMozMWfYK43YgJw3og==" saltValue="shJvlgqumDSNZybU+2DSpA==" spinCount="100000" sheet="1" objects="1" scenarios="1" formatColumns="0" formatRows="0" autoFilter="0"/>
  <autoFilter ref="C83:K670"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681"/>
  <sheetViews>
    <sheetView showGridLines="0" topLeftCell="A71" workbookViewId="0">
      <selection activeCell="I86" sqref="I86"/>
    </sheetView>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7" t="s">
        <v>89</v>
      </c>
    </row>
    <row r="3" spans="2:46" ht="6.95" customHeight="1">
      <c r="B3" s="18"/>
      <c r="C3" s="19"/>
      <c r="D3" s="19"/>
      <c r="E3" s="19"/>
      <c r="F3" s="19"/>
      <c r="G3" s="19"/>
      <c r="H3" s="19"/>
      <c r="I3" s="19"/>
      <c r="J3" s="19"/>
      <c r="K3" s="19"/>
      <c r="L3" s="20"/>
      <c r="AT3" s="17" t="s">
        <v>80</v>
      </c>
    </row>
    <row r="4" spans="2:46" ht="24.95" customHeight="1">
      <c r="B4" s="20"/>
      <c r="D4" s="21" t="s">
        <v>114</v>
      </c>
      <c r="L4" s="20"/>
      <c r="M4" s="90" t="s">
        <v>10</v>
      </c>
      <c r="AT4" s="17" t="s">
        <v>4</v>
      </c>
    </row>
    <row r="5" spans="2:46" ht="6.95" customHeight="1">
      <c r="B5" s="20"/>
      <c r="L5" s="20"/>
    </row>
    <row r="6" spans="2:46" ht="12" customHeight="1">
      <c r="B6" s="20"/>
      <c r="D6" s="27" t="s">
        <v>16</v>
      </c>
      <c r="L6" s="20"/>
    </row>
    <row r="7" spans="2:46" ht="16.5" customHeight="1">
      <c r="B7" s="20"/>
      <c r="E7" s="316" t="str">
        <f>'Rekapitulace stavby'!K6</f>
        <v>Prostá rekonstrukce trati Chotětov (včetně) - Všetaty (mimo)</v>
      </c>
      <c r="F7" s="317"/>
      <c r="G7" s="317"/>
      <c r="H7" s="317"/>
      <c r="L7" s="20"/>
    </row>
    <row r="8" spans="2:46" s="1" customFormat="1" ht="12" customHeight="1">
      <c r="B8" s="32"/>
      <c r="D8" s="27" t="s">
        <v>115</v>
      </c>
      <c r="L8" s="32"/>
    </row>
    <row r="9" spans="2:46" s="1" customFormat="1" ht="16.5" customHeight="1">
      <c r="B9" s="32"/>
      <c r="E9" s="280" t="s">
        <v>1775</v>
      </c>
      <c r="F9" s="318"/>
      <c r="G9" s="318"/>
      <c r="H9" s="318"/>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f>'Rekapitulace stavby'!AN8</f>
        <v>45728</v>
      </c>
      <c r="L12" s="32"/>
    </row>
    <row r="13" spans="2:46" s="1" customFormat="1" ht="10.9" customHeight="1">
      <c r="B13" s="32"/>
      <c r="L13" s="32"/>
    </row>
    <row r="14" spans="2:46" s="1" customFormat="1" ht="12" customHeight="1">
      <c r="B14" s="32"/>
      <c r="D14" s="27" t="s">
        <v>24</v>
      </c>
      <c r="I14" s="27" t="s">
        <v>25</v>
      </c>
      <c r="J14" s="25" t="s">
        <v>19</v>
      </c>
      <c r="L14" s="32"/>
    </row>
    <row r="15" spans="2:46" s="1" customFormat="1" ht="18" customHeight="1">
      <c r="B15" s="32"/>
      <c r="E15" s="25" t="s">
        <v>26</v>
      </c>
      <c r="I15" s="27" t="s">
        <v>27</v>
      </c>
      <c r="J15" s="25" t="s">
        <v>19</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319" t="str">
        <f>'Rekapitulace stavby'!E14</f>
        <v>Vyplň údaj</v>
      </c>
      <c r="F18" s="286"/>
      <c r="G18" s="286"/>
      <c r="H18" s="286"/>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
      </c>
      <c r="L20" s="32"/>
    </row>
    <row r="21" spans="2:12" s="1" customFormat="1" ht="18" customHeight="1">
      <c r="B21" s="32"/>
      <c r="E21" s="25" t="str">
        <f>IF('Rekapitulace stavby'!E17="","",'Rekapitulace stavby'!E17)</f>
        <v xml:space="preserve"> </v>
      </c>
      <c r="I21" s="27" t="s">
        <v>27</v>
      </c>
      <c r="J21" s="25" t="str">
        <f>IF('Rekapitulace stavby'!AN17="","",'Rekapitulace stavby'!AN17)</f>
        <v/>
      </c>
      <c r="L21" s="32"/>
    </row>
    <row r="22" spans="2:12" s="1" customFormat="1" ht="6.95" customHeight="1">
      <c r="B22" s="32"/>
      <c r="L22" s="32"/>
    </row>
    <row r="23" spans="2:12" s="1" customFormat="1" ht="12" customHeight="1">
      <c r="B23" s="32"/>
      <c r="D23" s="27" t="s">
        <v>32</v>
      </c>
      <c r="I23" s="27" t="s">
        <v>25</v>
      </c>
      <c r="J23" s="25" t="s">
        <v>19</v>
      </c>
      <c r="L23" s="32"/>
    </row>
    <row r="24" spans="2:12" s="1" customFormat="1" ht="18" customHeight="1">
      <c r="B24" s="32"/>
      <c r="E24" s="25" t="s">
        <v>33</v>
      </c>
      <c r="I24" s="27" t="s">
        <v>27</v>
      </c>
      <c r="J24" s="25" t="s">
        <v>19</v>
      </c>
      <c r="L24" s="32"/>
    </row>
    <row r="25" spans="2:12" s="1" customFormat="1" ht="6.95" customHeight="1">
      <c r="B25" s="32"/>
      <c r="L25" s="32"/>
    </row>
    <row r="26" spans="2:12" s="1" customFormat="1" ht="12" customHeight="1">
      <c r="B26" s="32"/>
      <c r="D26" s="27" t="s">
        <v>34</v>
      </c>
      <c r="L26" s="32"/>
    </row>
    <row r="27" spans="2:12" s="7" customFormat="1" ht="119.25" customHeight="1">
      <c r="B27" s="91"/>
      <c r="E27" s="291" t="s">
        <v>117</v>
      </c>
      <c r="F27" s="291"/>
      <c r="G27" s="291"/>
      <c r="H27" s="291"/>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36</v>
      </c>
      <c r="J30" s="63">
        <f>ROUND(J84, 2)</f>
        <v>0</v>
      </c>
      <c r="L30" s="32"/>
    </row>
    <row r="31" spans="2:12" s="1" customFormat="1" ht="6.95" customHeight="1">
      <c r="B31" s="32"/>
      <c r="D31" s="50"/>
      <c r="E31" s="50"/>
      <c r="F31" s="50"/>
      <c r="G31" s="50"/>
      <c r="H31" s="50"/>
      <c r="I31" s="50"/>
      <c r="J31" s="50"/>
      <c r="K31" s="50"/>
      <c r="L31" s="32"/>
    </row>
    <row r="32" spans="2:12" s="1" customFormat="1" ht="14.45" customHeight="1">
      <c r="B32" s="32"/>
      <c r="F32" s="35" t="s">
        <v>38</v>
      </c>
      <c r="I32" s="35" t="s">
        <v>37</v>
      </c>
      <c r="J32" s="35" t="s">
        <v>39</v>
      </c>
      <c r="L32" s="32"/>
    </row>
    <row r="33" spans="2:12" s="1" customFormat="1" ht="14.45" customHeight="1">
      <c r="B33" s="32"/>
      <c r="D33" s="52" t="s">
        <v>40</v>
      </c>
      <c r="E33" s="27" t="s">
        <v>41</v>
      </c>
      <c r="F33" s="83">
        <f>ROUND((SUM(BE84:BE680)),  2)</f>
        <v>0</v>
      </c>
      <c r="I33" s="93">
        <v>0.21</v>
      </c>
      <c r="J33" s="83">
        <f>ROUND(((SUM(BE84:BE680))*I33),  2)</f>
        <v>0</v>
      </c>
      <c r="L33" s="32"/>
    </row>
    <row r="34" spans="2:12" s="1" customFormat="1" ht="14.45" customHeight="1">
      <c r="B34" s="32"/>
      <c r="E34" s="27" t="s">
        <v>42</v>
      </c>
      <c r="F34" s="83">
        <f>ROUND((SUM(BF84:BF680)),  2)</f>
        <v>0</v>
      </c>
      <c r="I34" s="93">
        <v>0.12</v>
      </c>
      <c r="J34" s="83">
        <f>ROUND(((SUM(BF84:BF680))*I34),  2)</f>
        <v>0</v>
      </c>
      <c r="L34" s="32"/>
    </row>
    <row r="35" spans="2:12" s="1" customFormat="1" ht="14.45" hidden="1" customHeight="1">
      <c r="B35" s="32"/>
      <c r="E35" s="27" t="s">
        <v>43</v>
      </c>
      <c r="F35" s="83">
        <f>ROUND((SUM(BG84:BG680)),  2)</f>
        <v>0</v>
      </c>
      <c r="I35" s="93">
        <v>0.21</v>
      </c>
      <c r="J35" s="83">
        <f>0</f>
        <v>0</v>
      </c>
      <c r="L35" s="32"/>
    </row>
    <row r="36" spans="2:12" s="1" customFormat="1" ht="14.45" hidden="1" customHeight="1">
      <c r="B36" s="32"/>
      <c r="E36" s="27" t="s">
        <v>44</v>
      </c>
      <c r="F36" s="83">
        <f>ROUND((SUM(BH84:BH680)),  2)</f>
        <v>0</v>
      </c>
      <c r="I36" s="93">
        <v>0.12</v>
      </c>
      <c r="J36" s="83">
        <f>0</f>
        <v>0</v>
      </c>
      <c r="L36" s="32"/>
    </row>
    <row r="37" spans="2:12" s="1" customFormat="1" ht="14.45" hidden="1" customHeight="1">
      <c r="B37" s="32"/>
      <c r="E37" s="27" t="s">
        <v>45</v>
      </c>
      <c r="F37" s="83">
        <f>ROUND((SUM(BI84:BI680)),  2)</f>
        <v>0</v>
      </c>
      <c r="I37" s="93">
        <v>0</v>
      </c>
      <c r="J37" s="83">
        <f>0</f>
        <v>0</v>
      </c>
      <c r="L37" s="32"/>
    </row>
    <row r="38" spans="2:12" s="1" customFormat="1" ht="6.95" customHeight="1">
      <c r="B38" s="32"/>
      <c r="L38" s="32"/>
    </row>
    <row r="39" spans="2:12" s="1" customFormat="1" ht="25.35" customHeight="1">
      <c r="B39" s="32"/>
      <c r="C39" s="94"/>
      <c r="D39" s="95" t="s">
        <v>46</v>
      </c>
      <c r="E39" s="54"/>
      <c r="F39" s="54"/>
      <c r="G39" s="96" t="s">
        <v>47</v>
      </c>
      <c r="H39" s="97" t="s">
        <v>48</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118</v>
      </c>
      <c r="L45" s="32"/>
    </row>
    <row r="46" spans="2:12" s="1" customFormat="1" ht="6.95" customHeight="1">
      <c r="B46" s="32"/>
      <c r="L46" s="32"/>
    </row>
    <row r="47" spans="2:12" s="1" customFormat="1" ht="12" customHeight="1">
      <c r="B47" s="32"/>
      <c r="C47" s="27" t="s">
        <v>16</v>
      </c>
      <c r="L47" s="32"/>
    </row>
    <row r="48" spans="2:12" s="1" customFormat="1" ht="16.5" customHeight="1">
      <c r="B48" s="32"/>
      <c r="E48" s="316" t="str">
        <f>E7</f>
        <v>Prostá rekonstrukce trati Chotětov (včetně) - Všetaty (mimo)</v>
      </c>
      <c r="F48" s="317"/>
      <c r="G48" s="317"/>
      <c r="H48" s="317"/>
      <c r="L48" s="32"/>
    </row>
    <row r="49" spans="2:47" s="1" customFormat="1" ht="12" customHeight="1">
      <c r="B49" s="32"/>
      <c r="C49" s="27" t="s">
        <v>115</v>
      </c>
      <c r="L49" s="32"/>
    </row>
    <row r="50" spans="2:47" s="1" customFormat="1" ht="16.5" customHeight="1">
      <c r="B50" s="32"/>
      <c r="E50" s="280" t="str">
        <f>E9</f>
        <v>SO 04 - Rekontrukce žst. Kropáčova Vrutice</v>
      </c>
      <c r="F50" s="318"/>
      <c r="G50" s="318"/>
      <c r="H50" s="318"/>
      <c r="L50" s="32"/>
    </row>
    <row r="51" spans="2:47" s="1" customFormat="1" ht="6.95" customHeight="1">
      <c r="B51" s="32"/>
      <c r="L51" s="32"/>
    </row>
    <row r="52" spans="2:47" s="1" customFormat="1" ht="12" customHeight="1">
      <c r="B52" s="32"/>
      <c r="C52" s="27" t="s">
        <v>21</v>
      </c>
      <c r="F52" s="25" t="str">
        <f>F12</f>
        <v xml:space="preserve"> </v>
      </c>
      <c r="I52" s="27" t="s">
        <v>23</v>
      </c>
      <c r="J52" s="49">
        <f>IF(J12="","",J12)</f>
        <v>45728</v>
      </c>
      <c r="L52" s="32"/>
    </row>
    <row r="53" spans="2:47" s="1" customFormat="1" ht="6.95" customHeight="1">
      <c r="B53" s="32"/>
      <c r="L53" s="32"/>
    </row>
    <row r="54" spans="2:47" s="1" customFormat="1" ht="15.2" customHeight="1">
      <c r="B54" s="32"/>
      <c r="C54" s="27" t="s">
        <v>24</v>
      </c>
      <c r="F54" s="25" t="str">
        <f>E15</f>
        <v>Zimola Bohumil</v>
      </c>
      <c r="I54" s="27" t="s">
        <v>30</v>
      </c>
      <c r="J54" s="30" t="str">
        <f>E21</f>
        <v xml:space="preserve"> </v>
      </c>
      <c r="L54" s="32"/>
    </row>
    <row r="55" spans="2:47" s="1" customFormat="1" ht="15.2" customHeight="1">
      <c r="B55" s="32"/>
      <c r="C55" s="27" t="s">
        <v>28</v>
      </c>
      <c r="F55" s="25" t="str">
        <f>IF(E18="","",E18)</f>
        <v>Vyplň údaj</v>
      </c>
      <c r="I55" s="27" t="s">
        <v>32</v>
      </c>
      <c r="J55" s="30" t="str">
        <f>E24</f>
        <v>Hospopdková Marcela</v>
      </c>
      <c r="L55" s="32"/>
    </row>
    <row r="56" spans="2:47" s="1" customFormat="1" ht="10.35" customHeight="1">
      <c r="B56" s="32"/>
      <c r="L56" s="32"/>
    </row>
    <row r="57" spans="2:47" s="1" customFormat="1" ht="29.25" customHeight="1">
      <c r="B57" s="32"/>
      <c r="C57" s="100" t="s">
        <v>119</v>
      </c>
      <c r="D57" s="94"/>
      <c r="E57" s="94"/>
      <c r="F57" s="94"/>
      <c r="G57" s="94"/>
      <c r="H57" s="94"/>
      <c r="I57" s="94"/>
      <c r="J57" s="101" t="s">
        <v>120</v>
      </c>
      <c r="K57" s="94"/>
      <c r="L57" s="32"/>
    </row>
    <row r="58" spans="2:47" s="1" customFormat="1" ht="10.35" customHeight="1">
      <c r="B58" s="32"/>
      <c r="L58" s="32"/>
    </row>
    <row r="59" spans="2:47" s="1" customFormat="1" ht="22.9" customHeight="1">
      <c r="B59" s="32"/>
      <c r="C59" s="102" t="s">
        <v>68</v>
      </c>
      <c r="J59" s="63">
        <f>J84</f>
        <v>0</v>
      </c>
      <c r="L59" s="32"/>
      <c r="AU59" s="17" t="s">
        <v>121</v>
      </c>
    </row>
    <row r="60" spans="2:47" s="8" customFormat="1" ht="24.95" customHeight="1">
      <c r="B60" s="103"/>
      <c r="D60" s="104" t="s">
        <v>122</v>
      </c>
      <c r="E60" s="105"/>
      <c r="F60" s="105"/>
      <c r="G60" s="105"/>
      <c r="H60" s="105"/>
      <c r="I60" s="105"/>
      <c r="J60" s="106">
        <f>J85</f>
        <v>0</v>
      </c>
      <c r="L60" s="103"/>
    </row>
    <row r="61" spans="2:47" s="8" customFormat="1" ht="24.95" customHeight="1">
      <c r="B61" s="103"/>
      <c r="D61" s="104" t="s">
        <v>123</v>
      </c>
      <c r="E61" s="105"/>
      <c r="F61" s="105"/>
      <c r="G61" s="105"/>
      <c r="H61" s="105"/>
      <c r="I61" s="105"/>
      <c r="J61" s="106">
        <f>J209</f>
        <v>0</v>
      </c>
      <c r="L61" s="103"/>
    </row>
    <row r="62" spans="2:47" s="8" customFormat="1" ht="24.95" customHeight="1">
      <c r="B62" s="103"/>
      <c r="D62" s="104" t="s">
        <v>124</v>
      </c>
      <c r="E62" s="105"/>
      <c r="F62" s="105"/>
      <c r="G62" s="105"/>
      <c r="H62" s="105"/>
      <c r="I62" s="105"/>
      <c r="J62" s="106">
        <f>J363</f>
        <v>0</v>
      </c>
      <c r="L62" s="103"/>
    </row>
    <row r="63" spans="2:47" s="8" customFormat="1" ht="24.95" customHeight="1">
      <c r="B63" s="103"/>
      <c r="D63" s="104" t="s">
        <v>125</v>
      </c>
      <c r="E63" s="105"/>
      <c r="F63" s="105"/>
      <c r="G63" s="105"/>
      <c r="H63" s="105"/>
      <c r="I63" s="105"/>
      <c r="J63" s="106">
        <f>J605</f>
        <v>0</v>
      </c>
      <c r="L63" s="103"/>
    </row>
    <row r="64" spans="2:47" s="8" customFormat="1" ht="24.95" customHeight="1">
      <c r="B64" s="103"/>
      <c r="D64" s="104" t="s">
        <v>126</v>
      </c>
      <c r="E64" s="105"/>
      <c r="F64" s="105"/>
      <c r="G64" s="105"/>
      <c r="H64" s="105"/>
      <c r="I64" s="105"/>
      <c r="J64" s="106">
        <f>J618</f>
        <v>0</v>
      </c>
      <c r="L64" s="103"/>
    </row>
    <row r="65" spans="2:12" s="1" customFormat="1" ht="21.75" customHeight="1">
      <c r="B65" s="32"/>
      <c r="L65" s="32"/>
    </row>
    <row r="66" spans="2:12" s="1" customFormat="1" ht="6.95" customHeight="1">
      <c r="B66" s="41"/>
      <c r="C66" s="42"/>
      <c r="D66" s="42"/>
      <c r="E66" s="42"/>
      <c r="F66" s="42"/>
      <c r="G66" s="42"/>
      <c r="H66" s="42"/>
      <c r="I66" s="42"/>
      <c r="J66" s="42"/>
      <c r="K66" s="42"/>
      <c r="L66" s="32"/>
    </row>
    <row r="70" spans="2:12" s="1" customFormat="1" ht="6.95" customHeight="1">
      <c r="B70" s="43"/>
      <c r="C70" s="44"/>
      <c r="D70" s="44"/>
      <c r="E70" s="44"/>
      <c r="F70" s="44"/>
      <c r="G70" s="44"/>
      <c r="H70" s="44"/>
      <c r="I70" s="44"/>
      <c r="J70" s="44"/>
      <c r="K70" s="44"/>
      <c r="L70" s="32"/>
    </row>
    <row r="71" spans="2:12" s="1" customFormat="1" ht="24.95" customHeight="1">
      <c r="B71" s="32"/>
      <c r="C71" s="21" t="s">
        <v>127</v>
      </c>
      <c r="L71" s="32"/>
    </row>
    <row r="72" spans="2:12" s="1" customFormat="1" ht="6.95" customHeight="1">
      <c r="B72" s="32"/>
      <c r="L72" s="32"/>
    </row>
    <row r="73" spans="2:12" s="1" customFormat="1" ht="12" customHeight="1">
      <c r="B73" s="32"/>
      <c r="C73" s="27" t="s">
        <v>16</v>
      </c>
      <c r="L73" s="32"/>
    </row>
    <row r="74" spans="2:12" s="1" customFormat="1" ht="16.5" customHeight="1">
      <c r="B74" s="32"/>
      <c r="E74" s="316" t="str">
        <f>E7</f>
        <v>Prostá rekonstrukce trati Chotětov (včetně) - Všetaty (mimo)</v>
      </c>
      <c r="F74" s="317"/>
      <c r="G74" s="317"/>
      <c r="H74" s="317"/>
      <c r="L74" s="32"/>
    </row>
    <row r="75" spans="2:12" s="1" customFormat="1" ht="12" customHeight="1">
      <c r="B75" s="32"/>
      <c r="C75" s="27" t="s">
        <v>115</v>
      </c>
      <c r="L75" s="32"/>
    </row>
    <row r="76" spans="2:12" s="1" customFormat="1" ht="16.5" customHeight="1">
      <c r="B76" s="32"/>
      <c r="E76" s="280" t="str">
        <f>E9</f>
        <v>SO 04 - Rekontrukce žst. Kropáčova Vrutice</v>
      </c>
      <c r="F76" s="318"/>
      <c r="G76" s="318"/>
      <c r="H76" s="318"/>
      <c r="L76" s="32"/>
    </row>
    <row r="77" spans="2:12" s="1" customFormat="1" ht="6.95" customHeight="1">
      <c r="B77" s="32"/>
      <c r="L77" s="32"/>
    </row>
    <row r="78" spans="2:12" s="1" customFormat="1" ht="12" customHeight="1">
      <c r="B78" s="32"/>
      <c r="C78" s="27" t="s">
        <v>21</v>
      </c>
      <c r="F78" s="25" t="str">
        <f>F12</f>
        <v xml:space="preserve"> </v>
      </c>
      <c r="I78" s="27" t="s">
        <v>23</v>
      </c>
      <c r="J78" s="49">
        <f>IF(J12="","",J12)</f>
        <v>45728</v>
      </c>
      <c r="L78" s="32"/>
    </row>
    <row r="79" spans="2:12" s="1" customFormat="1" ht="6.95" customHeight="1">
      <c r="B79" s="32"/>
      <c r="L79" s="32"/>
    </row>
    <row r="80" spans="2:12" s="1" customFormat="1" ht="15.2" customHeight="1">
      <c r="B80" s="32"/>
      <c r="C80" s="27" t="s">
        <v>24</v>
      </c>
      <c r="F80" s="25" t="str">
        <f>E15</f>
        <v>Zimola Bohumil</v>
      </c>
      <c r="I80" s="27" t="s">
        <v>30</v>
      </c>
      <c r="J80" s="30" t="str">
        <f>E21</f>
        <v xml:space="preserve"> </v>
      </c>
      <c r="L80" s="32"/>
    </row>
    <row r="81" spans="2:65" s="1" customFormat="1" ht="15.2" customHeight="1">
      <c r="B81" s="32"/>
      <c r="C81" s="27" t="s">
        <v>28</v>
      </c>
      <c r="F81" s="25" t="str">
        <f>IF(E18="","",E18)</f>
        <v>Vyplň údaj</v>
      </c>
      <c r="I81" s="27" t="s">
        <v>32</v>
      </c>
      <c r="J81" s="30" t="str">
        <f>E24</f>
        <v>Hospopdková Marcela</v>
      </c>
      <c r="L81" s="32"/>
    </row>
    <row r="82" spans="2:65" s="1" customFormat="1" ht="10.35" customHeight="1">
      <c r="B82" s="32"/>
      <c r="L82" s="32"/>
    </row>
    <row r="83" spans="2:65" s="9" customFormat="1" ht="29.25" customHeight="1">
      <c r="B83" s="107"/>
      <c r="C83" s="108" t="s">
        <v>128</v>
      </c>
      <c r="D83" s="109" t="s">
        <v>55</v>
      </c>
      <c r="E83" s="109" t="s">
        <v>51</v>
      </c>
      <c r="F83" s="109" t="s">
        <v>52</v>
      </c>
      <c r="G83" s="109" t="s">
        <v>129</v>
      </c>
      <c r="H83" s="109" t="s">
        <v>130</v>
      </c>
      <c r="I83" s="109" t="s">
        <v>131</v>
      </c>
      <c r="J83" s="109" t="s">
        <v>120</v>
      </c>
      <c r="K83" s="110" t="s">
        <v>132</v>
      </c>
      <c r="L83" s="107"/>
      <c r="M83" s="56" t="s">
        <v>19</v>
      </c>
      <c r="N83" s="57" t="s">
        <v>40</v>
      </c>
      <c r="O83" s="57" t="s">
        <v>133</v>
      </c>
      <c r="P83" s="57" t="s">
        <v>134</v>
      </c>
      <c r="Q83" s="57" t="s">
        <v>135</v>
      </c>
      <c r="R83" s="57" t="s">
        <v>136</v>
      </c>
      <c r="S83" s="57" t="s">
        <v>137</v>
      </c>
      <c r="T83" s="58" t="s">
        <v>138</v>
      </c>
    </row>
    <row r="84" spans="2:65" s="1" customFormat="1" ht="22.9" customHeight="1">
      <c r="B84" s="32"/>
      <c r="C84" s="61" t="s">
        <v>139</v>
      </c>
      <c r="J84" s="111">
        <f>BK84</f>
        <v>0</v>
      </c>
      <c r="L84" s="32"/>
      <c r="M84" s="59"/>
      <c r="N84" s="50"/>
      <c r="O84" s="50"/>
      <c r="P84" s="112">
        <f>P85+P209+P363+P605+P618</f>
        <v>0</v>
      </c>
      <c r="Q84" s="50"/>
      <c r="R84" s="112">
        <f>R85+R209+R363+R605+R618</f>
        <v>2162.6325200000001</v>
      </c>
      <c r="S84" s="50"/>
      <c r="T84" s="113">
        <f>T85+T209+T363+T605+T618</f>
        <v>0</v>
      </c>
      <c r="AT84" s="17" t="s">
        <v>69</v>
      </c>
      <c r="AU84" s="17" t="s">
        <v>121</v>
      </c>
      <c r="BK84" s="114">
        <f>BK85+BK209+BK363+BK605+BK618</f>
        <v>0</v>
      </c>
    </row>
    <row r="85" spans="2:65" s="10" customFormat="1" ht="25.9" customHeight="1">
      <c r="B85" s="115"/>
      <c r="D85" s="116" t="s">
        <v>69</v>
      </c>
      <c r="E85" s="117" t="s">
        <v>140</v>
      </c>
      <c r="F85" s="117" t="s">
        <v>141</v>
      </c>
      <c r="I85" s="118"/>
      <c r="J85" s="119">
        <f>BK85</f>
        <v>0</v>
      </c>
      <c r="L85" s="115"/>
      <c r="M85" s="120"/>
      <c r="P85" s="121">
        <f>SUM(P86:P208)</f>
        <v>0</v>
      </c>
      <c r="R85" s="121">
        <f>SUM(R86:R208)</f>
        <v>266.24644999999992</v>
      </c>
      <c r="T85" s="122">
        <f>SUM(T86:T208)</f>
        <v>0</v>
      </c>
      <c r="AR85" s="116" t="s">
        <v>78</v>
      </c>
      <c r="AT85" s="123" t="s">
        <v>69</v>
      </c>
      <c r="AU85" s="123" t="s">
        <v>70</v>
      </c>
      <c r="AY85" s="116" t="s">
        <v>142</v>
      </c>
      <c r="BK85" s="124">
        <f>SUM(BK86:BK208)</f>
        <v>0</v>
      </c>
    </row>
    <row r="86" spans="2:65" s="1" customFormat="1" ht="16.5" customHeight="1">
      <c r="B86" s="32"/>
      <c r="C86" s="125" t="s">
        <v>78</v>
      </c>
      <c r="D86" s="125" t="s">
        <v>143</v>
      </c>
      <c r="E86" s="126" t="s">
        <v>620</v>
      </c>
      <c r="F86" s="127" t="s">
        <v>621</v>
      </c>
      <c r="G86" s="128" t="s">
        <v>164</v>
      </c>
      <c r="H86" s="129">
        <v>250</v>
      </c>
      <c r="I86" s="329"/>
      <c r="J86" s="131">
        <f>ROUND(I86*H86,2)</f>
        <v>0</v>
      </c>
      <c r="K86" s="127" t="s">
        <v>147</v>
      </c>
      <c r="L86" s="132"/>
      <c r="M86" s="133" t="s">
        <v>19</v>
      </c>
      <c r="N86" s="134" t="s">
        <v>41</v>
      </c>
      <c r="P86" s="135">
        <f>O86*H86</f>
        <v>0</v>
      </c>
      <c r="Q86" s="135">
        <v>0.49390000000000001</v>
      </c>
      <c r="R86" s="135">
        <f>Q86*H86</f>
        <v>123.47499999999999</v>
      </c>
      <c r="S86" s="135">
        <v>0</v>
      </c>
      <c r="T86" s="136">
        <f>S86*H86</f>
        <v>0</v>
      </c>
      <c r="AR86" s="137" t="s">
        <v>622</v>
      </c>
      <c r="AT86" s="137" t="s">
        <v>143</v>
      </c>
      <c r="AU86" s="137" t="s">
        <v>78</v>
      </c>
      <c r="AY86" s="17" t="s">
        <v>142</v>
      </c>
      <c r="BE86" s="138">
        <f>IF(N86="základní",J86,0)</f>
        <v>0</v>
      </c>
      <c r="BF86" s="138">
        <f>IF(N86="snížená",J86,0)</f>
        <v>0</v>
      </c>
      <c r="BG86" s="138">
        <f>IF(N86="zákl. přenesená",J86,0)</f>
        <v>0</v>
      </c>
      <c r="BH86" s="138">
        <f>IF(N86="sníž. přenesená",J86,0)</f>
        <v>0</v>
      </c>
      <c r="BI86" s="138">
        <f>IF(N86="nulová",J86,0)</f>
        <v>0</v>
      </c>
      <c r="BJ86" s="17" t="s">
        <v>78</v>
      </c>
      <c r="BK86" s="138">
        <f>ROUND(I86*H86,2)</f>
        <v>0</v>
      </c>
      <c r="BL86" s="17" t="s">
        <v>622</v>
      </c>
      <c r="BM86" s="137" t="s">
        <v>1776</v>
      </c>
    </row>
    <row r="87" spans="2:65" s="13" customFormat="1" ht="11.25">
      <c r="B87" s="154"/>
      <c r="D87" s="140" t="s">
        <v>151</v>
      </c>
      <c r="E87" s="155" t="s">
        <v>19</v>
      </c>
      <c r="F87" s="156" t="s">
        <v>1777</v>
      </c>
      <c r="H87" s="155" t="s">
        <v>19</v>
      </c>
      <c r="I87" s="332"/>
      <c r="L87" s="154"/>
      <c r="M87" s="158"/>
      <c r="T87" s="159"/>
      <c r="AT87" s="155" t="s">
        <v>151</v>
      </c>
      <c r="AU87" s="155" t="s">
        <v>78</v>
      </c>
      <c r="AV87" s="13" t="s">
        <v>78</v>
      </c>
      <c r="AW87" s="13" t="s">
        <v>31</v>
      </c>
      <c r="AX87" s="13" t="s">
        <v>70</v>
      </c>
      <c r="AY87" s="155" t="s">
        <v>142</v>
      </c>
    </row>
    <row r="88" spans="2:65" s="11" customFormat="1" ht="11.25">
      <c r="B88" s="139"/>
      <c r="D88" s="140" t="s">
        <v>151</v>
      </c>
      <c r="E88" s="141" t="s">
        <v>19</v>
      </c>
      <c r="F88" s="142" t="s">
        <v>1778</v>
      </c>
      <c r="H88" s="143">
        <v>250</v>
      </c>
      <c r="I88" s="330"/>
      <c r="L88" s="139"/>
      <c r="M88" s="145"/>
      <c r="T88" s="146"/>
      <c r="AT88" s="141" t="s">
        <v>151</v>
      </c>
      <c r="AU88" s="141" t="s">
        <v>78</v>
      </c>
      <c r="AV88" s="11" t="s">
        <v>80</v>
      </c>
      <c r="AW88" s="11" t="s">
        <v>31</v>
      </c>
      <c r="AX88" s="11" t="s">
        <v>70</v>
      </c>
      <c r="AY88" s="141" t="s">
        <v>142</v>
      </c>
    </row>
    <row r="89" spans="2:65" s="12" customFormat="1" ht="11.25">
      <c r="B89" s="147"/>
      <c r="D89" s="140" t="s">
        <v>151</v>
      </c>
      <c r="E89" s="148" t="s">
        <v>19</v>
      </c>
      <c r="F89" s="149" t="s">
        <v>154</v>
      </c>
      <c r="H89" s="150">
        <v>250</v>
      </c>
      <c r="I89" s="331"/>
      <c r="L89" s="147"/>
      <c r="M89" s="152"/>
      <c r="T89" s="153"/>
      <c r="AT89" s="148" t="s">
        <v>151</v>
      </c>
      <c r="AU89" s="148" t="s">
        <v>78</v>
      </c>
      <c r="AV89" s="12" t="s">
        <v>149</v>
      </c>
      <c r="AW89" s="12" t="s">
        <v>31</v>
      </c>
      <c r="AX89" s="12" t="s">
        <v>78</v>
      </c>
      <c r="AY89" s="148" t="s">
        <v>142</v>
      </c>
    </row>
    <row r="90" spans="2:65" s="13" customFormat="1" ht="11.25">
      <c r="B90" s="154"/>
      <c r="D90" s="140" t="s">
        <v>151</v>
      </c>
      <c r="E90" s="155" t="s">
        <v>19</v>
      </c>
      <c r="F90" s="156" t="s">
        <v>155</v>
      </c>
      <c r="H90" s="155" t="s">
        <v>19</v>
      </c>
      <c r="I90" s="332"/>
      <c r="L90" s="154"/>
      <c r="M90" s="158"/>
      <c r="T90" s="159"/>
      <c r="AT90" s="155" t="s">
        <v>151</v>
      </c>
      <c r="AU90" s="155" t="s">
        <v>78</v>
      </c>
      <c r="AV90" s="13" t="s">
        <v>78</v>
      </c>
      <c r="AW90" s="13" t="s">
        <v>31</v>
      </c>
      <c r="AX90" s="13" t="s">
        <v>70</v>
      </c>
      <c r="AY90" s="155" t="s">
        <v>142</v>
      </c>
    </row>
    <row r="91" spans="2:65" s="1" customFormat="1" ht="21.75" customHeight="1">
      <c r="B91" s="32"/>
      <c r="C91" s="125" t="s">
        <v>80</v>
      </c>
      <c r="D91" s="125" t="s">
        <v>143</v>
      </c>
      <c r="E91" s="126" t="s">
        <v>144</v>
      </c>
      <c r="F91" s="127" t="s">
        <v>145</v>
      </c>
      <c r="G91" s="128" t="s">
        <v>146</v>
      </c>
      <c r="H91" s="129">
        <v>13</v>
      </c>
      <c r="I91" s="329"/>
      <c r="J91" s="131">
        <f>ROUND(I91*H91,2)</f>
        <v>0</v>
      </c>
      <c r="K91" s="127" t="s">
        <v>147</v>
      </c>
      <c r="L91" s="132"/>
      <c r="M91" s="133" t="s">
        <v>19</v>
      </c>
      <c r="N91" s="134" t="s">
        <v>41</v>
      </c>
      <c r="P91" s="135">
        <f>O91*H91</f>
        <v>0</v>
      </c>
      <c r="Q91" s="135">
        <v>5.9268000000000001</v>
      </c>
      <c r="R91" s="135">
        <f>Q91*H91</f>
        <v>77.048400000000001</v>
      </c>
      <c r="S91" s="135">
        <v>0</v>
      </c>
      <c r="T91" s="136">
        <f>S91*H91</f>
        <v>0</v>
      </c>
      <c r="AR91" s="137" t="s">
        <v>622</v>
      </c>
      <c r="AT91" s="137" t="s">
        <v>143</v>
      </c>
      <c r="AU91" s="137" t="s">
        <v>78</v>
      </c>
      <c r="AY91" s="17" t="s">
        <v>142</v>
      </c>
      <c r="BE91" s="138">
        <f>IF(N91="základní",J91,0)</f>
        <v>0</v>
      </c>
      <c r="BF91" s="138">
        <f>IF(N91="snížená",J91,0)</f>
        <v>0</v>
      </c>
      <c r="BG91" s="138">
        <f>IF(N91="zákl. přenesená",J91,0)</f>
        <v>0</v>
      </c>
      <c r="BH91" s="138">
        <f>IF(N91="sníž. přenesená",J91,0)</f>
        <v>0</v>
      </c>
      <c r="BI91" s="138">
        <f>IF(N91="nulová",J91,0)</f>
        <v>0</v>
      </c>
      <c r="BJ91" s="17" t="s">
        <v>78</v>
      </c>
      <c r="BK91" s="138">
        <f>ROUND(I91*H91,2)</f>
        <v>0</v>
      </c>
      <c r="BL91" s="17" t="s">
        <v>622</v>
      </c>
      <c r="BM91" s="137" t="s">
        <v>1779</v>
      </c>
    </row>
    <row r="92" spans="2:65" s="13" customFormat="1" ht="11.25">
      <c r="B92" s="154"/>
      <c r="D92" s="140" t="s">
        <v>151</v>
      </c>
      <c r="E92" s="155" t="s">
        <v>19</v>
      </c>
      <c r="F92" s="156" t="s">
        <v>1780</v>
      </c>
      <c r="H92" s="155" t="s">
        <v>19</v>
      </c>
      <c r="I92" s="332"/>
      <c r="L92" s="154"/>
      <c r="M92" s="158"/>
      <c r="T92" s="159"/>
      <c r="AT92" s="155" t="s">
        <v>151</v>
      </c>
      <c r="AU92" s="155" t="s">
        <v>78</v>
      </c>
      <c r="AV92" s="13" t="s">
        <v>78</v>
      </c>
      <c r="AW92" s="13" t="s">
        <v>31</v>
      </c>
      <c r="AX92" s="13" t="s">
        <v>70</v>
      </c>
      <c r="AY92" s="155" t="s">
        <v>142</v>
      </c>
    </row>
    <row r="93" spans="2:65" s="11" customFormat="1" ht="11.25">
      <c r="B93" s="139"/>
      <c r="D93" s="140" t="s">
        <v>151</v>
      </c>
      <c r="E93" s="141" t="s">
        <v>19</v>
      </c>
      <c r="F93" s="142" t="s">
        <v>1781</v>
      </c>
      <c r="H93" s="143">
        <v>3.2</v>
      </c>
      <c r="I93" s="330"/>
      <c r="L93" s="139"/>
      <c r="M93" s="145"/>
      <c r="T93" s="146"/>
      <c r="AT93" s="141" t="s">
        <v>151</v>
      </c>
      <c r="AU93" s="141" t="s">
        <v>78</v>
      </c>
      <c r="AV93" s="11" t="s">
        <v>80</v>
      </c>
      <c r="AW93" s="11" t="s">
        <v>31</v>
      </c>
      <c r="AX93" s="11" t="s">
        <v>70</v>
      </c>
      <c r="AY93" s="141" t="s">
        <v>142</v>
      </c>
    </row>
    <row r="94" spans="2:65" s="11" customFormat="1" ht="11.25">
      <c r="B94" s="139"/>
      <c r="D94" s="140" t="s">
        <v>151</v>
      </c>
      <c r="E94" s="141" t="s">
        <v>19</v>
      </c>
      <c r="F94" s="142" t="s">
        <v>1782</v>
      </c>
      <c r="H94" s="143">
        <v>0.8</v>
      </c>
      <c r="I94" s="330"/>
      <c r="L94" s="139"/>
      <c r="M94" s="145"/>
      <c r="T94" s="146"/>
      <c r="AT94" s="141" t="s">
        <v>151</v>
      </c>
      <c r="AU94" s="141" t="s">
        <v>78</v>
      </c>
      <c r="AV94" s="11" t="s">
        <v>80</v>
      </c>
      <c r="AW94" s="11" t="s">
        <v>31</v>
      </c>
      <c r="AX94" s="11" t="s">
        <v>70</v>
      </c>
      <c r="AY94" s="141" t="s">
        <v>142</v>
      </c>
    </row>
    <row r="95" spans="2:65" s="13" customFormat="1" ht="11.25">
      <c r="B95" s="154"/>
      <c r="D95" s="140" t="s">
        <v>151</v>
      </c>
      <c r="E95" s="155" t="s">
        <v>19</v>
      </c>
      <c r="F95" s="156" t="s">
        <v>663</v>
      </c>
      <c r="H95" s="155" t="s">
        <v>19</v>
      </c>
      <c r="I95" s="332"/>
      <c r="L95" s="154"/>
      <c r="M95" s="158"/>
      <c r="T95" s="159"/>
      <c r="AT95" s="155" t="s">
        <v>151</v>
      </c>
      <c r="AU95" s="155" t="s">
        <v>78</v>
      </c>
      <c r="AV95" s="13" t="s">
        <v>78</v>
      </c>
      <c r="AW95" s="13" t="s">
        <v>31</v>
      </c>
      <c r="AX95" s="13" t="s">
        <v>70</v>
      </c>
      <c r="AY95" s="155" t="s">
        <v>142</v>
      </c>
    </row>
    <row r="96" spans="2:65" s="11" customFormat="1" ht="11.25">
      <c r="B96" s="139"/>
      <c r="D96" s="140" t="s">
        <v>151</v>
      </c>
      <c r="E96" s="141" t="s">
        <v>19</v>
      </c>
      <c r="F96" s="142" t="s">
        <v>1783</v>
      </c>
      <c r="H96" s="143">
        <v>8.2170000000000005</v>
      </c>
      <c r="I96" s="330"/>
      <c r="L96" s="139"/>
      <c r="M96" s="145"/>
      <c r="T96" s="146"/>
      <c r="AT96" s="141" t="s">
        <v>151</v>
      </c>
      <c r="AU96" s="141" t="s">
        <v>78</v>
      </c>
      <c r="AV96" s="11" t="s">
        <v>80</v>
      </c>
      <c r="AW96" s="11" t="s">
        <v>31</v>
      </c>
      <c r="AX96" s="11" t="s">
        <v>70</v>
      </c>
      <c r="AY96" s="141" t="s">
        <v>142</v>
      </c>
    </row>
    <row r="97" spans="2:65" s="11" customFormat="1" ht="11.25">
      <c r="B97" s="139"/>
      <c r="D97" s="140" t="s">
        <v>151</v>
      </c>
      <c r="E97" s="141" t="s">
        <v>19</v>
      </c>
      <c r="F97" s="142" t="s">
        <v>1784</v>
      </c>
      <c r="H97" s="143">
        <v>0.78300000000000003</v>
      </c>
      <c r="I97" s="330"/>
      <c r="L97" s="139"/>
      <c r="M97" s="145"/>
      <c r="T97" s="146"/>
      <c r="AT97" s="141" t="s">
        <v>151</v>
      </c>
      <c r="AU97" s="141" t="s">
        <v>78</v>
      </c>
      <c r="AV97" s="11" t="s">
        <v>80</v>
      </c>
      <c r="AW97" s="11" t="s">
        <v>31</v>
      </c>
      <c r="AX97" s="11" t="s">
        <v>70</v>
      </c>
      <c r="AY97" s="141" t="s">
        <v>142</v>
      </c>
    </row>
    <row r="98" spans="2:65" s="12" customFormat="1" ht="11.25">
      <c r="B98" s="147"/>
      <c r="D98" s="140" t="s">
        <v>151</v>
      </c>
      <c r="E98" s="148" t="s">
        <v>19</v>
      </c>
      <c r="F98" s="149" t="s">
        <v>154</v>
      </c>
      <c r="H98" s="150">
        <v>13</v>
      </c>
      <c r="I98" s="331"/>
      <c r="L98" s="147"/>
      <c r="M98" s="152"/>
      <c r="T98" s="153"/>
      <c r="AT98" s="148" t="s">
        <v>151</v>
      </c>
      <c r="AU98" s="148" t="s">
        <v>78</v>
      </c>
      <c r="AV98" s="12" t="s">
        <v>149</v>
      </c>
      <c r="AW98" s="12" t="s">
        <v>31</v>
      </c>
      <c r="AX98" s="12" t="s">
        <v>78</v>
      </c>
      <c r="AY98" s="148" t="s">
        <v>142</v>
      </c>
    </row>
    <row r="99" spans="2:65" s="13" customFormat="1" ht="11.25">
      <c r="B99" s="154"/>
      <c r="D99" s="140" t="s">
        <v>151</v>
      </c>
      <c r="E99" s="155" t="s">
        <v>19</v>
      </c>
      <c r="F99" s="156" t="s">
        <v>155</v>
      </c>
      <c r="H99" s="155" t="s">
        <v>19</v>
      </c>
      <c r="I99" s="332"/>
      <c r="L99" s="154"/>
      <c r="M99" s="158"/>
      <c r="T99" s="159"/>
      <c r="AT99" s="155" t="s">
        <v>151</v>
      </c>
      <c r="AU99" s="155" t="s">
        <v>78</v>
      </c>
      <c r="AV99" s="13" t="s">
        <v>78</v>
      </c>
      <c r="AW99" s="13" t="s">
        <v>31</v>
      </c>
      <c r="AX99" s="13" t="s">
        <v>70</v>
      </c>
      <c r="AY99" s="155" t="s">
        <v>142</v>
      </c>
    </row>
    <row r="100" spans="2:65" s="1" customFormat="1" ht="16.5" customHeight="1">
      <c r="B100" s="32"/>
      <c r="C100" s="125" t="s">
        <v>161</v>
      </c>
      <c r="D100" s="125" t="s">
        <v>143</v>
      </c>
      <c r="E100" s="126" t="s">
        <v>666</v>
      </c>
      <c r="F100" s="127" t="s">
        <v>667</v>
      </c>
      <c r="G100" s="128" t="s">
        <v>146</v>
      </c>
      <c r="H100" s="129">
        <v>207</v>
      </c>
      <c r="I100" s="329"/>
      <c r="J100" s="131">
        <f>ROUND(I100*H100,2)</f>
        <v>0</v>
      </c>
      <c r="K100" s="127" t="s">
        <v>147</v>
      </c>
      <c r="L100" s="132"/>
      <c r="M100" s="133" t="s">
        <v>19</v>
      </c>
      <c r="N100" s="134" t="s">
        <v>41</v>
      </c>
      <c r="P100" s="135">
        <f>O100*H100</f>
        <v>0</v>
      </c>
      <c r="Q100" s="135">
        <v>0.27</v>
      </c>
      <c r="R100" s="135">
        <f>Q100*H100</f>
        <v>55.89</v>
      </c>
      <c r="S100" s="135">
        <v>0</v>
      </c>
      <c r="T100" s="136">
        <f>S100*H100</f>
        <v>0</v>
      </c>
      <c r="AR100" s="137" t="s">
        <v>622</v>
      </c>
      <c r="AT100" s="137" t="s">
        <v>143</v>
      </c>
      <c r="AU100" s="137" t="s">
        <v>78</v>
      </c>
      <c r="AY100" s="17" t="s">
        <v>142</v>
      </c>
      <c r="BE100" s="138">
        <f>IF(N100="základní",J100,0)</f>
        <v>0</v>
      </c>
      <c r="BF100" s="138">
        <f>IF(N100="snížená",J100,0)</f>
        <v>0</v>
      </c>
      <c r="BG100" s="138">
        <f>IF(N100="zákl. přenesená",J100,0)</f>
        <v>0</v>
      </c>
      <c r="BH100" s="138">
        <f>IF(N100="sníž. přenesená",J100,0)</f>
        <v>0</v>
      </c>
      <c r="BI100" s="138">
        <f>IF(N100="nulová",J100,0)</f>
        <v>0</v>
      </c>
      <c r="BJ100" s="17" t="s">
        <v>78</v>
      </c>
      <c r="BK100" s="138">
        <f>ROUND(I100*H100,2)</f>
        <v>0</v>
      </c>
      <c r="BL100" s="17" t="s">
        <v>622</v>
      </c>
      <c r="BM100" s="137" t="s">
        <v>1785</v>
      </c>
    </row>
    <row r="101" spans="2:65" s="13" customFormat="1" ht="11.25">
      <c r="B101" s="154"/>
      <c r="D101" s="140" t="s">
        <v>151</v>
      </c>
      <c r="E101" s="155" t="s">
        <v>19</v>
      </c>
      <c r="F101" s="156" t="s">
        <v>1786</v>
      </c>
      <c r="H101" s="155" t="s">
        <v>19</v>
      </c>
      <c r="I101" s="332"/>
      <c r="L101" s="154"/>
      <c r="M101" s="158"/>
      <c r="T101" s="159"/>
      <c r="AT101" s="155" t="s">
        <v>151</v>
      </c>
      <c r="AU101" s="155" t="s">
        <v>78</v>
      </c>
      <c r="AV101" s="13" t="s">
        <v>78</v>
      </c>
      <c r="AW101" s="13" t="s">
        <v>31</v>
      </c>
      <c r="AX101" s="13" t="s">
        <v>70</v>
      </c>
      <c r="AY101" s="155" t="s">
        <v>142</v>
      </c>
    </row>
    <row r="102" spans="2:65" s="11" customFormat="1" ht="11.25">
      <c r="B102" s="139"/>
      <c r="D102" s="140" t="s">
        <v>151</v>
      </c>
      <c r="E102" s="141" t="s">
        <v>19</v>
      </c>
      <c r="F102" s="142" t="s">
        <v>80</v>
      </c>
      <c r="H102" s="143">
        <v>2</v>
      </c>
      <c r="I102" s="330"/>
      <c r="L102" s="139"/>
      <c r="M102" s="145"/>
      <c r="T102" s="146"/>
      <c r="AT102" s="141" t="s">
        <v>151</v>
      </c>
      <c r="AU102" s="141" t="s">
        <v>78</v>
      </c>
      <c r="AV102" s="11" t="s">
        <v>80</v>
      </c>
      <c r="AW102" s="11" t="s">
        <v>31</v>
      </c>
      <c r="AX102" s="11" t="s">
        <v>70</v>
      </c>
      <c r="AY102" s="141" t="s">
        <v>142</v>
      </c>
    </row>
    <row r="103" spans="2:65" s="13" customFormat="1" ht="11.25">
      <c r="B103" s="154"/>
      <c r="D103" s="140" t="s">
        <v>151</v>
      </c>
      <c r="E103" s="155" t="s">
        <v>19</v>
      </c>
      <c r="F103" s="156" t="s">
        <v>1787</v>
      </c>
      <c r="H103" s="155" t="s">
        <v>19</v>
      </c>
      <c r="I103" s="332"/>
      <c r="L103" s="154"/>
      <c r="M103" s="158"/>
      <c r="T103" s="159"/>
      <c r="AT103" s="155" t="s">
        <v>151</v>
      </c>
      <c r="AU103" s="155" t="s">
        <v>78</v>
      </c>
      <c r="AV103" s="13" t="s">
        <v>78</v>
      </c>
      <c r="AW103" s="13" t="s">
        <v>31</v>
      </c>
      <c r="AX103" s="13" t="s">
        <v>70</v>
      </c>
      <c r="AY103" s="155" t="s">
        <v>142</v>
      </c>
    </row>
    <row r="104" spans="2:65" s="11" customFormat="1" ht="11.25">
      <c r="B104" s="139"/>
      <c r="D104" s="140" t="s">
        <v>151</v>
      </c>
      <c r="E104" s="141" t="s">
        <v>19</v>
      </c>
      <c r="F104" s="142" t="s">
        <v>1788</v>
      </c>
      <c r="H104" s="143">
        <v>204.5</v>
      </c>
      <c r="I104" s="330"/>
      <c r="L104" s="139"/>
      <c r="M104" s="145"/>
      <c r="T104" s="146"/>
      <c r="AT104" s="141" t="s">
        <v>151</v>
      </c>
      <c r="AU104" s="141" t="s">
        <v>78</v>
      </c>
      <c r="AV104" s="11" t="s">
        <v>80</v>
      </c>
      <c r="AW104" s="11" t="s">
        <v>31</v>
      </c>
      <c r="AX104" s="11" t="s">
        <v>70</v>
      </c>
      <c r="AY104" s="141" t="s">
        <v>142</v>
      </c>
    </row>
    <row r="105" spans="2:65" s="11" customFormat="1" ht="11.25">
      <c r="B105" s="139"/>
      <c r="D105" s="140" t="s">
        <v>151</v>
      </c>
      <c r="E105" s="141" t="s">
        <v>19</v>
      </c>
      <c r="F105" s="142" t="s">
        <v>1789</v>
      </c>
      <c r="H105" s="143">
        <v>0.5</v>
      </c>
      <c r="I105" s="330"/>
      <c r="L105" s="139"/>
      <c r="M105" s="145"/>
      <c r="T105" s="146"/>
      <c r="AT105" s="141" t="s">
        <v>151</v>
      </c>
      <c r="AU105" s="141" t="s">
        <v>78</v>
      </c>
      <c r="AV105" s="11" t="s">
        <v>80</v>
      </c>
      <c r="AW105" s="11" t="s">
        <v>31</v>
      </c>
      <c r="AX105" s="11" t="s">
        <v>70</v>
      </c>
      <c r="AY105" s="141" t="s">
        <v>142</v>
      </c>
    </row>
    <row r="106" spans="2:65" s="12" customFormat="1" ht="11.25">
      <c r="B106" s="147"/>
      <c r="D106" s="140" t="s">
        <v>151</v>
      </c>
      <c r="E106" s="148" t="s">
        <v>19</v>
      </c>
      <c r="F106" s="149" t="s">
        <v>154</v>
      </c>
      <c r="H106" s="150">
        <v>207</v>
      </c>
      <c r="I106" s="331"/>
      <c r="L106" s="147"/>
      <c r="M106" s="152"/>
      <c r="T106" s="153"/>
      <c r="AT106" s="148" t="s">
        <v>151</v>
      </c>
      <c r="AU106" s="148" t="s">
        <v>78</v>
      </c>
      <c r="AV106" s="12" t="s">
        <v>149</v>
      </c>
      <c r="AW106" s="12" t="s">
        <v>31</v>
      </c>
      <c r="AX106" s="12" t="s">
        <v>78</v>
      </c>
      <c r="AY106" s="148" t="s">
        <v>142</v>
      </c>
    </row>
    <row r="107" spans="2:65" s="13" customFormat="1" ht="11.25">
      <c r="B107" s="154"/>
      <c r="D107" s="140" t="s">
        <v>151</v>
      </c>
      <c r="E107" s="155" t="s">
        <v>19</v>
      </c>
      <c r="F107" s="156" t="s">
        <v>155</v>
      </c>
      <c r="H107" s="155" t="s">
        <v>19</v>
      </c>
      <c r="I107" s="332"/>
      <c r="L107" s="154"/>
      <c r="M107" s="158"/>
      <c r="T107" s="159"/>
      <c r="AT107" s="155" t="s">
        <v>151</v>
      </c>
      <c r="AU107" s="155" t="s">
        <v>78</v>
      </c>
      <c r="AV107" s="13" t="s">
        <v>78</v>
      </c>
      <c r="AW107" s="13" t="s">
        <v>31</v>
      </c>
      <c r="AX107" s="13" t="s">
        <v>70</v>
      </c>
      <c r="AY107" s="155" t="s">
        <v>142</v>
      </c>
    </row>
    <row r="108" spans="2:65" s="1" customFormat="1" ht="24.2" customHeight="1">
      <c r="B108" s="32"/>
      <c r="C108" s="125" t="s">
        <v>149</v>
      </c>
      <c r="D108" s="125" t="s">
        <v>143</v>
      </c>
      <c r="E108" s="126" t="s">
        <v>701</v>
      </c>
      <c r="F108" s="127" t="s">
        <v>702</v>
      </c>
      <c r="G108" s="128" t="s">
        <v>146</v>
      </c>
      <c r="H108" s="129">
        <v>9</v>
      </c>
      <c r="I108" s="329"/>
      <c r="J108" s="131">
        <f>ROUND(I108*H108,2)</f>
        <v>0</v>
      </c>
      <c r="K108" s="127" t="s">
        <v>147</v>
      </c>
      <c r="L108" s="132"/>
      <c r="M108" s="133" t="s">
        <v>19</v>
      </c>
      <c r="N108" s="134" t="s">
        <v>41</v>
      </c>
      <c r="P108" s="135">
        <f>O108*H108</f>
        <v>0</v>
      </c>
      <c r="Q108" s="135">
        <v>0.10299999999999999</v>
      </c>
      <c r="R108" s="135">
        <f>Q108*H108</f>
        <v>0.92699999999999994</v>
      </c>
      <c r="S108" s="135">
        <v>0</v>
      </c>
      <c r="T108" s="136">
        <f>S108*H108</f>
        <v>0</v>
      </c>
      <c r="AR108" s="137" t="s">
        <v>148</v>
      </c>
      <c r="AT108" s="137" t="s">
        <v>143</v>
      </c>
      <c r="AU108" s="137" t="s">
        <v>78</v>
      </c>
      <c r="AY108" s="17" t="s">
        <v>142</v>
      </c>
      <c r="BE108" s="138">
        <f>IF(N108="základní",J108,0)</f>
        <v>0</v>
      </c>
      <c r="BF108" s="138">
        <f>IF(N108="snížená",J108,0)</f>
        <v>0</v>
      </c>
      <c r="BG108" s="138">
        <f>IF(N108="zákl. přenesená",J108,0)</f>
        <v>0</v>
      </c>
      <c r="BH108" s="138">
        <f>IF(N108="sníž. přenesená",J108,0)</f>
        <v>0</v>
      </c>
      <c r="BI108" s="138">
        <f>IF(N108="nulová",J108,0)</f>
        <v>0</v>
      </c>
      <c r="BJ108" s="17" t="s">
        <v>78</v>
      </c>
      <c r="BK108" s="138">
        <f>ROUND(I108*H108,2)</f>
        <v>0</v>
      </c>
      <c r="BL108" s="17" t="s">
        <v>149</v>
      </c>
      <c r="BM108" s="137" t="s">
        <v>1790</v>
      </c>
    </row>
    <row r="109" spans="2:65" s="13" customFormat="1" ht="11.25">
      <c r="B109" s="154"/>
      <c r="D109" s="140" t="s">
        <v>151</v>
      </c>
      <c r="E109" s="155" t="s">
        <v>19</v>
      </c>
      <c r="F109" s="156" t="s">
        <v>1786</v>
      </c>
      <c r="H109" s="155" t="s">
        <v>19</v>
      </c>
      <c r="I109" s="332"/>
      <c r="L109" s="154"/>
      <c r="M109" s="158"/>
      <c r="T109" s="159"/>
      <c r="AT109" s="155" t="s">
        <v>151</v>
      </c>
      <c r="AU109" s="155" t="s">
        <v>78</v>
      </c>
      <c r="AV109" s="13" t="s">
        <v>78</v>
      </c>
      <c r="AW109" s="13" t="s">
        <v>31</v>
      </c>
      <c r="AX109" s="13" t="s">
        <v>70</v>
      </c>
      <c r="AY109" s="155" t="s">
        <v>142</v>
      </c>
    </row>
    <row r="110" spans="2:65" s="11" customFormat="1" ht="11.25">
      <c r="B110" s="139"/>
      <c r="D110" s="140" t="s">
        <v>151</v>
      </c>
      <c r="E110" s="141" t="s">
        <v>19</v>
      </c>
      <c r="F110" s="142" t="s">
        <v>195</v>
      </c>
      <c r="H110" s="143">
        <v>9</v>
      </c>
      <c r="I110" s="330"/>
      <c r="L110" s="139"/>
      <c r="M110" s="145"/>
      <c r="T110" s="146"/>
      <c r="AT110" s="141" t="s">
        <v>151</v>
      </c>
      <c r="AU110" s="141" t="s">
        <v>78</v>
      </c>
      <c r="AV110" s="11" t="s">
        <v>80</v>
      </c>
      <c r="AW110" s="11" t="s">
        <v>31</v>
      </c>
      <c r="AX110" s="11" t="s">
        <v>70</v>
      </c>
      <c r="AY110" s="141" t="s">
        <v>142</v>
      </c>
    </row>
    <row r="111" spans="2:65" s="12" customFormat="1" ht="11.25">
      <c r="B111" s="147"/>
      <c r="D111" s="140" t="s">
        <v>151</v>
      </c>
      <c r="E111" s="148" t="s">
        <v>19</v>
      </c>
      <c r="F111" s="149" t="s">
        <v>154</v>
      </c>
      <c r="H111" s="150">
        <v>9</v>
      </c>
      <c r="I111" s="331"/>
      <c r="L111" s="147"/>
      <c r="M111" s="152"/>
      <c r="T111" s="153"/>
      <c r="AT111" s="148" t="s">
        <v>151</v>
      </c>
      <c r="AU111" s="148" t="s">
        <v>78</v>
      </c>
      <c r="AV111" s="12" t="s">
        <v>149</v>
      </c>
      <c r="AW111" s="12" t="s">
        <v>31</v>
      </c>
      <c r="AX111" s="12" t="s">
        <v>78</v>
      </c>
      <c r="AY111" s="148" t="s">
        <v>142</v>
      </c>
    </row>
    <row r="112" spans="2:65" s="13" customFormat="1" ht="11.25">
      <c r="B112" s="154"/>
      <c r="D112" s="140" t="s">
        <v>151</v>
      </c>
      <c r="E112" s="155" t="s">
        <v>19</v>
      </c>
      <c r="F112" s="156" t="s">
        <v>155</v>
      </c>
      <c r="H112" s="155" t="s">
        <v>19</v>
      </c>
      <c r="I112" s="332"/>
      <c r="L112" s="154"/>
      <c r="M112" s="158"/>
      <c r="T112" s="159"/>
      <c r="AT112" s="155" t="s">
        <v>151</v>
      </c>
      <c r="AU112" s="155" t="s">
        <v>78</v>
      </c>
      <c r="AV112" s="13" t="s">
        <v>78</v>
      </c>
      <c r="AW112" s="13" t="s">
        <v>31</v>
      </c>
      <c r="AX112" s="13" t="s">
        <v>70</v>
      </c>
      <c r="AY112" s="155" t="s">
        <v>142</v>
      </c>
    </row>
    <row r="113" spans="2:65" s="1" customFormat="1" ht="24.2" customHeight="1">
      <c r="B113" s="32"/>
      <c r="C113" s="125" t="s">
        <v>173</v>
      </c>
      <c r="D113" s="125" t="s">
        <v>143</v>
      </c>
      <c r="E113" s="126" t="s">
        <v>727</v>
      </c>
      <c r="F113" s="127" t="s">
        <v>728</v>
      </c>
      <c r="G113" s="128" t="s">
        <v>146</v>
      </c>
      <c r="H113" s="129">
        <v>1</v>
      </c>
      <c r="I113" s="329"/>
      <c r="J113" s="131">
        <f>ROUND(I113*H113,2)</f>
        <v>0</v>
      </c>
      <c r="K113" s="127" t="s">
        <v>147</v>
      </c>
      <c r="L113" s="132"/>
      <c r="M113" s="133" t="s">
        <v>19</v>
      </c>
      <c r="N113" s="134" t="s">
        <v>41</v>
      </c>
      <c r="P113" s="135">
        <f>O113*H113</f>
        <v>0</v>
      </c>
      <c r="Q113" s="135">
        <v>0.10073</v>
      </c>
      <c r="R113" s="135">
        <f>Q113*H113</f>
        <v>0.10073</v>
      </c>
      <c r="S113" s="135">
        <v>0</v>
      </c>
      <c r="T113" s="136">
        <f>S113*H113</f>
        <v>0</v>
      </c>
      <c r="AR113" s="137" t="s">
        <v>148</v>
      </c>
      <c r="AT113" s="137" t="s">
        <v>143</v>
      </c>
      <c r="AU113" s="137" t="s">
        <v>78</v>
      </c>
      <c r="AY113" s="17" t="s">
        <v>142</v>
      </c>
      <c r="BE113" s="138">
        <f>IF(N113="základní",J113,0)</f>
        <v>0</v>
      </c>
      <c r="BF113" s="138">
        <f>IF(N113="snížená",J113,0)</f>
        <v>0</v>
      </c>
      <c r="BG113" s="138">
        <f>IF(N113="zákl. přenesená",J113,0)</f>
        <v>0</v>
      </c>
      <c r="BH113" s="138">
        <f>IF(N113="sníž. přenesená",J113,0)</f>
        <v>0</v>
      </c>
      <c r="BI113" s="138">
        <f>IF(N113="nulová",J113,0)</f>
        <v>0</v>
      </c>
      <c r="BJ113" s="17" t="s">
        <v>78</v>
      </c>
      <c r="BK113" s="138">
        <f>ROUND(I113*H113,2)</f>
        <v>0</v>
      </c>
      <c r="BL113" s="17" t="s">
        <v>149</v>
      </c>
      <c r="BM113" s="137" t="s">
        <v>1791</v>
      </c>
    </row>
    <row r="114" spans="2:65" s="13" customFormat="1" ht="11.25">
      <c r="B114" s="154"/>
      <c r="D114" s="140" t="s">
        <v>151</v>
      </c>
      <c r="E114" s="155" t="s">
        <v>19</v>
      </c>
      <c r="F114" s="156" t="s">
        <v>1792</v>
      </c>
      <c r="H114" s="155" t="s">
        <v>19</v>
      </c>
      <c r="I114" s="332"/>
      <c r="L114" s="154"/>
      <c r="M114" s="158"/>
      <c r="T114" s="159"/>
      <c r="AT114" s="155" t="s">
        <v>151</v>
      </c>
      <c r="AU114" s="155" t="s">
        <v>78</v>
      </c>
      <c r="AV114" s="13" t="s">
        <v>78</v>
      </c>
      <c r="AW114" s="13" t="s">
        <v>31</v>
      </c>
      <c r="AX114" s="13" t="s">
        <v>70</v>
      </c>
      <c r="AY114" s="155" t="s">
        <v>142</v>
      </c>
    </row>
    <row r="115" spans="2:65" s="11" customFormat="1" ht="11.25">
      <c r="B115" s="139"/>
      <c r="D115" s="140" t="s">
        <v>151</v>
      </c>
      <c r="E115" s="141" t="s">
        <v>19</v>
      </c>
      <c r="F115" s="142" t="s">
        <v>78</v>
      </c>
      <c r="H115" s="143">
        <v>1</v>
      </c>
      <c r="I115" s="330"/>
      <c r="L115" s="139"/>
      <c r="M115" s="145"/>
      <c r="T115" s="146"/>
      <c r="AT115" s="141" t="s">
        <v>151</v>
      </c>
      <c r="AU115" s="141" t="s">
        <v>78</v>
      </c>
      <c r="AV115" s="11" t="s">
        <v>80</v>
      </c>
      <c r="AW115" s="11" t="s">
        <v>31</v>
      </c>
      <c r="AX115" s="11" t="s">
        <v>70</v>
      </c>
      <c r="AY115" s="141" t="s">
        <v>142</v>
      </c>
    </row>
    <row r="116" spans="2:65" s="12" customFormat="1" ht="11.25">
      <c r="B116" s="147"/>
      <c r="D116" s="140" t="s">
        <v>151</v>
      </c>
      <c r="E116" s="148" t="s">
        <v>19</v>
      </c>
      <c r="F116" s="149" t="s">
        <v>154</v>
      </c>
      <c r="H116" s="150">
        <v>1</v>
      </c>
      <c r="I116" s="331"/>
      <c r="L116" s="147"/>
      <c r="M116" s="152"/>
      <c r="T116" s="153"/>
      <c r="AT116" s="148" t="s">
        <v>151</v>
      </c>
      <c r="AU116" s="148" t="s">
        <v>78</v>
      </c>
      <c r="AV116" s="12" t="s">
        <v>149</v>
      </c>
      <c r="AW116" s="12" t="s">
        <v>31</v>
      </c>
      <c r="AX116" s="12" t="s">
        <v>78</v>
      </c>
      <c r="AY116" s="148" t="s">
        <v>142</v>
      </c>
    </row>
    <row r="117" spans="2:65" s="13" customFormat="1" ht="11.25">
      <c r="B117" s="154"/>
      <c r="D117" s="140" t="s">
        <v>151</v>
      </c>
      <c r="E117" s="155" t="s">
        <v>19</v>
      </c>
      <c r="F117" s="156" t="s">
        <v>155</v>
      </c>
      <c r="H117" s="155" t="s">
        <v>19</v>
      </c>
      <c r="I117" s="332"/>
      <c r="L117" s="154"/>
      <c r="M117" s="158"/>
      <c r="T117" s="159"/>
      <c r="AT117" s="155" t="s">
        <v>151</v>
      </c>
      <c r="AU117" s="155" t="s">
        <v>78</v>
      </c>
      <c r="AV117" s="13" t="s">
        <v>78</v>
      </c>
      <c r="AW117" s="13" t="s">
        <v>31</v>
      </c>
      <c r="AX117" s="13" t="s">
        <v>70</v>
      </c>
      <c r="AY117" s="155" t="s">
        <v>142</v>
      </c>
    </row>
    <row r="118" spans="2:65" s="1" customFormat="1" ht="24.2" customHeight="1">
      <c r="B118" s="32"/>
      <c r="C118" s="125" t="s">
        <v>179</v>
      </c>
      <c r="D118" s="125" t="s">
        <v>143</v>
      </c>
      <c r="E118" s="126" t="s">
        <v>736</v>
      </c>
      <c r="F118" s="127" t="s">
        <v>737</v>
      </c>
      <c r="G118" s="128" t="s">
        <v>146</v>
      </c>
      <c r="H118" s="129">
        <v>2</v>
      </c>
      <c r="I118" s="329"/>
      <c r="J118" s="131">
        <f>ROUND(I118*H118,2)</f>
        <v>0</v>
      </c>
      <c r="K118" s="127" t="s">
        <v>147</v>
      </c>
      <c r="L118" s="132"/>
      <c r="M118" s="133" t="s">
        <v>19</v>
      </c>
      <c r="N118" s="134" t="s">
        <v>41</v>
      </c>
      <c r="P118" s="135">
        <f>O118*H118</f>
        <v>0</v>
      </c>
      <c r="Q118" s="135">
        <v>0.10446</v>
      </c>
      <c r="R118" s="135">
        <f>Q118*H118</f>
        <v>0.20891999999999999</v>
      </c>
      <c r="S118" s="135">
        <v>0</v>
      </c>
      <c r="T118" s="136">
        <f>S118*H118</f>
        <v>0</v>
      </c>
      <c r="AR118" s="137" t="s">
        <v>148</v>
      </c>
      <c r="AT118" s="137" t="s">
        <v>143</v>
      </c>
      <c r="AU118" s="137" t="s">
        <v>78</v>
      </c>
      <c r="AY118" s="17" t="s">
        <v>142</v>
      </c>
      <c r="BE118" s="138">
        <f>IF(N118="základní",J118,0)</f>
        <v>0</v>
      </c>
      <c r="BF118" s="138">
        <f>IF(N118="snížená",J118,0)</f>
        <v>0</v>
      </c>
      <c r="BG118" s="138">
        <f>IF(N118="zákl. přenesená",J118,0)</f>
        <v>0</v>
      </c>
      <c r="BH118" s="138">
        <f>IF(N118="sníž. přenesená",J118,0)</f>
        <v>0</v>
      </c>
      <c r="BI118" s="138">
        <f>IF(N118="nulová",J118,0)</f>
        <v>0</v>
      </c>
      <c r="BJ118" s="17" t="s">
        <v>78</v>
      </c>
      <c r="BK118" s="138">
        <f>ROUND(I118*H118,2)</f>
        <v>0</v>
      </c>
      <c r="BL118" s="17" t="s">
        <v>149</v>
      </c>
      <c r="BM118" s="137" t="s">
        <v>1793</v>
      </c>
    </row>
    <row r="119" spans="2:65" s="13" customFormat="1" ht="11.25">
      <c r="B119" s="154"/>
      <c r="D119" s="140" t="s">
        <v>151</v>
      </c>
      <c r="E119" s="155" t="s">
        <v>19</v>
      </c>
      <c r="F119" s="156" t="s">
        <v>1794</v>
      </c>
      <c r="H119" s="155" t="s">
        <v>19</v>
      </c>
      <c r="I119" s="332"/>
      <c r="L119" s="154"/>
      <c r="M119" s="158"/>
      <c r="T119" s="159"/>
      <c r="AT119" s="155" t="s">
        <v>151</v>
      </c>
      <c r="AU119" s="155" t="s">
        <v>78</v>
      </c>
      <c r="AV119" s="13" t="s">
        <v>78</v>
      </c>
      <c r="AW119" s="13" t="s">
        <v>31</v>
      </c>
      <c r="AX119" s="13" t="s">
        <v>70</v>
      </c>
      <c r="AY119" s="155" t="s">
        <v>142</v>
      </c>
    </row>
    <row r="120" spans="2:65" s="11" customFormat="1" ht="11.25">
      <c r="B120" s="139"/>
      <c r="D120" s="140" t="s">
        <v>151</v>
      </c>
      <c r="E120" s="141" t="s">
        <v>19</v>
      </c>
      <c r="F120" s="142" t="s">
        <v>80</v>
      </c>
      <c r="H120" s="143">
        <v>2</v>
      </c>
      <c r="I120" s="330"/>
      <c r="L120" s="139"/>
      <c r="M120" s="145"/>
      <c r="T120" s="146"/>
      <c r="AT120" s="141" t="s">
        <v>151</v>
      </c>
      <c r="AU120" s="141" t="s">
        <v>78</v>
      </c>
      <c r="AV120" s="11" t="s">
        <v>80</v>
      </c>
      <c r="AW120" s="11" t="s">
        <v>31</v>
      </c>
      <c r="AX120" s="11" t="s">
        <v>70</v>
      </c>
      <c r="AY120" s="141" t="s">
        <v>142</v>
      </c>
    </row>
    <row r="121" spans="2:65" s="12" customFormat="1" ht="11.25">
      <c r="B121" s="147"/>
      <c r="D121" s="140" t="s">
        <v>151</v>
      </c>
      <c r="E121" s="148" t="s">
        <v>19</v>
      </c>
      <c r="F121" s="149" t="s">
        <v>154</v>
      </c>
      <c r="H121" s="150">
        <v>2</v>
      </c>
      <c r="I121" s="331"/>
      <c r="L121" s="147"/>
      <c r="M121" s="152"/>
      <c r="T121" s="153"/>
      <c r="AT121" s="148" t="s">
        <v>151</v>
      </c>
      <c r="AU121" s="148" t="s">
        <v>78</v>
      </c>
      <c r="AV121" s="12" t="s">
        <v>149</v>
      </c>
      <c r="AW121" s="12" t="s">
        <v>31</v>
      </c>
      <c r="AX121" s="12" t="s">
        <v>78</v>
      </c>
      <c r="AY121" s="148" t="s">
        <v>142</v>
      </c>
    </row>
    <row r="122" spans="2:65" s="13" customFormat="1" ht="11.25">
      <c r="B122" s="154"/>
      <c r="D122" s="140" t="s">
        <v>151</v>
      </c>
      <c r="E122" s="155" t="s">
        <v>19</v>
      </c>
      <c r="F122" s="156" t="s">
        <v>155</v>
      </c>
      <c r="H122" s="155" t="s">
        <v>19</v>
      </c>
      <c r="I122" s="332"/>
      <c r="L122" s="154"/>
      <c r="M122" s="158"/>
      <c r="T122" s="159"/>
      <c r="AT122" s="155" t="s">
        <v>151</v>
      </c>
      <c r="AU122" s="155" t="s">
        <v>78</v>
      </c>
      <c r="AV122" s="13" t="s">
        <v>78</v>
      </c>
      <c r="AW122" s="13" t="s">
        <v>31</v>
      </c>
      <c r="AX122" s="13" t="s">
        <v>70</v>
      </c>
      <c r="AY122" s="155" t="s">
        <v>142</v>
      </c>
    </row>
    <row r="123" spans="2:65" s="1" customFormat="1" ht="24.2" customHeight="1">
      <c r="B123" s="32"/>
      <c r="C123" s="125" t="s">
        <v>188</v>
      </c>
      <c r="D123" s="125" t="s">
        <v>143</v>
      </c>
      <c r="E123" s="126" t="s">
        <v>749</v>
      </c>
      <c r="F123" s="127" t="s">
        <v>750</v>
      </c>
      <c r="G123" s="128" t="s">
        <v>146</v>
      </c>
      <c r="H123" s="129">
        <v>1</v>
      </c>
      <c r="I123" s="329"/>
      <c r="J123" s="131">
        <f>ROUND(I123*H123,2)</f>
        <v>0</v>
      </c>
      <c r="K123" s="127" t="s">
        <v>147</v>
      </c>
      <c r="L123" s="132"/>
      <c r="M123" s="133" t="s">
        <v>19</v>
      </c>
      <c r="N123" s="134" t="s">
        <v>41</v>
      </c>
      <c r="P123" s="135">
        <f>O123*H123</f>
        <v>0</v>
      </c>
      <c r="Q123" s="135">
        <v>0.11565</v>
      </c>
      <c r="R123" s="135">
        <f>Q123*H123</f>
        <v>0.11565</v>
      </c>
      <c r="S123" s="135">
        <v>0</v>
      </c>
      <c r="T123" s="136">
        <f>S123*H123</f>
        <v>0</v>
      </c>
      <c r="AR123" s="137" t="s">
        <v>148</v>
      </c>
      <c r="AT123" s="137" t="s">
        <v>143</v>
      </c>
      <c r="AU123" s="137" t="s">
        <v>78</v>
      </c>
      <c r="AY123" s="17" t="s">
        <v>142</v>
      </c>
      <c r="BE123" s="138">
        <f>IF(N123="základní",J123,0)</f>
        <v>0</v>
      </c>
      <c r="BF123" s="138">
        <f>IF(N123="snížená",J123,0)</f>
        <v>0</v>
      </c>
      <c r="BG123" s="138">
        <f>IF(N123="zákl. přenesená",J123,0)</f>
        <v>0</v>
      </c>
      <c r="BH123" s="138">
        <f>IF(N123="sníž. přenesená",J123,0)</f>
        <v>0</v>
      </c>
      <c r="BI123" s="138">
        <f>IF(N123="nulová",J123,0)</f>
        <v>0</v>
      </c>
      <c r="BJ123" s="17" t="s">
        <v>78</v>
      </c>
      <c r="BK123" s="138">
        <f>ROUND(I123*H123,2)</f>
        <v>0</v>
      </c>
      <c r="BL123" s="17" t="s">
        <v>149</v>
      </c>
      <c r="BM123" s="137" t="s">
        <v>1795</v>
      </c>
    </row>
    <row r="124" spans="2:65" s="13" customFormat="1" ht="11.25">
      <c r="B124" s="154"/>
      <c r="D124" s="140" t="s">
        <v>151</v>
      </c>
      <c r="E124" s="155" t="s">
        <v>19</v>
      </c>
      <c r="F124" s="156" t="s">
        <v>1796</v>
      </c>
      <c r="H124" s="155" t="s">
        <v>19</v>
      </c>
      <c r="I124" s="332"/>
      <c r="L124" s="154"/>
      <c r="M124" s="158"/>
      <c r="T124" s="159"/>
      <c r="AT124" s="155" t="s">
        <v>151</v>
      </c>
      <c r="AU124" s="155" t="s">
        <v>78</v>
      </c>
      <c r="AV124" s="13" t="s">
        <v>78</v>
      </c>
      <c r="AW124" s="13" t="s">
        <v>31</v>
      </c>
      <c r="AX124" s="13" t="s">
        <v>70</v>
      </c>
      <c r="AY124" s="155" t="s">
        <v>142</v>
      </c>
    </row>
    <row r="125" spans="2:65" s="11" customFormat="1" ht="11.25">
      <c r="B125" s="139"/>
      <c r="D125" s="140" t="s">
        <v>151</v>
      </c>
      <c r="E125" s="141" t="s">
        <v>19</v>
      </c>
      <c r="F125" s="142" t="s">
        <v>78</v>
      </c>
      <c r="H125" s="143">
        <v>1</v>
      </c>
      <c r="I125" s="330"/>
      <c r="L125" s="139"/>
      <c r="M125" s="145"/>
      <c r="T125" s="146"/>
      <c r="AT125" s="141" t="s">
        <v>151</v>
      </c>
      <c r="AU125" s="141" t="s">
        <v>78</v>
      </c>
      <c r="AV125" s="11" t="s">
        <v>80</v>
      </c>
      <c r="AW125" s="11" t="s">
        <v>31</v>
      </c>
      <c r="AX125" s="11" t="s">
        <v>70</v>
      </c>
      <c r="AY125" s="141" t="s">
        <v>142</v>
      </c>
    </row>
    <row r="126" spans="2:65" s="12" customFormat="1" ht="11.25">
      <c r="B126" s="147"/>
      <c r="D126" s="140" t="s">
        <v>151</v>
      </c>
      <c r="E126" s="148" t="s">
        <v>19</v>
      </c>
      <c r="F126" s="149" t="s">
        <v>154</v>
      </c>
      <c r="H126" s="150">
        <v>1</v>
      </c>
      <c r="I126" s="331"/>
      <c r="L126" s="147"/>
      <c r="M126" s="152"/>
      <c r="T126" s="153"/>
      <c r="AT126" s="148" t="s">
        <v>151</v>
      </c>
      <c r="AU126" s="148" t="s">
        <v>78</v>
      </c>
      <c r="AV126" s="12" t="s">
        <v>149</v>
      </c>
      <c r="AW126" s="12" t="s">
        <v>31</v>
      </c>
      <c r="AX126" s="12" t="s">
        <v>78</v>
      </c>
      <c r="AY126" s="148" t="s">
        <v>142</v>
      </c>
    </row>
    <row r="127" spans="2:65" s="13" customFormat="1" ht="11.25">
      <c r="B127" s="154"/>
      <c r="D127" s="140" t="s">
        <v>151</v>
      </c>
      <c r="E127" s="155" t="s">
        <v>19</v>
      </c>
      <c r="F127" s="156" t="s">
        <v>155</v>
      </c>
      <c r="H127" s="155" t="s">
        <v>19</v>
      </c>
      <c r="I127" s="332"/>
      <c r="L127" s="154"/>
      <c r="M127" s="158"/>
      <c r="T127" s="159"/>
      <c r="AT127" s="155" t="s">
        <v>151</v>
      </c>
      <c r="AU127" s="155" t="s">
        <v>78</v>
      </c>
      <c r="AV127" s="13" t="s">
        <v>78</v>
      </c>
      <c r="AW127" s="13" t="s">
        <v>31</v>
      </c>
      <c r="AX127" s="13" t="s">
        <v>70</v>
      </c>
      <c r="AY127" s="155" t="s">
        <v>142</v>
      </c>
    </row>
    <row r="128" spans="2:65" s="1" customFormat="1" ht="24.2" customHeight="1">
      <c r="B128" s="32"/>
      <c r="C128" s="125" t="s">
        <v>148</v>
      </c>
      <c r="D128" s="125" t="s">
        <v>143</v>
      </c>
      <c r="E128" s="126" t="s">
        <v>757</v>
      </c>
      <c r="F128" s="127" t="s">
        <v>758</v>
      </c>
      <c r="G128" s="128" t="s">
        <v>146</v>
      </c>
      <c r="H128" s="129">
        <v>3</v>
      </c>
      <c r="I128" s="329"/>
      <c r="J128" s="131">
        <f>ROUND(I128*H128,2)</f>
        <v>0</v>
      </c>
      <c r="K128" s="127" t="s">
        <v>147</v>
      </c>
      <c r="L128" s="132"/>
      <c r="M128" s="133" t="s">
        <v>19</v>
      </c>
      <c r="N128" s="134" t="s">
        <v>41</v>
      </c>
      <c r="P128" s="135">
        <f>O128*H128</f>
        <v>0</v>
      </c>
      <c r="Q128" s="135">
        <v>0.12311999999999999</v>
      </c>
      <c r="R128" s="135">
        <f>Q128*H128</f>
        <v>0.36935999999999997</v>
      </c>
      <c r="S128" s="135">
        <v>0</v>
      </c>
      <c r="T128" s="136">
        <f>S128*H128</f>
        <v>0</v>
      </c>
      <c r="AR128" s="137" t="s">
        <v>148</v>
      </c>
      <c r="AT128" s="137" t="s">
        <v>143</v>
      </c>
      <c r="AU128" s="137" t="s">
        <v>78</v>
      </c>
      <c r="AY128" s="17" t="s">
        <v>142</v>
      </c>
      <c r="BE128" s="138">
        <f>IF(N128="základní",J128,0)</f>
        <v>0</v>
      </c>
      <c r="BF128" s="138">
        <f>IF(N128="snížená",J128,0)</f>
        <v>0</v>
      </c>
      <c r="BG128" s="138">
        <f>IF(N128="zákl. přenesená",J128,0)</f>
        <v>0</v>
      </c>
      <c r="BH128" s="138">
        <f>IF(N128="sníž. přenesená",J128,0)</f>
        <v>0</v>
      </c>
      <c r="BI128" s="138">
        <f>IF(N128="nulová",J128,0)</f>
        <v>0</v>
      </c>
      <c r="BJ128" s="17" t="s">
        <v>78</v>
      </c>
      <c r="BK128" s="138">
        <f>ROUND(I128*H128,2)</f>
        <v>0</v>
      </c>
      <c r="BL128" s="17" t="s">
        <v>149</v>
      </c>
      <c r="BM128" s="137" t="s">
        <v>1797</v>
      </c>
    </row>
    <row r="129" spans="2:65" s="13" customFormat="1" ht="11.25">
      <c r="B129" s="154"/>
      <c r="D129" s="140" t="s">
        <v>151</v>
      </c>
      <c r="E129" s="155" t="s">
        <v>19</v>
      </c>
      <c r="F129" s="156" t="s">
        <v>1798</v>
      </c>
      <c r="H129" s="155" t="s">
        <v>19</v>
      </c>
      <c r="I129" s="332"/>
      <c r="L129" s="154"/>
      <c r="M129" s="158"/>
      <c r="T129" s="159"/>
      <c r="AT129" s="155" t="s">
        <v>151</v>
      </c>
      <c r="AU129" s="155" t="s">
        <v>78</v>
      </c>
      <c r="AV129" s="13" t="s">
        <v>78</v>
      </c>
      <c r="AW129" s="13" t="s">
        <v>31</v>
      </c>
      <c r="AX129" s="13" t="s">
        <v>70</v>
      </c>
      <c r="AY129" s="155" t="s">
        <v>142</v>
      </c>
    </row>
    <row r="130" spans="2:65" s="11" customFormat="1" ht="11.25">
      <c r="B130" s="139"/>
      <c r="D130" s="140" t="s">
        <v>151</v>
      </c>
      <c r="E130" s="141" t="s">
        <v>19</v>
      </c>
      <c r="F130" s="142" t="s">
        <v>161</v>
      </c>
      <c r="H130" s="143">
        <v>3</v>
      </c>
      <c r="I130" s="330"/>
      <c r="L130" s="139"/>
      <c r="M130" s="145"/>
      <c r="T130" s="146"/>
      <c r="AT130" s="141" t="s">
        <v>151</v>
      </c>
      <c r="AU130" s="141" t="s">
        <v>78</v>
      </c>
      <c r="AV130" s="11" t="s">
        <v>80</v>
      </c>
      <c r="AW130" s="11" t="s">
        <v>31</v>
      </c>
      <c r="AX130" s="11" t="s">
        <v>70</v>
      </c>
      <c r="AY130" s="141" t="s">
        <v>142</v>
      </c>
    </row>
    <row r="131" spans="2:65" s="12" customFormat="1" ht="11.25">
      <c r="B131" s="147"/>
      <c r="D131" s="140" t="s">
        <v>151</v>
      </c>
      <c r="E131" s="148" t="s">
        <v>19</v>
      </c>
      <c r="F131" s="149" t="s">
        <v>154</v>
      </c>
      <c r="H131" s="150">
        <v>3</v>
      </c>
      <c r="I131" s="331"/>
      <c r="L131" s="147"/>
      <c r="M131" s="152"/>
      <c r="T131" s="153"/>
      <c r="AT131" s="148" t="s">
        <v>151</v>
      </c>
      <c r="AU131" s="148" t="s">
        <v>78</v>
      </c>
      <c r="AV131" s="12" t="s">
        <v>149</v>
      </c>
      <c r="AW131" s="12" t="s">
        <v>31</v>
      </c>
      <c r="AX131" s="12" t="s">
        <v>78</v>
      </c>
      <c r="AY131" s="148" t="s">
        <v>142</v>
      </c>
    </row>
    <row r="132" spans="2:65" s="13" customFormat="1" ht="11.25">
      <c r="B132" s="154"/>
      <c r="D132" s="140" t="s">
        <v>151</v>
      </c>
      <c r="E132" s="155" t="s">
        <v>19</v>
      </c>
      <c r="F132" s="156" t="s">
        <v>155</v>
      </c>
      <c r="H132" s="155" t="s">
        <v>19</v>
      </c>
      <c r="I132" s="332"/>
      <c r="L132" s="154"/>
      <c r="M132" s="158"/>
      <c r="T132" s="159"/>
      <c r="AT132" s="155" t="s">
        <v>151</v>
      </c>
      <c r="AU132" s="155" t="s">
        <v>78</v>
      </c>
      <c r="AV132" s="13" t="s">
        <v>78</v>
      </c>
      <c r="AW132" s="13" t="s">
        <v>31</v>
      </c>
      <c r="AX132" s="13" t="s">
        <v>70</v>
      </c>
      <c r="AY132" s="155" t="s">
        <v>142</v>
      </c>
    </row>
    <row r="133" spans="2:65" s="1" customFormat="1" ht="24.2" customHeight="1">
      <c r="B133" s="32"/>
      <c r="C133" s="125" t="s">
        <v>195</v>
      </c>
      <c r="D133" s="125" t="s">
        <v>143</v>
      </c>
      <c r="E133" s="126" t="s">
        <v>797</v>
      </c>
      <c r="F133" s="127" t="s">
        <v>798</v>
      </c>
      <c r="G133" s="128" t="s">
        <v>146</v>
      </c>
      <c r="H133" s="129">
        <v>1</v>
      </c>
      <c r="I133" s="329"/>
      <c r="J133" s="131">
        <f>ROUND(I133*H133,2)</f>
        <v>0</v>
      </c>
      <c r="K133" s="127" t="s">
        <v>147</v>
      </c>
      <c r="L133" s="132"/>
      <c r="M133" s="133" t="s">
        <v>19</v>
      </c>
      <c r="N133" s="134" t="s">
        <v>41</v>
      </c>
      <c r="P133" s="135">
        <f>O133*H133</f>
        <v>0</v>
      </c>
      <c r="Q133" s="135">
        <v>0.15669</v>
      </c>
      <c r="R133" s="135">
        <f>Q133*H133</f>
        <v>0.15669</v>
      </c>
      <c r="S133" s="135">
        <v>0</v>
      </c>
      <c r="T133" s="136">
        <f>S133*H133</f>
        <v>0</v>
      </c>
      <c r="AR133" s="137" t="s">
        <v>148</v>
      </c>
      <c r="AT133" s="137" t="s">
        <v>143</v>
      </c>
      <c r="AU133" s="137" t="s">
        <v>78</v>
      </c>
      <c r="AY133" s="17" t="s">
        <v>142</v>
      </c>
      <c r="BE133" s="138">
        <f>IF(N133="základní",J133,0)</f>
        <v>0</v>
      </c>
      <c r="BF133" s="138">
        <f>IF(N133="snížená",J133,0)</f>
        <v>0</v>
      </c>
      <c r="BG133" s="138">
        <f>IF(N133="zákl. přenesená",J133,0)</f>
        <v>0</v>
      </c>
      <c r="BH133" s="138">
        <f>IF(N133="sníž. přenesená",J133,0)</f>
        <v>0</v>
      </c>
      <c r="BI133" s="138">
        <f>IF(N133="nulová",J133,0)</f>
        <v>0</v>
      </c>
      <c r="BJ133" s="17" t="s">
        <v>78</v>
      </c>
      <c r="BK133" s="138">
        <f>ROUND(I133*H133,2)</f>
        <v>0</v>
      </c>
      <c r="BL133" s="17" t="s">
        <v>149</v>
      </c>
      <c r="BM133" s="137" t="s">
        <v>1799</v>
      </c>
    </row>
    <row r="134" spans="2:65" s="13" customFormat="1" ht="11.25">
      <c r="B134" s="154"/>
      <c r="D134" s="140" t="s">
        <v>151</v>
      </c>
      <c r="E134" s="155" t="s">
        <v>19</v>
      </c>
      <c r="F134" s="156" t="s">
        <v>1800</v>
      </c>
      <c r="H134" s="155" t="s">
        <v>19</v>
      </c>
      <c r="I134" s="332"/>
      <c r="L134" s="154"/>
      <c r="M134" s="158"/>
      <c r="T134" s="159"/>
      <c r="AT134" s="155" t="s">
        <v>151</v>
      </c>
      <c r="AU134" s="155" t="s">
        <v>78</v>
      </c>
      <c r="AV134" s="13" t="s">
        <v>78</v>
      </c>
      <c r="AW134" s="13" t="s">
        <v>31</v>
      </c>
      <c r="AX134" s="13" t="s">
        <v>70</v>
      </c>
      <c r="AY134" s="155" t="s">
        <v>142</v>
      </c>
    </row>
    <row r="135" spans="2:65" s="11" customFormat="1" ht="11.25">
      <c r="B135" s="139"/>
      <c r="D135" s="140" t="s">
        <v>151</v>
      </c>
      <c r="E135" s="141" t="s">
        <v>19</v>
      </c>
      <c r="F135" s="142" t="s">
        <v>78</v>
      </c>
      <c r="H135" s="143">
        <v>1</v>
      </c>
      <c r="I135" s="330"/>
      <c r="L135" s="139"/>
      <c r="M135" s="145"/>
      <c r="T135" s="146"/>
      <c r="AT135" s="141" t="s">
        <v>151</v>
      </c>
      <c r="AU135" s="141" t="s">
        <v>78</v>
      </c>
      <c r="AV135" s="11" t="s">
        <v>80</v>
      </c>
      <c r="AW135" s="11" t="s">
        <v>31</v>
      </c>
      <c r="AX135" s="11" t="s">
        <v>70</v>
      </c>
      <c r="AY135" s="141" t="s">
        <v>142</v>
      </c>
    </row>
    <row r="136" spans="2:65" s="12" customFormat="1" ht="11.25">
      <c r="B136" s="147"/>
      <c r="D136" s="140" t="s">
        <v>151</v>
      </c>
      <c r="E136" s="148" t="s">
        <v>19</v>
      </c>
      <c r="F136" s="149" t="s">
        <v>154</v>
      </c>
      <c r="H136" s="150">
        <v>1</v>
      </c>
      <c r="I136" s="331"/>
      <c r="L136" s="147"/>
      <c r="M136" s="152"/>
      <c r="T136" s="153"/>
      <c r="AT136" s="148" t="s">
        <v>151</v>
      </c>
      <c r="AU136" s="148" t="s">
        <v>78</v>
      </c>
      <c r="AV136" s="12" t="s">
        <v>149</v>
      </c>
      <c r="AW136" s="12" t="s">
        <v>31</v>
      </c>
      <c r="AX136" s="12" t="s">
        <v>78</v>
      </c>
      <c r="AY136" s="148" t="s">
        <v>142</v>
      </c>
    </row>
    <row r="137" spans="2:65" s="13" customFormat="1" ht="11.25">
      <c r="B137" s="154"/>
      <c r="D137" s="140" t="s">
        <v>151</v>
      </c>
      <c r="E137" s="155" t="s">
        <v>19</v>
      </c>
      <c r="F137" s="156" t="s">
        <v>155</v>
      </c>
      <c r="H137" s="155" t="s">
        <v>19</v>
      </c>
      <c r="I137" s="332"/>
      <c r="L137" s="154"/>
      <c r="M137" s="158"/>
      <c r="T137" s="159"/>
      <c r="AT137" s="155" t="s">
        <v>151</v>
      </c>
      <c r="AU137" s="155" t="s">
        <v>78</v>
      </c>
      <c r="AV137" s="13" t="s">
        <v>78</v>
      </c>
      <c r="AW137" s="13" t="s">
        <v>31</v>
      </c>
      <c r="AX137" s="13" t="s">
        <v>70</v>
      </c>
      <c r="AY137" s="155" t="s">
        <v>142</v>
      </c>
    </row>
    <row r="138" spans="2:65" s="1" customFormat="1" ht="16.5" customHeight="1">
      <c r="B138" s="32"/>
      <c r="C138" s="125" t="s">
        <v>200</v>
      </c>
      <c r="D138" s="125" t="s">
        <v>143</v>
      </c>
      <c r="E138" s="126" t="s">
        <v>180</v>
      </c>
      <c r="F138" s="127" t="s">
        <v>181</v>
      </c>
      <c r="G138" s="128" t="s">
        <v>146</v>
      </c>
      <c r="H138" s="129">
        <v>5360</v>
      </c>
      <c r="I138" s="329"/>
      <c r="J138" s="131">
        <f>ROUND(I138*H138,2)</f>
        <v>0</v>
      </c>
      <c r="K138" s="127" t="s">
        <v>147</v>
      </c>
      <c r="L138" s="132"/>
      <c r="M138" s="133" t="s">
        <v>19</v>
      </c>
      <c r="N138" s="134" t="s">
        <v>41</v>
      </c>
      <c r="P138" s="135">
        <f>O138*H138</f>
        <v>0</v>
      </c>
      <c r="Q138" s="135">
        <v>6.3000000000000003E-4</v>
      </c>
      <c r="R138" s="135">
        <f>Q138*H138</f>
        <v>3.3768000000000002</v>
      </c>
      <c r="S138" s="135">
        <v>0</v>
      </c>
      <c r="T138" s="136">
        <f>S138*H138</f>
        <v>0</v>
      </c>
      <c r="AR138" s="137" t="s">
        <v>148</v>
      </c>
      <c r="AT138" s="137" t="s">
        <v>143</v>
      </c>
      <c r="AU138" s="137" t="s">
        <v>78</v>
      </c>
      <c r="AY138" s="17" t="s">
        <v>142</v>
      </c>
      <c r="BE138" s="138">
        <f>IF(N138="základní",J138,0)</f>
        <v>0</v>
      </c>
      <c r="BF138" s="138">
        <f>IF(N138="snížená",J138,0)</f>
        <v>0</v>
      </c>
      <c r="BG138" s="138">
        <f>IF(N138="zákl. přenesená",J138,0)</f>
        <v>0</v>
      </c>
      <c r="BH138" s="138">
        <f>IF(N138="sníž. přenesená",J138,0)</f>
        <v>0</v>
      </c>
      <c r="BI138" s="138">
        <f>IF(N138="nulová",J138,0)</f>
        <v>0</v>
      </c>
      <c r="BJ138" s="17" t="s">
        <v>78</v>
      </c>
      <c r="BK138" s="138">
        <f>ROUND(I138*H138,2)</f>
        <v>0</v>
      </c>
      <c r="BL138" s="17" t="s">
        <v>149</v>
      </c>
      <c r="BM138" s="137" t="s">
        <v>1801</v>
      </c>
    </row>
    <row r="139" spans="2:65" s="13" customFormat="1" ht="11.25">
      <c r="B139" s="154"/>
      <c r="D139" s="140" t="s">
        <v>151</v>
      </c>
      <c r="E139" s="155" t="s">
        <v>19</v>
      </c>
      <c r="F139" s="156" t="s">
        <v>1780</v>
      </c>
      <c r="H139" s="155" t="s">
        <v>19</v>
      </c>
      <c r="I139" s="332"/>
      <c r="L139" s="154"/>
      <c r="M139" s="158"/>
      <c r="T139" s="159"/>
      <c r="AT139" s="155" t="s">
        <v>151</v>
      </c>
      <c r="AU139" s="155" t="s">
        <v>78</v>
      </c>
      <c r="AV139" s="13" t="s">
        <v>78</v>
      </c>
      <c r="AW139" s="13" t="s">
        <v>31</v>
      </c>
      <c r="AX139" s="13" t="s">
        <v>70</v>
      </c>
      <c r="AY139" s="155" t="s">
        <v>142</v>
      </c>
    </row>
    <row r="140" spans="2:65" s="11" customFormat="1" ht="11.25">
      <c r="B140" s="139"/>
      <c r="D140" s="140" t="s">
        <v>151</v>
      </c>
      <c r="E140" s="141" t="s">
        <v>19</v>
      </c>
      <c r="F140" s="142" t="s">
        <v>1802</v>
      </c>
      <c r="H140" s="143">
        <v>1259.52</v>
      </c>
      <c r="I140" s="330"/>
      <c r="L140" s="139"/>
      <c r="M140" s="145"/>
      <c r="T140" s="146"/>
      <c r="AT140" s="141" t="s">
        <v>151</v>
      </c>
      <c r="AU140" s="141" t="s">
        <v>78</v>
      </c>
      <c r="AV140" s="11" t="s">
        <v>80</v>
      </c>
      <c r="AW140" s="11" t="s">
        <v>31</v>
      </c>
      <c r="AX140" s="11" t="s">
        <v>70</v>
      </c>
      <c r="AY140" s="141" t="s">
        <v>142</v>
      </c>
    </row>
    <row r="141" spans="2:65" s="11" customFormat="1" ht="11.25">
      <c r="B141" s="139"/>
      <c r="D141" s="140" t="s">
        <v>151</v>
      </c>
      <c r="E141" s="141" t="s">
        <v>19</v>
      </c>
      <c r="F141" s="142" t="s">
        <v>1803</v>
      </c>
      <c r="H141" s="143">
        <v>0.48</v>
      </c>
      <c r="I141" s="330"/>
      <c r="L141" s="139"/>
      <c r="M141" s="145"/>
      <c r="T141" s="146"/>
      <c r="AT141" s="141" t="s">
        <v>151</v>
      </c>
      <c r="AU141" s="141" t="s">
        <v>78</v>
      </c>
      <c r="AV141" s="11" t="s">
        <v>80</v>
      </c>
      <c r="AW141" s="11" t="s">
        <v>31</v>
      </c>
      <c r="AX141" s="11" t="s">
        <v>70</v>
      </c>
      <c r="AY141" s="141" t="s">
        <v>142</v>
      </c>
    </row>
    <row r="142" spans="2:65" s="13" customFormat="1" ht="11.25">
      <c r="B142" s="154"/>
      <c r="D142" s="140" t="s">
        <v>151</v>
      </c>
      <c r="E142" s="155" t="s">
        <v>19</v>
      </c>
      <c r="F142" s="156" t="s">
        <v>663</v>
      </c>
      <c r="H142" s="155" t="s">
        <v>19</v>
      </c>
      <c r="I142" s="332"/>
      <c r="L142" s="154"/>
      <c r="M142" s="158"/>
      <c r="T142" s="159"/>
      <c r="AT142" s="155" t="s">
        <v>151</v>
      </c>
      <c r="AU142" s="155" t="s">
        <v>78</v>
      </c>
      <c r="AV142" s="13" t="s">
        <v>78</v>
      </c>
      <c r="AW142" s="13" t="s">
        <v>31</v>
      </c>
      <c r="AX142" s="13" t="s">
        <v>70</v>
      </c>
      <c r="AY142" s="155" t="s">
        <v>142</v>
      </c>
    </row>
    <row r="143" spans="2:65" s="11" customFormat="1" ht="11.25">
      <c r="B143" s="139"/>
      <c r="D143" s="140" t="s">
        <v>151</v>
      </c>
      <c r="E143" s="141" t="s">
        <v>19</v>
      </c>
      <c r="F143" s="142" t="s">
        <v>1804</v>
      </c>
      <c r="H143" s="143">
        <v>3234.08</v>
      </c>
      <c r="I143" s="330"/>
      <c r="L143" s="139"/>
      <c r="M143" s="145"/>
      <c r="T143" s="146"/>
      <c r="AT143" s="141" t="s">
        <v>151</v>
      </c>
      <c r="AU143" s="141" t="s">
        <v>78</v>
      </c>
      <c r="AV143" s="11" t="s">
        <v>80</v>
      </c>
      <c r="AW143" s="11" t="s">
        <v>31</v>
      </c>
      <c r="AX143" s="11" t="s">
        <v>70</v>
      </c>
      <c r="AY143" s="141" t="s">
        <v>142</v>
      </c>
    </row>
    <row r="144" spans="2:65" s="11" customFormat="1" ht="11.25">
      <c r="B144" s="139"/>
      <c r="D144" s="140" t="s">
        <v>151</v>
      </c>
      <c r="E144" s="141" t="s">
        <v>19</v>
      </c>
      <c r="F144" s="142" t="s">
        <v>1805</v>
      </c>
      <c r="H144" s="143">
        <v>1.92</v>
      </c>
      <c r="I144" s="330"/>
      <c r="L144" s="139"/>
      <c r="M144" s="145"/>
      <c r="T144" s="146"/>
      <c r="AT144" s="141" t="s">
        <v>151</v>
      </c>
      <c r="AU144" s="141" t="s">
        <v>78</v>
      </c>
      <c r="AV144" s="11" t="s">
        <v>80</v>
      </c>
      <c r="AW144" s="11" t="s">
        <v>31</v>
      </c>
      <c r="AX144" s="11" t="s">
        <v>70</v>
      </c>
      <c r="AY144" s="141" t="s">
        <v>142</v>
      </c>
    </row>
    <row r="145" spans="2:65" s="13" customFormat="1" ht="11.25">
      <c r="B145" s="154"/>
      <c r="D145" s="140" t="s">
        <v>151</v>
      </c>
      <c r="E145" s="155" t="s">
        <v>19</v>
      </c>
      <c r="F145" s="156" t="s">
        <v>1806</v>
      </c>
      <c r="H145" s="155" t="s">
        <v>19</v>
      </c>
      <c r="I145" s="332"/>
      <c r="L145" s="154"/>
      <c r="M145" s="158"/>
      <c r="T145" s="159"/>
      <c r="AT145" s="155" t="s">
        <v>151</v>
      </c>
      <c r="AU145" s="155" t="s">
        <v>78</v>
      </c>
      <c r="AV145" s="13" t="s">
        <v>78</v>
      </c>
      <c r="AW145" s="13" t="s">
        <v>31</v>
      </c>
      <c r="AX145" s="13" t="s">
        <v>70</v>
      </c>
      <c r="AY145" s="155" t="s">
        <v>142</v>
      </c>
    </row>
    <row r="146" spans="2:65" s="11" customFormat="1" ht="11.25">
      <c r="B146" s="139"/>
      <c r="D146" s="140" t="s">
        <v>151</v>
      </c>
      <c r="E146" s="141" t="s">
        <v>19</v>
      </c>
      <c r="F146" s="142" t="s">
        <v>1807</v>
      </c>
      <c r="H146" s="143">
        <v>828</v>
      </c>
      <c r="I146" s="330"/>
      <c r="L146" s="139"/>
      <c r="M146" s="145"/>
      <c r="T146" s="146"/>
      <c r="AT146" s="141" t="s">
        <v>151</v>
      </c>
      <c r="AU146" s="141" t="s">
        <v>78</v>
      </c>
      <c r="AV146" s="11" t="s">
        <v>80</v>
      </c>
      <c r="AW146" s="11" t="s">
        <v>31</v>
      </c>
      <c r="AX146" s="11" t="s">
        <v>70</v>
      </c>
      <c r="AY146" s="141" t="s">
        <v>142</v>
      </c>
    </row>
    <row r="147" spans="2:65" s="13" customFormat="1" ht="11.25">
      <c r="B147" s="154"/>
      <c r="D147" s="140" t="s">
        <v>151</v>
      </c>
      <c r="E147" s="155" t="s">
        <v>19</v>
      </c>
      <c r="F147" s="156" t="s">
        <v>889</v>
      </c>
      <c r="H147" s="155" t="s">
        <v>19</v>
      </c>
      <c r="I147" s="332"/>
      <c r="L147" s="154"/>
      <c r="M147" s="158"/>
      <c r="T147" s="159"/>
      <c r="AT147" s="155" t="s">
        <v>151</v>
      </c>
      <c r="AU147" s="155" t="s">
        <v>78</v>
      </c>
      <c r="AV147" s="13" t="s">
        <v>78</v>
      </c>
      <c r="AW147" s="13" t="s">
        <v>31</v>
      </c>
      <c r="AX147" s="13" t="s">
        <v>70</v>
      </c>
      <c r="AY147" s="155" t="s">
        <v>142</v>
      </c>
    </row>
    <row r="148" spans="2:65" s="11" customFormat="1" ht="11.25">
      <c r="B148" s="139"/>
      <c r="D148" s="140" t="s">
        <v>151</v>
      </c>
      <c r="E148" s="141" t="s">
        <v>19</v>
      </c>
      <c r="F148" s="142" t="s">
        <v>1808</v>
      </c>
      <c r="H148" s="143">
        <v>36</v>
      </c>
      <c r="I148" s="330"/>
      <c r="L148" s="139"/>
      <c r="M148" s="145"/>
      <c r="T148" s="146"/>
      <c r="AT148" s="141" t="s">
        <v>151</v>
      </c>
      <c r="AU148" s="141" t="s">
        <v>78</v>
      </c>
      <c r="AV148" s="11" t="s">
        <v>80</v>
      </c>
      <c r="AW148" s="11" t="s">
        <v>31</v>
      </c>
      <c r="AX148" s="11" t="s">
        <v>70</v>
      </c>
      <c r="AY148" s="141" t="s">
        <v>142</v>
      </c>
    </row>
    <row r="149" spans="2:65" s="12" customFormat="1" ht="11.25">
      <c r="B149" s="147"/>
      <c r="D149" s="140" t="s">
        <v>151</v>
      </c>
      <c r="E149" s="148" t="s">
        <v>19</v>
      </c>
      <c r="F149" s="149" t="s">
        <v>154</v>
      </c>
      <c r="H149" s="150">
        <v>5360</v>
      </c>
      <c r="I149" s="331"/>
      <c r="L149" s="147"/>
      <c r="M149" s="152"/>
      <c r="T149" s="153"/>
      <c r="AT149" s="148" t="s">
        <v>151</v>
      </c>
      <c r="AU149" s="148" t="s">
        <v>78</v>
      </c>
      <c r="AV149" s="12" t="s">
        <v>149</v>
      </c>
      <c r="AW149" s="12" t="s">
        <v>31</v>
      </c>
      <c r="AX149" s="12" t="s">
        <v>78</v>
      </c>
      <c r="AY149" s="148" t="s">
        <v>142</v>
      </c>
    </row>
    <row r="150" spans="2:65" s="13" customFormat="1" ht="11.25">
      <c r="B150" s="154"/>
      <c r="D150" s="140" t="s">
        <v>151</v>
      </c>
      <c r="E150" s="155" t="s">
        <v>19</v>
      </c>
      <c r="F150" s="156" t="s">
        <v>155</v>
      </c>
      <c r="H150" s="155" t="s">
        <v>19</v>
      </c>
      <c r="I150" s="332"/>
      <c r="L150" s="154"/>
      <c r="M150" s="158"/>
      <c r="T150" s="159"/>
      <c r="AT150" s="155" t="s">
        <v>151</v>
      </c>
      <c r="AU150" s="155" t="s">
        <v>78</v>
      </c>
      <c r="AV150" s="13" t="s">
        <v>78</v>
      </c>
      <c r="AW150" s="13" t="s">
        <v>31</v>
      </c>
      <c r="AX150" s="13" t="s">
        <v>70</v>
      </c>
      <c r="AY150" s="155" t="s">
        <v>142</v>
      </c>
    </row>
    <row r="151" spans="2:65" s="1" customFormat="1" ht="21.75" customHeight="1">
      <c r="B151" s="32"/>
      <c r="C151" s="125" t="s">
        <v>209</v>
      </c>
      <c r="D151" s="125" t="s">
        <v>143</v>
      </c>
      <c r="E151" s="126" t="s">
        <v>189</v>
      </c>
      <c r="F151" s="127" t="s">
        <v>190</v>
      </c>
      <c r="G151" s="128" t="s">
        <v>146</v>
      </c>
      <c r="H151" s="129">
        <v>5360</v>
      </c>
      <c r="I151" s="329"/>
      <c r="J151" s="131">
        <f>ROUND(I151*H151,2)</f>
        <v>0</v>
      </c>
      <c r="K151" s="127" t="s">
        <v>147</v>
      </c>
      <c r="L151" s="132"/>
      <c r="M151" s="133" t="s">
        <v>19</v>
      </c>
      <c r="N151" s="134" t="s">
        <v>41</v>
      </c>
      <c r="P151" s="135">
        <f>O151*H151</f>
        <v>0</v>
      </c>
      <c r="Q151" s="135">
        <v>4.8999999999999998E-4</v>
      </c>
      <c r="R151" s="135">
        <f>Q151*H151</f>
        <v>2.6263999999999998</v>
      </c>
      <c r="S151" s="135">
        <v>0</v>
      </c>
      <c r="T151" s="136">
        <f>S151*H151</f>
        <v>0</v>
      </c>
      <c r="AR151" s="137" t="s">
        <v>148</v>
      </c>
      <c r="AT151" s="137" t="s">
        <v>143</v>
      </c>
      <c r="AU151" s="137" t="s">
        <v>78</v>
      </c>
      <c r="AY151" s="17" t="s">
        <v>142</v>
      </c>
      <c r="BE151" s="138">
        <f>IF(N151="základní",J151,0)</f>
        <v>0</v>
      </c>
      <c r="BF151" s="138">
        <f>IF(N151="snížená",J151,0)</f>
        <v>0</v>
      </c>
      <c r="BG151" s="138">
        <f>IF(N151="zákl. přenesená",J151,0)</f>
        <v>0</v>
      </c>
      <c r="BH151" s="138">
        <f>IF(N151="sníž. přenesená",J151,0)</f>
        <v>0</v>
      </c>
      <c r="BI151" s="138">
        <f>IF(N151="nulová",J151,0)</f>
        <v>0</v>
      </c>
      <c r="BJ151" s="17" t="s">
        <v>78</v>
      </c>
      <c r="BK151" s="138">
        <f>ROUND(I151*H151,2)</f>
        <v>0</v>
      </c>
      <c r="BL151" s="17" t="s">
        <v>149</v>
      </c>
      <c r="BM151" s="137" t="s">
        <v>1809</v>
      </c>
    </row>
    <row r="152" spans="2:65" s="13" customFormat="1" ht="11.25">
      <c r="B152" s="154"/>
      <c r="D152" s="140" t="s">
        <v>151</v>
      </c>
      <c r="E152" s="155" t="s">
        <v>19</v>
      </c>
      <c r="F152" s="156" t="s">
        <v>1780</v>
      </c>
      <c r="H152" s="155" t="s">
        <v>19</v>
      </c>
      <c r="I152" s="332"/>
      <c r="L152" s="154"/>
      <c r="M152" s="158"/>
      <c r="T152" s="159"/>
      <c r="AT152" s="155" t="s">
        <v>151</v>
      </c>
      <c r="AU152" s="155" t="s">
        <v>78</v>
      </c>
      <c r="AV152" s="13" t="s">
        <v>78</v>
      </c>
      <c r="AW152" s="13" t="s">
        <v>31</v>
      </c>
      <c r="AX152" s="13" t="s">
        <v>70</v>
      </c>
      <c r="AY152" s="155" t="s">
        <v>142</v>
      </c>
    </row>
    <row r="153" spans="2:65" s="11" customFormat="1" ht="11.25">
      <c r="B153" s="139"/>
      <c r="D153" s="140" t="s">
        <v>151</v>
      </c>
      <c r="E153" s="141" t="s">
        <v>19</v>
      </c>
      <c r="F153" s="142" t="s">
        <v>1802</v>
      </c>
      <c r="H153" s="143">
        <v>1259.52</v>
      </c>
      <c r="I153" s="330"/>
      <c r="L153" s="139"/>
      <c r="M153" s="145"/>
      <c r="T153" s="146"/>
      <c r="AT153" s="141" t="s">
        <v>151</v>
      </c>
      <c r="AU153" s="141" t="s">
        <v>78</v>
      </c>
      <c r="AV153" s="11" t="s">
        <v>80</v>
      </c>
      <c r="AW153" s="11" t="s">
        <v>31</v>
      </c>
      <c r="AX153" s="11" t="s">
        <v>70</v>
      </c>
      <c r="AY153" s="141" t="s">
        <v>142</v>
      </c>
    </row>
    <row r="154" spans="2:65" s="11" customFormat="1" ht="11.25">
      <c r="B154" s="139"/>
      <c r="D154" s="140" t="s">
        <v>151</v>
      </c>
      <c r="E154" s="141" t="s">
        <v>19</v>
      </c>
      <c r="F154" s="142" t="s">
        <v>1803</v>
      </c>
      <c r="H154" s="143">
        <v>0.48</v>
      </c>
      <c r="I154" s="330"/>
      <c r="L154" s="139"/>
      <c r="M154" s="145"/>
      <c r="T154" s="146"/>
      <c r="AT154" s="141" t="s">
        <v>151</v>
      </c>
      <c r="AU154" s="141" t="s">
        <v>78</v>
      </c>
      <c r="AV154" s="11" t="s">
        <v>80</v>
      </c>
      <c r="AW154" s="11" t="s">
        <v>31</v>
      </c>
      <c r="AX154" s="11" t="s">
        <v>70</v>
      </c>
      <c r="AY154" s="141" t="s">
        <v>142</v>
      </c>
    </row>
    <row r="155" spans="2:65" s="13" customFormat="1" ht="11.25">
      <c r="B155" s="154"/>
      <c r="D155" s="140" t="s">
        <v>151</v>
      </c>
      <c r="E155" s="155" t="s">
        <v>19</v>
      </c>
      <c r="F155" s="156" t="s">
        <v>663</v>
      </c>
      <c r="H155" s="155" t="s">
        <v>19</v>
      </c>
      <c r="I155" s="332"/>
      <c r="L155" s="154"/>
      <c r="M155" s="158"/>
      <c r="T155" s="159"/>
      <c r="AT155" s="155" t="s">
        <v>151</v>
      </c>
      <c r="AU155" s="155" t="s">
        <v>78</v>
      </c>
      <c r="AV155" s="13" t="s">
        <v>78</v>
      </c>
      <c r="AW155" s="13" t="s">
        <v>31</v>
      </c>
      <c r="AX155" s="13" t="s">
        <v>70</v>
      </c>
      <c r="AY155" s="155" t="s">
        <v>142</v>
      </c>
    </row>
    <row r="156" spans="2:65" s="11" customFormat="1" ht="11.25">
      <c r="B156" s="139"/>
      <c r="D156" s="140" t="s">
        <v>151</v>
      </c>
      <c r="E156" s="141" t="s">
        <v>19</v>
      </c>
      <c r="F156" s="142" t="s">
        <v>1804</v>
      </c>
      <c r="H156" s="143">
        <v>3234.08</v>
      </c>
      <c r="I156" s="330"/>
      <c r="L156" s="139"/>
      <c r="M156" s="145"/>
      <c r="T156" s="146"/>
      <c r="AT156" s="141" t="s">
        <v>151</v>
      </c>
      <c r="AU156" s="141" t="s">
        <v>78</v>
      </c>
      <c r="AV156" s="11" t="s">
        <v>80</v>
      </c>
      <c r="AW156" s="11" t="s">
        <v>31</v>
      </c>
      <c r="AX156" s="11" t="s">
        <v>70</v>
      </c>
      <c r="AY156" s="141" t="s">
        <v>142</v>
      </c>
    </row>
    <row r="157" spans="2:65" s="11" customFormat="1" ht="11.25">
      <c r="B157" s="139"/>
      <c r="D157" s="140" t="s">
        <v>151</v>
      </c>
      <c r="E157" s="141" t="s">
        <v>19</v>
      </c>
      <c r="F157" s="142" t="s">
        <v>1805</v>
      </c>
      <c r="H157" s="143">
        <v>1.92</v>
      </c>
      <c r="I157" s="330"/>
      <c r="L157" s="139"/>
      <c r="M157" s="145"/>
      <c r="T157" s="146"/>
      <c r="AT157" s="141" t="s">
        <v>151</v>
      </c>
      <c r="AU157" s="141" t="s">
        <v>78</v>
      </c>
      <c r="AV157" s="11" t="s">
        <v>80</v>
      </c>
      <c r="AW157" s="11" t="s">
        <v>31</v>
      </c>
      <c r="AX157" s="11" t="s">
        <v>70</v>
      </c>
      <c r="AY157" s="141" t="s">
        <v>142</v>
      </c>
    </row>
    <row r="158" spans="2:65" s="13" customFormat="1" ht="11.25">
      <c r="B158" s="154"/>
      <c r="D158" s="140" t="s">
        <v>151</v>
      </c>
      <c r="E158" s="155" t="s">
        <v>19</v>
      </c>
      <c r="F158" s="156" t="s">
        <v>1806</v>
      </c>
      <c r="H158" s="155" t="s">
        <v>19</v>
      </c>
      <c r="I158" s="332"/>
      <c r="L158" s="154"/>
      <c r="M158" s="158"/>
      <c r="T158" s="159"/>
      <c r="AT158" s="155" t="s">
        <v>151</v>
      </c>
      <c r="AU158" s="155" t="s">
        <v>78</v>
      </c>
      <c r="AV158" s="13" t="s">
        <v>78</v>
      </c>
      <c r="AW158" s="13" t="s">
        <v>31</v>
      </c>
      <c r="AX158" s="13" t="s">
        <v>70</v>
      </c>
      <c r="AY158" s="155" t="s">
        <v>142</v>
      </c>
    </row>
    <row r="159" spans="2:65" s="11" customFormat="1" ht="11.25">
      <c r="B159" s="139"/>
      <c r="D159" s="140" t="s">
        <v>151</v>
      </c>
      <c r="E159" s="141" t="s">
        <v>19</v>
      </c>
      <c r="F159" s="142" t="s">
        <v>1807</v>
      </c>
      <c r="H159" s="143">
        <v>828</v>
      </c>
      <c r="I159" s="330"/>
      <c r="L159" s="139"/>
      <c r="M159" s="145"/>
      <c r="T159" s="146"/>
      <c r="AT159" s="141" t="s">
        <v>151</v>
      </c>
      <c r="AU159" s="141" t="s">
        <v>78</v>
      </c>
      <c r="AV159" s="11" t="s">
        <v>80</v>
      </c>
      <c r="AW159" s="11" t="s">
        <v>31</v>
      </c>
      <c r="AX159" s="11" t="s">
        <v>70</v>
      </c>
      <c r="AY159" s="141" t="s">
        <v>142</v>
      </c>
    </row>
    <row r="160" spans="2:65" s="13" customFormat="1" ht="11.25">
      <c r="B160" s="154"/>
      <c r="D160" s="140" t="s">
        <v>151</v>
      </c>
      <c r="E160" s="155" t="s">
        <v>19</v>
      </c>
      <c r="F160" s="156" t="s">
        <v>889</v>
      </c>
      <c r="H160" s="155" t="s">
        <v>19</v>
      </c>
      <c r="I160" s="332"/>
      <c r="L160" s="154"/>
      <c r="M160" s="158"/>
      <c r="T160" s="159"/>
      <c r="AT160" s="155" t="s">
        <v>151</v>
      </c>
      <c r="AU160" s="155" t="s">
        <v>78</v>
      </c>
      <c r="AV160" s="13" t="s">
        <v>78</v>
      </c>
      <c r="AW160" s="13" t="s">
        <v>31</v>
      </c>
      <c r="AX160" s="13" t="s">
        <v>70</v>
      </c>
      <c r="AY160" s="155" t="s">
        <v>142</v>
      </c>
    </row>
    <row r="161" spans="2:65" s="11" customFormat="1" ht="11.25">
      <c r="B161" s="139"/>
      <c r="D161" s="140" t="s">
        <v>151</v>
      </c>
      <c r="E161" s="141" t="s">
        <v>19</v>
      </c>
      <c r="F161" s="142" t="s">
        <v>1808</v>
      </c>
      <c r="H161" s="143">
        <v>36</v>
      </c>
      <c r="I161" s="330"/>
      <c r="L161" s="139"/>
      <c r="M161" s="145"/>
      <c r="T161" s="146"/>
      <c r="AT161" s="141" t="s">
        <v>151</v>
      </c>
      <c r="AU161" s="141" t="s">
        <v>78</v>
      </c>
      <c r="AV161" s="11" t="s">
        <v>80</v>
      </c>
      <c r="AW161" s="11" t="s">
        <v>31</v>
      </c>
      <c r="AX161" s="11" t="s">
        <v>70</v>
      </c>
      <c r="AY161" s="141" t="s">
        <v>142</v>
      </c>
    </row>
    <row r="162" spans="2:65" s="12" customFormat="1" ht="11.25">
      <c r="B162" s="147"/>
      <c r="D162" s="140" t="s">
        <v>151</v>
      </c>
      <c r="E162" s="148" t="s">
        <v>19</v>
      </c>
      <c r="F162" s="149" t="s">
        <v>154</v>
      </c>
      <c r="H162" s="150">
        <v>5360</v>
      </c>
      <c r="I162" s="331"/>
      <c r="L162" s="147"/>
      <c r="M162" s="152"/>
      <c r="T162" s="153"/>
      <c r="AT162" s="148" t="s">
        <v>151</v>
      </c>
      <c r="AU162" s="148" t="s">
        <v>78</v>
      </c>
      <c r="AV162" s="12" t="s">
        <v>149</v>
      </c>
      <c r="AW162" s="12" t="s">
        <v>31</v>
      </c>
      <c r="AX162" s="12" t="s">
        <v>78</v>
      </c>
      <c r="AY162" s="148" t="s">
        <v>142</v>
      </c>
    </row>
    <row r="163" spans="2:65" s="13" customFormat="1" ht="11.25">
      <c r="B163" s="154"/>
      <c r="D163" s="140" t="s">
        <v>151</v>
      </c>
      <c r="E163" s="155" t="s">
        <v>19</v>
      </c>
      <c r="F163" s="156" t="s">
        <v>155</v>
      </c>
      <c r="H163" s="155" t="s">
        <v>19</v>
      </c>
      <c r="I163" s="332"/>
      <c r="L163" s="154"/>
      <c r="M163" s="158"/>
      <c r="T163" s="159"/>
      <c r="AT163" s="155" t="s">
        <v>151</v>
      </c>
      <c r="AU163" s="155" t="s">
        <v>78</v>
      </c>
      <c r="AV163" s="13" t="s">
        <v>78</v>
      </c>
      <c r="AW163" s="13" t="s">
        <v>31</v>
      </c>
      <c r="AX163" s="13" t="s">
        <v>70</v>
      </c>
      <c r="AY163" s="155" t="s">
        <v>142</v>
      </c>
    </row>
    <row r="164" spans="2:65" s="1" customFormat="1" ht="16.5" customHeight="1">
      <c r="B164" s="32"/>
      <c r="C164" s="125" t="s">
        <v>8</v>
      </c>
      <c r="D164" s="125" t="s">
        <v>143</v>
      </c>
      <c r="E164" s="126" t="s">
        <v>192</v>
      </c>
      <c r="F164" s="127" t="s">
        <v>193</v>
      </c>
      <c r="G164" s="128" t="s">
        <v>146</v>
      </c>
      <c r="H164" s="129">
        <v>5360</v>
      </c>
      <c r="I164" s="329"/>
      <c r="J164" s="131">
        <f>ROUND(I164*H164,2)</f>
        <v>0</v>
      </c>
      <c r="K164" s="127" t="s">
        <v>147</v>
      </c>
      <c r="L164" s="132"/>
      <c r="M164" s="133" t="s">
        <v>19</v>
      </c>
      <c r="N164" s="134" t="s">
        <v>41</v>
      </c>
      <c r="P164" s="135">
        <f>O164*H164</f>
        <v>0</v>
      </c>
      <c r="Q164" s="135">
        <v>1.4999999999999999E-4</v>
      </c>
      <c r="R164" s="135">
        <f>Q164*H164</f>
        <v>0.80399999999999994</v>
      </c>
      <c r="S164" s="135">
        <v>0</v>
      </c>
      <c r="T164" s="136">
        <f>S164*H164</f>
        <v>0</v>
      </c>
      <c r="AR164" s="137" t="s">
        <v>148</v>
      </c>
      <c r="AT164" s="137" t="s">
        <v>143</v>
      </c>
      <c r="AU164" s="137" t="s">
        <v>78</v>
      </c>
      <c r="AY164" s="17" t="s">
        <v>142</v>
      </c>
      <c r="BE164" s="138">
        <f>IF(N164="základní",J164,0)</f>
        <v>0</v>
      </c>
      <c r="BF164" s="138">
        <f>IF(N164="snížená",J164,0)</f>
        <v>0</v>
      </c>
      <c r="BG164" s="138">
        <f>IF(N164="zákl. přenesená",J164,0)</f>
        <v>0</v>
      </c>
      <c r="BH164" s="138">
        <f>IF(N164="sníž. přenesená",J164,0)</f>
        <v>0</v>
      </c>
      <c r="BI164" s="138">
        <f>IF(N164="nulová",J164,0)</f>
        <v>0</v>
      </c>
      <c r="BJ164" s="17" t="s">
        <v>78</v>
      </c>
      <c r="BK164" s="138">
        <f>ROUND(I164*H164,2)</f>
        <v>0</v>
      </c>
      <c r="BL164" s="17" t="s">
        <v>149</v>
      </c>
      <c r="BM164" s="137" t="s">
        <v>1810</v>
      </c>
    </row>
    <row r="165" spans="2:65" s="13" customFormat="1" ht="11.25">
      <c r="B165" s="154"/>
      <c r="D165" s="140" t="s">
        <v>151</v>
      </c>
      <c r="E165" s="155" t="s">
        <v>19</v>
      </c>
      <c r="F165" s="156" t="s">
        <v>1780</v>
      </c>
      <c r="H165" s="155" t="s">
        <v>19</v>
      </c>
      <c r="I165" s="332"/>
      <c r="L165" s="154"/>
      <c r="M165" s="158"/>
      <c r="T165" s="159"/>
      <c r="AT165" s="155" t="s">
        <v>151</v>
      </c>
      <c r="AU165" s="155" t="s">
        <v>78</v>
      </c>
      <c r="AV165" s="13" t="s">
        <v>78</v>
      </c>
      <c r="AW165" s="13" t="s">
        <v>31</v>
      </c>
      <c r="AX165" s="13" t="s">
        <v>70</v>
      </c>
      <c r="AY165" s="155" t="s">
        <v>142</v>
      </c>
    </row>
    <row r="166" spans="2:65" s="11" customFormat="1" ht="11.25">
      <c r="B166" s="139"/>
      <c r="D166" s="140" t="s">
        <v>151</v>
      </c>
      <c r="E166" s="141" t="s">
        <v>19</v>
      </c>
      <c r="F166" s="142" t="s">
        <v>1802</v>
      </c>
      <c r="H166" s="143">
        <v>1259.52</v>
      </c>
      <c r="I166" s="330"/>
      <c r="L166" s="139"/>
      <c r="M166" s="145"/>
      <c r="T166" s="146"/>
      <c r="AT166" s="141" t="s">
        <v>151</v>
      </c>
      <c r="AU166" s="141" t="s">
        <v>78</v>
      </c>
      <c r="AV166" s="11" t="s">
        <v>80</v>
      </c>
      <c r="AW166" s="11" t="s">
        <v>31</v>
      </c>
      <c r="AX166" s="11" t="s">
        <v>70</v>
      </c>
      <c r="AY166" s="141" t="s">
        <v>142</v>
      </c>
    </row>
    <row r="167" spans="2:65" s="11" customFormat="1" ht="11.25">
      <c r="B167" s="139"/>
      <c r="D167" s="140" t="s">
        <v>151</v>
      </c>
      <c r="E167" s="141" t="s">
        <v>19</v>
      </c>
      <c r="F167" s="142" t="s">
        <v>1803</v>
      </c>
      <c r="H167" s="143">
        <v>0.48</v>
      </c>
      <c r="I167" s="330"/>
      <c r="L167" s="139"/>
      <c r="M167" s="145"/>
      <c r="T167" s="146"/>
      <c r="AT167" s="141" t="s">
        <v>151</v>
      </c>
      <c r="AU167" s="141" t="s">
        <v>78</v>
      </c>
      <c r="AV167" s="11" t="s">
        <v>80</v>
      </c>
      <c r="AW167" s="11" t="s">
        <v>31</v>
      </c>
      <c r="AX167" s="11" t="s">
        <v>70</v>
      </c>
      <c r="AY167" s="141" t="s">
        <v>142</v>
      </c>
    </row>
    <row r="168" spans="2:65" s="13" customFormat="1" ht="11.25">
      <c r="B168" s="154"/>
      <c r="D168" s="140" t="s">
        <v>151</v>
      </c>
      <c r="E168" s="155" t="s">
        <v>19</v>
      </c>
      <c r="F168" s="156" t="s">
        <v>663</v>
      </c>
      <c r="H168" s="155" t="s">
        <v>19</v>
      </c>
      <c r="I168" s="332"/>
      <c r="L168" s="154"/>
      <c r="M168" s="158"/>
      <c r="T168" s="159"/>
      <c r="AT168" s="155" t="s">
        <v>151</v>
      </c>
      <c r="AU168" s="155" t="s">
        <v>78</v>
      </c>
      <c r="AV168" s="13" t="s">
        <v>78</v>
      </c>
      <c r="AW168" s="13" t="s">
        <v>31</v>
      </c>
      <c r="AX168" s="13" t="s">
        <v>70</v>
      </c>
      <c r="AY168" s="155" t="s">
        <v>142</v>
      </c>
    </row>
    <row r="169" spans="2:65" s="11" customFormat="1" ht="11.25">
      <c r="B169" s="139"/>
      <c r="D169" s="140" t="s">
        <v>151</v>
      </c>
      <c r="E169" s="141" t="s">
        <v>19</v>
      </c>
      <c r="F169" s="142" t="s">
        <v>1804</v>
      </c>
      <c r="H169" s="143">
        <v>3234.08</v>
      </c>
      <c r="I169" s="330"/>
      <c r="L169" s="139"/>
      <c r="M169" s="145"/>
      <c r="T169" s="146"/>
      <c r="AT169" s="141" t="s">
        <v>151</v>
      </c>
      <c r="AU169" s="141" t="s">
        <v>78</v>
      </c>
      <c r="AV169" s="11" t="s">
        <v>80</v>
      </c>
      <c r="AW169" s="11" t="s">
        <v>31</v>
      </c>
      <c r="AX169" s="11" t="s">
        <v>70</v>
      </c>
      <c r="AY169" s="141" t="s">
        <v>142</v>
      </c>
    </row>
    <row r="170" spans="2:65" s="11" customFormat="1" ht="11.25">
      <c r="B170" s="139"/>
      <c r="D170" s="140" t="s">
        <v>151</v>
      </c>
      <c r="E170" s="141" t="s">
        <v>19</v>
      </c>
      <c r="F170" s="142" t="s">
        <v>1805</v>
      </c>
      <c r="H170" s="143">
        <v>1.92</v>
      </c>
      <c r="I170" s="330"/>
      <c r="L170" s="139"/>
      <c r="M170" s="145"/>
      <c r="T170" s="146"/>
      <c r="AT170" s="141" t="s">
        <v>151</v>
      </c>
      <c r="AU170" s="141" t="s">
        <v>78</v>
      </c>
      <c r="AV170" s="11" t="s">
        <v>80</v>
      </c>
      <c r="AW170" s="11" t="s">
        <v>31</v>
      </c>
      <c r="AX170" s="11" t="s">
        <v>70</v>
      </c>
      <c r="AY170" s="141" t="s">
        <v>142</v>
      </c>
    </row>
    <row r="171" spans="2:65" s="13" customFormat="1" ht="11.25">
      <c r="B171" s="154"/>
      <c r="D171" s="140" t="s">
        <v>151</v>
      </c>
      <c r="E171" s="155" t="s">
        <v>19</v>
      </c>
      <c r="F171" s="156" t="s">
        <v>1806</v>
      </c>
      <c r="H171" s="155" t="s">
        <v>19</v>
      </c>
      <c r="I171" s="332"/>
      <c r="L171" s="154"/>
      <c r="M171" s="158"/>
      <c r="T171" s="159"/>
      <c r="AT171" s="155" t="s">
        <v>151</v>
      </c>
      <c r="AU171" s="155" t="s">
        <v>78</v>
      </c>
      <c r="AV171" s="13" t="s">
        <v>78</v>
      </c>
      <c r="AW171" s="13" t="s">
        <v>31</v>
      </c>
      <c r="AX171" s="13" t="s">
        <v>70</v>
      </c>
      <c r="AY171" s="155" t="s">
        <v>142</v>
      </c>
    </row>
    <row r="172" spans="2:65" s="11" customFormat="1" ht="11.25">
      <c r="B172" s="139"/>
      <c r="D172" s="140" t="s">
        <v>151</v>
      </c>
      <c r="E172" s="141" t="s">
        <v>19</v>
      </c>
      <c r="F172" s="142" t="s">
        <v>1807</v>
      </c>
      <c r="H172" s="143">
        <v>828</v>
      </c>
      <c r="I172" s="330"/>
      <c r="L172" s="139"/>
      <c r="M172" s="145"/>
      <c r="T172" s="146"/>
      <c r="AT172" s="141" t="s">
        <v>151</v>
      </c>
      <c r="AU172" s="141" t="s">
        <v>78</v>
      </c>
      <c r="AV172" s="11" t="s">
        <v>80</v>
      </c>
      <c r="AW172" s="11" t="s">
        <v>31</v>
      </c>
      <c r="AX172" s="11" t="s">
        <v>70</v>
      </c>
      <c r="AY172" s="141" t="s">
        <v>142</v>
      </c>
    </row>
    <row r="173" spans="2:65" s="13" customFormat="1" ht="11.25">
      <c r="B173" s="154"/>
      <c r="D173" s="140" t="s">
        <v>151</v>
      </c>
      <c r="E173" s="155" t="s">
        <v>19</v>
      </c>
      <c r="F173" s="156" t="s">
        <v>889</v>
      </c>
      <c r="H173" s="155" t="s">
        <v>19</v>
      </c>
      <c r="I173" s="332"/>
      <c r="L173" s="154"/>
      <c r="M173" s="158"/>
      <c r="T173" s="159"/>
      <c r="AT173" s="155" t="s">
        <v>151</v>
      </c>
      <c r="AU173" s="155" t="s">
        <v>78</v>
      </c>
      <c r="AV173" s="13" t="s">
        <v>78</v>
      </c>
      <c r="AW173" s="13" t="s">
        <v>31</v>
      </c>
      <c r="AX173" s="13" t="s">
        <v>70</v>
      </c>
      <c r="AY173" s="155" t="s">
        <v>142</v>
      </c>
    </row>
    <row r="174" spans="2:65" s="11" customFormat="1" ht="11.25">
      <c r="B174" s="139"/>
      <c r="D174" s="140" t="s">
        <v>151</v>
      </c>
      <c r="E174" s="141" t="s">
        <v>19</v>
      </c>
      <c r="F174" s="142" t="s">
        <v>1808</v>
      </c>
      <c r="H174" s="143">
        <v>36</v>
      </c>
      <c r="I174" s="330"/>
      <c r="L174" s="139"/>
      <c r="M174" s="145"/>
      <c r="T174" s="146"/>
      <c r="AT174" s="141" t="s">
        <v>151</v>
      </c>
      <c r="AU174" s="141" t="s">
        <v>78</v>
      </c>
      <c r="AV174" s="11" t="s">
        <v>80</v>
      </c>
      <c r="AW174" s="11" t="s">
        <v>31</v>
      </c>
      <c r="AX174" s="11" t="s">
        <v>70</v>
      </c>
      <c r="AY174" s="141" t="s">
        <v>142</v>
      </c>
    </row>
    <row r="175" spans="2:65" s="12" customFormat="1" ht="11.25">
      <c r="B175" s="147"/>
      <c r="D175" s="140" t="s">
        <v>151</v>
      </c>
      <c r="E175" s="148" t="s">
        <v>19</v>
      </c>
      <c r="F175" s="149" t="s">
        <v>154</v>
      </c>
      <c r="H175" s="150">
        <v>5360</v>
      </c>
      <c r="I175" s="331"/>
      <c r="L175" s="147"/>
      <c r="M175" s="152"/>
      <c r="T175" s="153"/>
      <c r="AT175" s="148" t="s">
        <v>151</v>
      </c>
      <c r="AU175" s="148" t="s">
        <v>78</v>
      </c>
      <c r="AV175" s="12" t="s">
        <v>149</v>
      </c>
      <c r="AW175" s="12" t="s">
        <v>31</v>
      </c>
      <c r="AX175" s="12" t="s">
        <v>78</v>
      </c>
      <c r="AY175" s="148" t="s">
        <v>142</v>
      </c>
    </row>
    <row r="176" spans="2:65" s="13" customFormat="1" ht="11.25">
      <c r="B176" s="154"/>
      <c r="D176" s="140" t="s">
        <v>151</v>
      </c>
      <c r="E176" s="155" t="s">
        <v>19</v>
      </c>
      <c r="F176" s="156" t="s">
        <v>155</v>
      </c>
      <c r="H176" s="155" t="s">
        <v>19</v>
      </c>
      <c r="I176" s="332"/>
      <c r="L176" s="154"/>
      <c r="M176" s="158"/>
      <c r="T176" s="159"/>
      <c r="AT176" s="155" t="s">
        <v>151</v>
      </c>
      <c r="AU176" s="155" t="s">
        <v>78</v>
      </c>
      <c r="AV176" s="13" t="s">
        <v>78</v>
      </c>
      <c r="AW176" s="13" t="s">
        <v>31</v>
      </c>
      <c r="AX176" s="13" t="s">
        <v>70</v>
      </c>
      <c r="AY176" s="155" t="s">
        <v>142</v>
      </c>
    </row>
    <row r="177" spans="2:65" s="1" customFormat="1" ht="16.5" customHeight="1">
      <c r="B177" s="32"/>
      <c r="C177" s="125" t="s">
        <v>218</v>
      </c>
      <c r="D177" s="125" t="s">
        <v>143</v>
      </c>
      <c r="E177" s="126" t="s">
        <v>895</v>
      </c>
      <c r="F177" s="127" t="s">
        <v>896</v>
      </c>
      <c r="G177" s="128" t="s">
        <v>146</v>
      </c>
      <c r="H177" s="129">
        <v>72</v>
      </c>
      <c r="I177" s="329"/>
      <c r="J177" s="131">
        <f>ROUND(I177*H177,2)</f>
        <v>0</v>
      </c>
      <c r="K177" s="127" t="s">
        <v>147</v>
      </c>
      <c r="L177" s="132"/>
      <c r="M177" s="133" t="s">
        <v>19</v>
      </c>
      <c r="N177" s="134" t="s">
        <v>41</v>
      </c>
      <c r="P177" s="135">
        <f>O177*H177</f>
        <v>0</v>
      </c>
      <c r="Q177" s="135">
        <v>5.6999999999999998E-4</v>
      </c>
      <c r="R177" s="135">
        <f>Q177*H177</f>
        <v>4.104E-2</v>
      </c>
      <c r="S177" s="135">
        <v>0</v>
      </c>
      <c r="T177" s="136">
        <f>S177*H177</f>
        <v>0</v>
      </c>
      <c r="AR177" s="137" t="s">
        <v>148</v>
      </c>
      <c r="AT177" s="137" t="s">
        <v>143</v>
      </c>
      <c r="AU177" s="137" t="s">
        <v>78</v>
      </c>
      <c r="AY177" s="17" t="s">
        <v>142</v>
      </c>
      <c r="BE177" s="138">
        <f>IF(N177="základní",J177,0)</f>
        <v>0</v>
      </c>
      <c r="BF177" s="138">
        <f>IF(N177="snížená",J177,0)</f>
        <v>0</v>
      </c>
      <c r="BG177" s="138">
        <f>IF(N177="zákl. přenesená",J177,0)</f>
        <v>0</v>
      </c>
      <c r="BH177" s="138">
        <f>IF(N177="sníž. přenesená",J177,0)</f>
        <v>0</v>
      </c>
      <c r="BI177" s="138">
        <f>IF(N177="nulová",J177,0)</f>
        <v>0</v>
      </c>
      <c r="BJ177" s="17" t="s">
        <v>78</v>
      </c>
      <c r="BK177" s="138">
        <f>ROUND(I177*H177,2)</f>
        <v>0</v>
      </c>
      <c r="BL177" s="17" t="s">
        <v>149</v>
      </c>
      <c r="BM177" s="137" t="s">
        <v>1811</v>
      </c>
    </row>
    <row r="178" spans="2:65" s="13" customFormat="1" ht="11.25">
      <c r="B178" s="154"/>
      <c r="D178" s="140" t="s">
        <v>151</v>
      </c>
      <c r="E178" s="155" t="s">
        <v>19</v>
      </c>
      <c r="F178" s="156" t="s">
        <v>889</v>
      </c>
      <c r="H178" s="155" t="s">
        <v>19</v>
      </c>
      <c r="I178" s="332"/>
      <c r="L178" s="154"/>
      <c r="M178" s="158"/>
      <c r="T178" s="159"/>
      <c r="AT178" s="155" t="s">
        <v>151</v>
      </c>
      <c r="AU178" s="155" t="s">
        <v>78</v>
      </c>
      <c r="AV178" s="13" t="s">
        <v>78</v>
      </c>
      <c r="AW178" s="13" t="s">
        <v>31</v>
      </c>
      <c r="AX178" s="13" t="s">
        <v>70</v>
      </c>
      <c r="AY178" s="155" t="s">
        <v>142</v>
      </c>
    </row>
    <row r="179" spans="2:65" s="11" customFormat="1" ht="11.25">
      <c r="B179" s="139"/>
      <c r="D179" s="140" t="s">
        <v>151</v>
      </c>
      <c r="E179" s="141" t="s">
        <v>19</v>
      </c>
      <c r="F179" s="142" t="s">
        <v>1812</v>
      </c>
      <c r="H179" s="143">
        <v>72</v>
      </c>
      <c r="I179" s="330"/>
      <c r="L179" s="139"/>
      <c r="M179" s="145"/>
      <c r="T179" s="146"/>
      <c r="AT179" s="141" t="s">
        <v>151</v>
      </c>
      <c r="AU179" s="141" t="s">
        <v>78</v>
      </c>
      <c r="AV179" s="11" t="s">
        <v>80</v>
      </c>
      <c r="AW179" s="11" t="s">
        <v>31</v>
      </c>
      <c r="AX179" s="11" t="s">
        <v>70</v>
      </c>
      <c r="AY179" s="141" t="s">
        <v>142</v>
      </c>
    </row>
    <row r="180" spans="2:65" s="12" customFormat="1" ht="11.25">
      <c r="B180" s="147"/>
      <c r="D180" s="140" t="s">
        <v>151</v>
      </c>
      <c r="E180" s="148" t="s">
        <v>19</v>
      </c>
      <c r="F180" s="149" t="s">
        <v>154</v>
      </c>
      <c r="H180" s="150">
        <v>72</v>
      </c>
      <c r="I180" s="331"/>
      <c r="L180" s="147"/>
      <c r="M180" s="152"/>
      <c r="T180" s="153"/>
      <c r="AT180" s="148" t="s">
        <v>151</v>
      </c>
      <c r="AU180" s="148" t="s">
        <v>78</v>
      </c>
      <c r="AV180" s="12" t="s">
        <v>149</v>
      </c>
      <c r="AW180" s="12" t="s">
        <v>31</v>
      </c>
      <c r="AX180" s="12" t="s">
        <v>78</v>
      </c>
      <c r="AY180" s="148" t="s">
        <v>142</v>
      </c>
    </row>
    <row r="181" spans="2:65" s="13" customFormat="1" ht="11.25">
      <c r="B181" s="154"/>
      <c r="D181" s="140" t="s">
        <v>151</v>
      </c>
      <c r="E181" s="155" t="s">
        <v>19</v>
      </c>
      <c r="F181" s="156" t="s">
        <v>155</v>
      </c>
      <c r="H181" s="155" t="s">
        <v>19</v>
      </c>
      <c r="I181" s="332"/>
      <c r="L181" s="154"/>
      <c r="M181" s="158"/>
      <c r="T181" s="159"/>
      <c r="AT181" s="155" t="s">
        <v>151</v>
      </c>
      <c r="AU181" s="155" t="s">
        <v>78</v>
      </c>
      <c r="AV181" s="13" t="s">
        <v>78</v>
      </c>
      <c r="AW181" s="13" t="s">
        <v>31</v>
      </c>
      <c r="AX181" s="13" t="s">
        <v>70</v>
      </c>
      <c r="AY181" s="155" t="s">
        <v>142</v>
      </c>
    </row>
    <row r="182" spans="2:65" s="1" customFormat="1" ht="16.5" customHeight="1">
      <c r="B182" s="32"/>
      <c r="C182" s="125" t="s">
        <v>222</v>
      </c>
      <c r="D182" s="125" t="s">
        <v>143</v>
      </c>
      <c r="E182" s="126" t="s">
        <v>196</v>
      </c>
      <c r="F182" s="127" t="s">
        <v>197</v>
      </c>
      <c r="G182" s="128" t="s">
        <v>146</v>
      </c>
      <c r="H182" s="129">
        <v>5432</v>
      </c>
      <c r="I182" s="329"/>
      <c r="J182" s="131">
        <f>ROUND(I182*H182,2)</f>
        <v>0</v>
      </c>
      <c r="K182" s="127" t="s">
        <v>147</v>
      </c>
      <c r="L182" s="132"/>
      <c r="M182" s="133" t="s">
        <v>19</v>
      </c>
      <c r="N182" s="134" t="s">
        <v>41</v>
      </c>
      <c r="P182" s="135">
        <f>O182*H182</f>
        <v>0</v>
      </c>
      <c r="Q182" s="135">
        <v>9.0000000000000006E-5</v>
      </c>
      <c r="R182" s="135">
        <f>Q182*H182</f>
        <v>0.48888000000000004</v>
      </c>
      <c r="S182" s="135">
        <v>0</v>
      </c>
      <c r="T182" s="136">
        <f>S182*H182</f>
        <v>0</v>
      </c>
      <c r="AR182" s="137" t="s">
        <v>148</v>
      </c>
      <c r="AT182" s="137" t="s">
        <v>143</v>
      </c>
      <c r="AU182" s="137" t="s">
        <v>78</v>
      </c>
      <c r="AY182" s="17" t="s">
        <v>142</v>
      </c>
      <c r="BE182" s="138">
        <f>IF(N182="základní",J182,0)</f>
        <v>0</v>
      </c>
      <c r="BF182" s="138">
        <f>IF(N182="snížená",J182,0)</f>
        <v>0</v>
      </c>
      <c r="BG182" s="138">
        <f>IF(N182="zákl. přenesená",J182,0)</f>
        <v>0</v>
      </c>
      <c r="BH182" s="138">
        <f>IF(N182="sníž. přenesená",J182,0)</f>
        <v>0</v>
      </c>
      <c r="BI182" s="138">
        <f>IF(N182="nulová",J182,0)</f>
        <v>0</v>
      </c>
      <c r="BJ182" s="17" t="s">
        <v>78</v>
      </c>
      <c r="BK182" s="138">
        <f>ROUND(I182*H182,2)</f>
        <v>0</v>
      </c>
      <c r="BL182" s="17" t="s">
        <v>149</v>
      </c>
      <c r="BM182" s="137" t="s">
        <v>1813</v>
      </c>
    </row>
    <row r="183" spans="2:65" s="11" customFormat="1" ht="11.25">
      <c r="B183" s="139"/>
      <c r="D183" s="140" t="s">
        <v>151</v>
      </c>
      <c r="E183" s="141" t="s">
        <v>19</v>
      </c>
      <c r="F183" s="142" t="s">
        <v>1814</v>
      </c>
      <c r="H183" s="143">
        <v>5432</v>
      </c>
      <c r="I183" s="330"/>
      <c r="L183" s="139"/>
      <c r="M183" s="145"/>
      <c r="T183" s="146"/>
      <c r="AT183" s="141" t="s">
        <v>151</v>
      </c>
      <c r="AU183" s="141" t="s">
        <v>78</v>
      </c>
      <c r="AV183" s="11" t="s">
        <v>80</v>
      </c>
      <c r="AW183" s="11" t="s">
        <v>31</v>
      </c>
      <c r="AX183" s="11" t="s">
        <v>70</v>
      </c>
      <c r="AY183" s="141" t="s">
        <v>142</v>
      </c>
    </row>
    <row r="184" spans="2:65" s="12" customFormat="1" ht="11.25">
      <c r="B184" s="147"/>
      <c r="D184" s="140" t="s">
        <v>151</v>
      </c>
      <c r="E184" s="148" t="s">
        <v>19</v>
      </c>
      <c r="F184" s="149" t="s">
        <v>154</v>
      </c>
      <c r="H184" s="150">
        <v>5432</v>
      </c>
      <c r="I184" s="331"/>
      <c r="L184" s="147"/>
      <c r="M184" s="152"/>
      <c r="T184" s="153"/>
      <c r="AT184" s="148" t="s">
        <v>151</v>
      </c>
      <c r="AU184" s="148" t="s">
        <v>78</v>
      </c>
      <c r="AV184" s="12" t="s">
        <v>149</v>
      </c>
      <c r="AW184" s="12" t="s">
        <v>31</v>
      </c>
      <c r="AX184" s="12" t="s">
        <v>78</v>
      </c>
      <c r="AY184" s="148" t="s">
        <v>142</v>
      </c>
    </row>
    <row r="185" spans="2:65" s="13" customFormat="1" ht="11.25">
      <c r="B185" s="154"/>
      <c r="D185" s="140" t="s">
        <v>151</v>
      </c>
      <c r="E185" s="155" t="s">
        <v>19</v>
      </c>
      <c r="F185" s="156" t="s">
        <v>155</v>
      </c>
      <c r="H185" s="155" t="s">
        <v>19</v>
      </c>
      <c r="I185" s="332"/>
      <c r="L185" s="154"/>
      <c r="M185" s="158"/>
      <c r="T185" s="159"/>
      <c r="AT185" s="155" t="s">
        <v>151</v>
      </c>
      <c r="AU185" s="155" t="s">
        <v>78</v>
      </c>
      <c r="AV185" s="13" t="s">
        <v>78</v>
      </c>
      <c r="AW185" s="13" t="s">
        <v>31</v>
      </c>
      <c r="AX185" s="13" t="s">
        <v>70</v>
      </c>
      <c r="AY185" s="155" t="s">
        <v>142</v>
      </c>
    </row>
    <row r="186" spans="2:65" s="1" customFormat="1" ht="21.75" customHeight="1">
      <c r="B186" s="32"/>
      <c r="C186" s="125" t="s">
        <v>227</v>
      </c>
      <c r="D186" s="125" t="s">
        <v>143</v>
      </c>
      <c r="E186" s="126" t="s">
        <v>201</v>
      </c>
      <c r="F186" s="127" t="s">
        <v>202</v>
      </c>
      <c r="G186" s="128" t="s">
        <v>146</v>
      </c>
      <c r="H186" s="129">
        <v>2680</v>
      </c>
      <c r="I186" s="329"/>
      <c r="J186" s="131">
        <f>ROUND(I186*H186,2)</f>
        <v>0</v>
      </c>
      <c r="K186" s="127" t="s">
        <v>147</v>
      </c>
      <c r="L186" s="132"/>
      <c r="M186" s="133" t="s">
        <v>19</v>
      </c>
      <c r="N186" s="134" t="s">
        <v>41</v>
      </c>
      <c r="P186" s="135">
        <f>O186*H186</f>
        <v>0</v>
      </c>
      <c r="Q186" s="135">
        <v>1.8000000000000001E-4</v>
      </c>
      <c r="R186" s="135">
        <f>Q186*H186</f>
        <v>0.48240000000000005</v>
      </c>
      <c r="S186" s="135">
        <v>0</v>
      </c>
      <c r="T186" s="136">
        <f>S186*H186</f>
        <v>0</v>
      </c>
      <c r="AR186" s="137" t="s">
        <v>148</v>
      </c>
      <c r="AT186" s="137" t="s">
        <v>143</v>
      </c>
      <c r="AU186" s="137" t="s">
        <v>78</v>
      </c>
      <c r="AY186" s="17" t="s">
        <v>142</v>
      </c>
      <c r="BE186" s="138">
        <f>IF(N186="základní",J186,0)</f>
        <v>0</v>
      </c>
      <c r="BF186" s="138">
        <f>IF(N186="snížená",J186,0)</f>
        <v>0</v>
      </c>
      <c r="BG186" s="138">
        <f>IF(N186="zákl. přenesená",J186,0)</f>
        <v>0</v>
      </c>
      <c r="BH186" s="138">
        <f>IF(N186="sníž. přenesená",J186,0)</f>
        <v>0</v>
      </c>
      <c r="BI186" s="138">
        <f>IF(N186="nulová",J186,0)</f>
        <v>0</v>
      </c>
      <c r="BJ186" s="17" t="s">
        <v>78</v>
      </c>
      <c r="BK186" s="138">
        <f>ROUND(I186*H186,2)</f>
        <v>0</v>
      </c>
      <c r="BL186" s="17" t="s">
        <v>149</v>
      </c>
      <c r="BM186" s="137" t="s">
        <v>1815</v>
      </c>
    </row>
    <row r="187" spans="2:65" s="13" customFormat="1" ht="11.25">
      <c r="B187" s="154"/>
      <c r="D187" s="140" t="s">
        <v>151</v>
      </c>
      <c r="E187" s="155" t="s">
        <v>19</v>
      </c>
      <c r="F187" s="156" t="s">
        <v>1780</v>
      </c>
      <c r="H187" s="155" t="s">
        <v>19</v>
      </c>
      <c r="I187" s="332"/>
      <c r="L187" s="154"/>
      <c r="M187" s="158"/>
      <c r="T187" s="159"/>
      <c r="AT187" s="155" t="s">
        <v>151</v>
      </c>
      <c r="AU187" s="155" t="s">
        <v>78</v>
      </c>
      <c r="AV187" s="13" t="s">
        <v>78</v>
      </c>
      <c r="AW187" s="13" t="s">
        <v>31</v>
      </c>
      <c r="AX187" s="13" t="s">
        <v>70</v>
      </c>
      <c r="AY187" s="155" t="s">
        <v>142</v>
      </c>
    </row>
    <row r="188" spans="2:65" s="11" customFormat="1" ht="11.25">
      <c r="B188" s="139"/>
      <c r="D188" s="140" t="s">
        <v>151</v>
      </c>
      <c r="E188" s="141" t="s">
        <v>19</v>
      </c>
      <c r="F188" s="142" t="s">
        <v>1816</v>
      </c>
      <c r="H188" s="143">
        <v>629.76</v>
      </c>
      <c r="I188" s="330"/>
      <c r="L188" s="139"/>
      <c r="M188" s="145"/>
      <c r="T188" s="146"/>
      <c r="AT188" s="141" t="s">
        <v>151</v>
      </c>
      <c r="AU188" s="141" t="s">
        <v>78</v>
      </c>
      <c r="AV188" s="11" t="s">
        <v>80</v>
      </c>
      <c r="AW188" s="11" t="s">
        <v>31</v>
      </c>
      <c r="AX188" s="11" t="s">
        <v>70</v>
      </c>
      <c r="AY188" s="141" t="s">
        <v>142</v>
      </c>
    </row>
    <row r="189" spans="2:65" s="11" customFormat="1" ht="11.25">
      <c r="B189" s="139"/>
      <c r="D189" s="140" t="s">
        <v>151</v>
      </c>
      <c r="E189" s="141" t="s">
        <v>19</v>
      </c>
      <c r="F189" s="142" t="s">
        <v>943</v>
      </c>
      <c r="H189" s="143">
        <v>0.24</v>
      </c>
      <c r="I189" s="330"/>
      <c r="L189" s="139"/>
      <c r="M189" s="145"/>
      <c r="T189" s="146"/>
      <c r="AT189" s="141" t="s">
        <v>151</v>
      </c>
      <c r="AU189" s="141" t="s">
        <v>78</v>
      </c>
      <c r="AV189" s="11" t="s">
        <v>80</v>
      </c>
      <c r="AW189" s="11" t="s">
        <v>31</v>
      </c>
      <c r="AX189" s="11" t="s">
        <v>70</v>
      </c>
      <c r="AY189" s="141" t="s">
        <v>142</v>
      </c>
    </row>
    <row r="190" spans="2:65" s="13" customFormat="1" ht="11.25">
      <c r="B190" s="154"/>
      <c r="D190" s="140" t="s">
        <v>151</v>
      </c>
      <c r="E190" s="155" t="s">
        <v>19</v>
      </c>
      <c r="F190" s="156" t="s">
        <v>663</v>
      </c>
      <c r="H190" s="155" t="s">
        <v>19</v>
      </c>
      <c r="I190" s="332"/>
      <c r="L190" s="154"/>
      <c r="M190" s="158"/>
      <c r="T190" s="159"/>
      <c r="AT190" s="155" t="s">
        <v>151</v>
      </c>
      <c r="AU190" s="155" t="s">
        <v>78</v>
      </c>
      <c r="AV190" s="13" t="s">
        <v>78</v>
      </c>
      <c r="AW190" s="13" t="s">
        <v>31</v>
      </c>
      <c r="AX190" s="13" t="s">
        <v>70</v>
      </c>
      <c r="AY190" s="155" t="s">
        <v>142</v>
      </c>
    </row>
    <row r="191" spans="2:65" s="11" customFormat="1" ht="11.25">
      <c r="B191" s="139"/>
      <c r="D191" s="140" t="s">
        <v>151</v>
      </c>
      <c r="E191" s="141" t="s">
        <v>19</v>
      </c>
      <c r="F191" s="142" t="s">
        <v>1817</v>
      </c>
      <c r="H191" s="143">
        <v>1617.04</v>
      </c>
      <c r="I191" s="330"/>
      <c r="L191" s="139"/>
      <c r="M191" s="145"/>
      <c r="T191" s="146"/>
      <c r="AT191" s="141" t="s">
        <v>151</v>
      </c>
      <c r="AU191" s="141" t="s">
        <v>78</v>
      </c>
      <c r="AV191" s="11" t="s">
        <v>80</v>
      </c>
      <c r="AW191" s="11" t="s">
        <v>31</v>
      </c>
      <c r="AX191" s="11" t="s">
        <v>70</v>
      </c>
      <c r="AY191" s="141" t="s">
        <v>142</v>
      </c>
    </row>
    <row r="192" spans="2:65" s="11" customFormat="1" ht="11.25">
      <c r="B192" s="139"/>
      <c r="D192" s="140" t="s">
        <v>151</v>
      </c>
      <c r="E192" s="141" t="s">
        <v>19</v>
      </c>
      <c r="F192" s="142" t="s">
        <v>1818</v>
      </c>
      <c r="H192" s="143">
        <v>0.96</v>
      </c>
      <c r="I192" s="330"/>
      <c r="L192" s="139"/>
      <c r="M192" s="145"/>
      <c r="T192" s="146"/>
      <c r="AT192" s="141" t="s">
        <v>151</v>
      </c>
      <c r="AU192" s="141" t="s">
        <v>78</v>
      </c>
      <c r="AV192" s="11" t="s">
        <v>80</v>
      </c>
      <c r="AW192" s="11" t="s">
        <v>31</v>
      </c>
      <c r="AX192" s="11" t="s">
        <v>70</v>
      </c>
      <c r="AY192" s="141" t="s">
        <v>142</v>
      </c>
    </row>
    <row r="193" spans="2:65" s="13" customFormat="1" ht="11.25">
      <c r="B193" s="154"/>
      <c r="D193" s="140" t="s">
        <v>151</v>
      </c>
      <c r="E193" s="155" t="s">
        <v>19</v>
      </c>
      <c r="F193" s="156" t="s">
        <v>1806</v>
      </c>
      <c r="H193" s="155" t="s">
        <v>19</v>
      </c>
      <c r="I193" s="332"/>
      <c r="L193" s="154"/>
      <c r="M193" s="158"/>
      <c r="T193" s="159"/>
      <c r="AT193" s="155" t="s">
        <v>151</v>
      </c>
      <c r="AU193" s="155" t="s">
        <v>78</v>
      </c>
      <c r="AV193" s="13" t="s">
        <v>78</v>
      </c>
      <c r="AW193" s="13" t="s">
        <v>31</v>
      </c>
      <c r="AX193" s="13" t="s">
        <v>70</v>
      </c>
      <c r="AY193" s="155" t="s">
        <v>142</v>
      </c>
    </row>
    <row r="194" spans="2:65" s="11" customFormat="1" ht="11.25">
      <c r="B194" s="139"/>
      <c r="D194" s="140" t="s">
        <v>151</v>
      </c>
      <c r="E194" s="141" t="s">
        <v>19</v>
      </c>
      <c r="F194" s="142" t="s">
        <v>1819</v>
      </c>
      <c r="H194" s="143">
        <v>414</v>
      </c>
      <c r="I194" s="330"/>
      <c r="L194" s="139"/>
      <c r="M194" s="145"/>
      <c r="T194" s="146"/>
      <c r="AT194" s="141" t="s">
        <v>151</v>
      </c>
      <c r="AU194" s="141" t="s">
        <v>78</v>
      </c>
      <c r="AV194" s="11" t="s">
        <v>80</v>
      </c>
      <c r="AW194" s="11" t="s">
        <v>31</v>
      </c>
      <c r="AX194" s="11" t="s">
        <v>70</v>
      </c>
      <c r="AY194" s="141" t="s">
        <v>142</v>
      </c>
    </row>
    <row r="195" spans="2:65" s="13" customFormat="1" ht="11.25">
      <c r="B195" s="154"/>
      <c r="D195" s="140" t="s">
        <v>151</v>
      </c>
      <c r="E195" s="155" t="s">
        <v>19</v>
      </c>
      <c r="F195" s="156" t="s">
        <v>889</v>
      </c>
      <c r="H195" s="155" t="s">
        <v>19</v>
      </c>
      <c r="I195" s="332"/>
      <c r="L195" s="154"/>
      <c r="M195" s="158"/>
      <c r="T195" s="159"/>
      <c r="AT195" s="155" t="s">
        <v>151</v>
      </c>
      <c r="AU195" s="155" t="s">
        <v>78</v>
      </c>
      <c r="AV195" s="13" t="s">
        <v>78</v>
      </c>
      <c r="AW195" s="13" t="s">
        <v>31</v>
      </c>
      <c r="AX195" s="13" t="s">
        <v>70</v>
      </c>
      <c r="AY195" s="155" t="s">
        <v>142</v>
      </c>
    </row>
    <row r="196" spans="2:65" s="11" customFormat="1" ht="11.25">
      <c r="B196" s="139"/>
      <c r="D196" s="140" t="s">
        <v>151</v>
      </c>
      <c r="E196" s="141" t="s">
        <v>19</v>
      </c>
      <c r="F196" s="142" t="s">
        <v>721</v>
      </c>
      <c r="H196" s="143">
        <v>18</v>
      </c>
      <c r="I196" s="330"/>
      <c r="L196" s="139"/>
      <c r="M196" s="145"/>
      <c r="T196" s="146"/>
      <c r="AT196" s="141" t="s">
        <v>151</v>
      </c>
      <c r="AU196" s="141" t="s">
        <v>78</v>
      </c>
      <c r="AV196" s="11" t="s">
        <v>80</v>
      </c>
      <c r="AW196" s="11" t="s">
        <v>31</v>
      </c>
      <c r="AX196" s="11" t="s">
        <v>70</v>
      </c>
      <c r="AY196" s="141" t="s">
        <v>142</v>
      </c>
    </row>
    <row r="197" spans="2:65" s="12" customFormat="1" ht="11.25">
      <c r="B197" s="147"/>
      <c r="D197" s="140" t="s">
        <v>151</v>
      </c>
      <c r="E197" s="148" t="s">
        <v>19</v>
      </c>
      <c r="F197" s="149" t="s">
        <v>154</v>
      </c>
      <c r="H197" s="150">
        <v>2680</v>
      </c>
      <c r="I197" s="331"/>
      <c r="L197" s="147"/>
      <c r="M197" s="152"/>
      <c r="T197" s="153"/>
      <c r="AT197" s="148" t="s">
        <v>151</v>
      </c>
      <c r="AU197" s="148" t="s">
        <v>78</v>
      </c>
      <c r="AV197" s="12" t="s">
        <v>149</v>
      </c>
      <c r="AW197" s="12" t="s">
        <v>31</v>
      </c>
      <c r="AX197" s="12" t="s">
        <v>78</v>
      </c>
      <c r="AY197" s="148" t="s">
        <v>142</v>
      </c>
    </row>
    <row r="198" spans="2:65" s="13" customFormat="1" ht="11.25">
      <c r="B198" s="154"/>
      <c r="D198" s="140" t="s">
        <v>151</v>
      </c>
      <c r="E198" s="155" t="s">
        <v>19</v>
      </c>
      <c r="F198" s="156" t="s">
        <v>155</v>
      </c>
      <c r="H198" s="155" t="s">
        <v>19</v>
      </c>
      <c r="I198" s="332"/>
      <c r="L198" s="154"/>
      <c r="M198" s="158"/>
      <c r="T198" s="159"/>
      <c r="AT198" s="155" t="s">
        <v>151</v>
      </c>
      <c r="AU198" s="155" t="s">
        <v>78</v>
      </c>
      <c r="AV198" s="13" t="s">
        <v>78</v>
      </c>
      <c r="AW198" s="13" t="s">
        <v>31</v>
      </c>
      <c r="AX198" s="13" t="s">
        <v>70</v>
      </c>
      <c r="AY198" s="155" t="s">
        <v>142</v>
      </c>
    </row>
    <row r="199" spans="2:65" s="1" customFormat="1" ht="24.2" customHeight="1">
      <c r="B199" s="32"/>
      <c r="C199" s="125" t="s">
        <v>217</v>
      </c>
      <c r="D199" s="125" t="s">
        <v>143</v>
      </c>
      <c r="E199" s="126" t="s">
        <v>950</v>
      </c>
      <c r="F199" s="127" t="s">
        <v>951</v>
      </c>
      <c r="G199" s="128" t="s">
        <v>146</v>
      </c>
      <c r="H199" s="129">
        <v>18</v>
      </c>
      <c r="I199" s="329"/>
      <c r="J199" s="131">
        <f>ROUND(I199*H199,2)</f>
        <v>0</v>
      </c>
      <c r="K199" s="127" t="s">
        <v>147</v>
      </c>
      <c r="L199" s="132"/>
      <c r="M199" s="133" t="s">
        <v>19</v>
      </c>
      <c r="N199" s="134" t="s">
        <v>41</v>
      </c>
      <c r="P199" s="135">
        <f>O199*H199</f>
        <v>0</v>
      </c>
      <c r="Q199" s="135">
        <v>9.0000000000000006E-5</v>
      </c>
      <c r="R199" s="135">
        <f>Q199*H199</f>
        <v>1.6200000000000001E-3</v>
      </c>
      <c r="S199" s="135">
        <v>0</v>
      </c>
      <c r="T199" s="136">
        <f>S199*H199</f>
        <v>0</v>
      </c>
      <c r="AR199" s="137" t="s">
        <v>148</v>
      </c>
      <c r="AT199" s="137" t="s">
        <v>143</v>
      </c>
      <c r="AU199" s="137" t="s">
        <v>78</v>
      </c>
      <c r="AY199" s="17" t="s">
        <v>142</v>
      </c>
      <c r="BE199" s="138">
        <f>IF(N199="základní",J199,0)</f>
        <v>0</v>
      </c>
      <c r="BF199" s="138">
        <f>IF(N199="snížená",J199,0)</f>
        <v>0</v>
      </c>
      <c r="BG199" s="138">
        <f>IF(N199="zákl. přenesená",J199,0)</f>
        <v>0</v>
      </c>
      <c r="BH199" s="138">
        <f>IF(N199="sníž. přenesená",J199,0)</f>
        <v>0</v>
      </c>
      <c r="BI199" s="138">
        <f>IF(N199="nulová",J199,0)</f>
        <v>0</v>
      </c>
      <c r="BJ199" s="17" t="s">
        <v>78</v>
      </c>
      <c r="BK199" s="138">
        <f>ROUND(I199*H199,2)</f>
        <v>0</v>
      </c>
      <c r="BL199" s="17" t="s">
        <v>149</v>
      </c>
      <c r="BM199" s="137" t="s">
        <v>1820</v>
      </c>
    </row>
    <row r="200" spans="2:65" s="13" customFormat="1" ht="11.25">
      <c r="B200" s="154"/>
      <c r="D200" s="140" t="s">
        <v>151</v>
      </c>
      <c r="E200" s="155" t="s">
        <v>19</v>
      </c>
      <c r="F200" s="156" t="s">
        <v>889</v>
      </c>
      <c r="H200" s="155" t="s">
        <v>19</v>
      </c>
      <c r="I200" s="332"/>
      <c r="L200" s="154"/>
      <c r="M200" s="158"/>
      <c r="T200" s="159"/>
      <c r="AT200" s="155" t="s">
        <v>151</v>
      </c>
      <c r="AU200" s="155" t="s">
        <v>78</v>
      </c>
      <c r="AV200" s="13" t="s">
        <v>78</v>
      </c>
      <c r="AW200" s="13" t="s">
        <v>31</v>
      </c>
      <c r="AX200" s="13" t="s">
        <v>70</v>
      </c>
      <c r="AY200" s="155" t="s">
        <v>142</v>
      </c>
    </row>
    <row r="201" spans="2:65" s="11" customFormat="1" ht="11.25">
      <c r="B201" s="139"/>
      <c r="D201" s="140" t="s">
        <v>151</v>
      </c>
      <c r="E201" s="141" t="s">
        <v>19</v>
      </c>
      <c r="F201" s="142" t="s">
        <v>721</v>
      </c>
      <c r="H201" s="143">
        <v>18</v>
      </c>
      <c r="I201" s="330"/>
      <c r="L201" s="139"/>
      <c r="M201" s="145"/>
      <c r="T201" s="146"/>
      <c r="AT201" s="141" t="s">
        <v>151</v>
      </c>
      <c r="AU201" s="141" t="s">
        <v>78</v>
      </c>
      <c r="AV201" s="11" t="s">
        <v>80</v>
      </c>
      <c r="AW201" s="11" t="s">
        <v>31</v>
      </c>
      <c r="AX201" s="11" t="s">
        <v>70</v>
      </c>
      <c r="AY201" s="141" t="s">
        <v>142</v>
      </c>
    </row>
    <row r="202" spans="2:65" s="12" customFormat="1" ht="11.25">
      <c r="B202" s="147"/>
      <c r="D202" s="140" t="s">
        <v>151</v>
      </c>
      <c r="E202" s="148" t="s">
        <v>19</v>
      </c>
      <c r="F202" s="149" t="s">
        <v>154</v>
      </c>
      <c r="H202" s="150">
        <v>18</v>
      </c>
      <c r="I202" s="331"/>
      <c r="L202" s="147"/>
      <c r="M202" s="152"/>
      <c r="T202" s="153"/>
      <c r="AT202" s="148" t="s">
        <v>151</v>
      </c>
      <c r="AU202" s="148" t="s">
        <v>78</v>
      </c>
      <c r="AV202" s="12" t="s">
        <v>149</v>
      </c>
      <c r="AW202" s="12" t="s">
        <v>31</v>
      </c>
      <c r="AX202" s="12" t="s">
        <v>78</v>
      </c>
      <c r="AY202" s="148" t="s">
        <v>142</v>
      </c>
    </row>
    <row r="203" spans="2:65" s="13" customFormat="1" ht="11.25">
      <c r="B203" s="154"/>
      <c r="D203" s="140" t="s">
        <v>151</v>
      </c>
      <c r="E203" s="155" t="s">
        <v>19</v>
      </c>
      <c r="F203" s="156" t="s">
        <v>155</v>
      </c>
      <c r="H203" s="155" t="s">
        <v>19</v>
      </c>
      <c r="I203" s="332"/>
      <c r="L203" s="154"/>
      <c r="M203" s="158"/>
      <c r="T203" s="159"/>
      <c r="AT203" s="155" t="s">
        <v>151</v>
      </c>
      <c r="AU203" s="155" t="s">
        <v>78</v>
      </c>
      <c r="AV203" s="13" t="s">
        <v>78</v>
      </c>
      <c r="AW203" s="13" t="s">
        <v>31</v>
      </c>
      <c r="AX203" s="13" t="s">
        <v>70</v>
      </c>
      <c r="AY203" s="155" t="s">
        <v>142</v>
      </c>
    </row>
    <row r="204" spans="2:65" s="1" customFormat="1" ht="16.5" customHeight="1">
      <c r="B204" s="32"/>
      <c r="C204" s="125" t="s">
        <v>234</v>
      </c>
      <c r="D204" s="125" t="s">
        <v>143</v>
      </c>
      <c r="E204" s="126" t="s">
        <v>953</v>
      </c>
      <c r="F204" s="127" t="s">
        <v>954</v>
      </c>
      <c r="G204" s="128" t="s">
        <v>146</v>
      </c>
      <c r="H204" s="129">
        <v>18</v>
      </c>
      <c r="I204" s="329"/>
      <c r="J204" s="131">
        <f>ROUND(I204*H204,2)</f>
        <v>0</v>
      </c>
      <c r="K204" s="127" t="s">
        <v>147</v>
      </c>
      <c r="L204" s="132"/>
      <c r="M204" s="133" t="s">
        <v>19</v>
      </c>
      <c r="N204" s="134" t="s">
        <v>41</v>
      </c>
      <c r="P204" s="135">
        <f>O204*H204</f>
        <v>0</v>
      </c>
      <c r="Q204" s="135">
        <v>7.4200000000000004E-3</v>
      </c>
      <c r="R204" s="135">
        <f>Q204*H204</f>
        <v>0.13356000000000001</v>
      </c>
      <c r="S204" s="135">
        <v>0</v>
      </c>
      <c r="T204" s="136">
        <f>S204*H204</f>
        <v>0</v>
      </c>
      <c r="AR204" s="137" t="s">
        <v>148</v>
      </c>
      <c r="AT204" s="137" t="s">
        <v>143</v>
      </c>
      <c r="AU204" s="137" t="s">
        <v>78</v>
      </c>
      <c r="AY204" s="17" t="s">
        <v>142</v>
      </c>
      <c r="BE204" s="138">
        <f>IF(N204="základní",J204,0)</f>
        <v>0</v>
      </c>
      <c r="BF204" s="138">
        <f>IF(N204="snížená",J204,0)</f>
        <v>0</v>
      </c>
      <c r="BG204" s="138">
        <f>IF(N204="zákl. přenesená",J204,0)</f>
        <v>0</v>
      </c>
      <c r="BH204" s="138">
        <f>IF(N204="sníž. přenesená",J204,0)</f>
        <v>0</v>
      </c>
      <c r="BI204" s="138">
        <f>IF(N204="nulová",J204,0)</f>
        <v>0</v>
      </c>
      <c r="BJ204" s="17" t="s">
        <v>78</v>
      </c>
      <c r="BK204" s="138">
        <f>ROUND(I204*H204,2)</f>
        <v>0</v>
      </c>
      <c r="BL204" s="17" t="s">
        <v>149</v>
      </c>
      <c r="BM204" s="137" t="s">
        <v>1821</v>
      </c>
    </row>
    <row r="205" spans="2:65" s="13" customFormat="1" ht="11.25">
      <c r="B205" s="154"/>
      <c r="D205" s="140" t="s">
        <v>151</v>
      </c>
      <c r="E205" s="155" t="s">
        <v>19</v>
      </c>
      <c r="F205" s="156" t="s">
        <v>956</v>
      </c>
      <c r="H205" s="155" t="s">
        <v>19</v>
      </c>
      <c r="I205" s="157"/>
      <c r="L205" s="154"/>
      <c r="M205" s="158"/>
      <c r="T205" s="159"/>
      <c r="AT205" s="155" t="s">
        <v>151</v>
      </c>
      <c r="AU205" s="155" t="s">
        <v>78</v>
      </c>
      <c r="AV205" s="13" t="s">
        <v>78</v>
      </c>
      <c r="AW205" s="13" t="s">
        <v>31</v>
      </c>
      <c r="AX205" s="13" t="s">
        <v>70</v>
      </c>
      <c r="AY205" s="155" t="s">
        <v>142</v>
      </c>
    </row>
    <row r="206" spans="2:65" s="11" customFormat="1" ht="11.25">
      <c r="B206" s="139"/>
      <c r="D206" s="140" t="s">
        <v>151</v>
      </c>
      <c r="E206" s="141" t="s">
        <v>19</v>
      </c>
      <c r="F206" s="142" t="s">
        <v>721</v>
      </c>
      <c r="H206" s="143">
        <v>18</v>
      </c>
      <c r="I206" s="144"/>
      <c r="L206" s="139"/>
      <c r="M206" s="145"/>
      <c r="T206" s="146"/>
      <c r="AT206" s="141" t="s">
        <v>151</v>
      </c>
      <c r="AU206" s="141" t="s">
        <v>78</v>
      </c>
      <c r="AV206" s="11" t="s">
        <v>80</v>
      </c>
      <c r="AW206" s="11" t="s">
        <v>31</v>
      </c>
      <c r="AX206" s="11" t="s">
        <v>70</v>
      </c>
      <c r="AY206" s="141" t="s">
        <v>142</v>
      </c>
    </row>
    <row r="207" spans="2:65" s="12" customFormat="1" ht="11.25">
      <c r="B207" s="147"/>
      <c r="D207" s="140" t="s">
        <v>151</v>
      </c>
      <c r="E207" s="148" t="s">
        <v>19</v>
      </c>
      <c r="F207" s="149" t="s">
        <v>154</v>
      </c>
      <c r="H207" s="150">
        <v>18</v>
      </c>
      <c r="I207" s="151"/>
      <c r="L207" s="147"/>
      <c r="M207" s="152"/>
      <c r="T207" s="153"/>
      <c r="AT207" s="148" t="s">
        <v>151</v>
      </c>
      <c r="AU207" s="148" t="s">
        <v>78</v>
      </c>
      <c r="AV207" s="12" t="s">
        <v>149</v>
      </c>
      <c r="AW207" s="12" t="s">
        <v>31</v>
      </c>
      <c r="AX207" s="12" t="s">
        <v>78</v>
      </c>
      <c r="AY207" s="148" t="s">
        <v>142</v>
      </c>
    </row>
    <row r="208" spans="2:65" s="13" customFormat="1" ht="11.25">
      <c r="B208" s="154"/>
      <c r="D208" s="140" t="s">
        <v>151</v>
      </c>
      <c r="E208" s="155" t="s">
        <v>19</v>
      </c>
      <c r="F208" s="156" t="s">
        <v>155</v>
      </c>
      <c r="H208" s="155" t="s">
        <v>19</v>
      </c>
      <c r="I208" s="157"/>
      <c r="L208" s="154"/>
      <c r="M208" s="158"/>
      <c r="T208" s="159"/>
      <c r="AT208" s="155" t="s">
        <v>151</v>
      </c>
      <c r="AU208" s="155" t="s">
        <v>78</v>
      </c>
      <c r="AV208" s="13" t="s">
        <v>78</v>
      </c>
      <c r="AW208" s="13" t="s">
        <v>31</v>
      </c>
      <c r="AX208" s="13" t="s">
        <v>70</v>
      </c>
      <c r="AY208" s="155" t="s">
        <v>142</v>
      </c>
    </row>
    <row r="209" spans="2:65" s="10" customFormat="1" ht="25.9" customHeight="1">
      <c r="B209" s="115"/>
      <c r="D209" s="116" t="s">
        <v>69</v>
      </c>
      <c r="E209" s="117" t="s">
        <v>143</v>
      </c>
      <c r="F209" s="117" t="s">
        <v>257</v>
      </c>
      <c r="I209" s="118"/>
      <c r="J209" s="119">
        <f>BK209</f>
        <v>0</v>
      </c>
      <c r="L209" s="115"/>
      <c r="M209" s="120"/>
      <c r="P209" s="121">
        <f>SUM(P210:P362)</f>
        <v>0</v>
      </c>
      <c r="R209" s="121">
        <f>SUM(R210:R362)</f>
        <v>1896.38472</v>
      </c>
      <c r="T209" s="122">
        <f>SUM(T210:T362)</f>
        <v>0</v>
      </c>
      <c r="AR209" s="116" t="s">
        <v>161</v>
      </c>
      <c r="AT209" s="123" t="s">
        <v>69</v>
      </c>
      <c r="AU209" s="123" t="s">
        <v>70</v>
      </c>
      <c r="AY209" s="116" t="s">
        <v>142</v>
      </c>
      <c r="BK209" s="124">
        <f>SUM(BK210:BK362)</f>
        <v>0</v>
      </c>
    </row>
    <row r="210" spans="2:65" s="1" customFormat="1" ht="16.5" customHeight="1">
      <c r="B210" s="32"/>
      <c r="C210" s="125" t="s">
        <v>238</v>
      </c>
      <c r="D210" s="125" t="s">
        <v>143</v>
      </c>
      <c r="E210" s="126" t="s">
        <v>971</v>
      </c>
      <c r="F210" s="127" t="s">
        <v>972</v>
      </c>
      <c r="G210" s="128" t="s">
        <v>146</v>
      </c>
      <c r="H210" s="129">
        <v>480</v>
      </c>
      <c r="I210" s="130"/>
      <c r="J210" s="131">
        <f>ROUND(I210*H210,2)</f>
        <v>0</v>
      </c>
      <c r="K210" s="127" t="s">
        <v>147</v>
      </c>
      <c r="L210" s="132"/>
      <c r="M210" s="133" t="s">
        <v>19</v>
      </c>
      <c r="N210" s="134" t="s">
        <v>41</v>
      </c>
      <c r="P210" s="135">
        <f>O210*H210</f>
        <v>0</v>
      </c>
      <c r="Q210" s="135">
        <v>0.14899999999999999</v>
      </c>
      <c r="R210" s="135">
        <f>Q210*H210</f>
        <v>71.52</v>
      </c>
      <c r="S210" s="135">
        <v>0</v>
      </c>
      <c r="T210" s="136">
        <f>S210*H210</f>
        <v>0</v>
      </c>
      <c r="AR210" s="137" t="s">
        <v>148</v>
      </c>
      <c r="AT210" s="137" t="s">
        <v>143</v>
      </c>
      <c r="AU210" s="137" t="s">
        <v>78</v>
      </c>
      <c r="AY210" s="17" t="s">
        <v>142</v>
      </c>
      <c r="BE210" s="138">
        <f>IF(N210="základní",J210,0)</f>
        <v>0</v>
      </c>
      <c r="BF210" s="138">
        <f>IF(N210="snížená",J210,0)</f>
        <v>0</v>
      </c>
      <c r="BG210" s="138">
        <f>IF(N210="zákl. přenesená",J210,0)</f>
        <v>0</v>
      </c>
      <c r="BH210" s="138">
        <f>IF(N210="sníž. přenesená",J210,0)</f>
        <v>0</v>
      </c>
      <c r="BI210" s="138">
        <f>IF(N210="nulová",J210,0)</f>
        <v>0</v>
      </c>
      <c r="BJ210" s="17" t="s">
        <v>78</v>
      </c>
      <c r="BK210" s="138">
        <f>ROUND(I210*H210,2)</f>
        <v>0</v>
      </c>
      <c r="BL210" s="17" t="s">
        <v>149</v>
      </c>
      <c r="BM210" s="137" t="s">
        <v>1822</v>
      </c>
    </row>
    <row r="211" spans="2:65" s="13" customFormat="1" ht="11.25">
      <c r="B211" s="154"/>
      <c r="D211" s="140" t="s">
        <v>151</v>
      </c>
      <c r="E211" s="155" t="s">
        <v>19</v>
      </c>
      <c r="F211" s="156" t="s">
        <v>1823</v>
      </c>
      <c r="H211" s="155" t="s">
        <v>19</v>
      </c>
      <c r="I211" s="157"/>
      <c r="L211" s="154"/>
      <c r="M211" s="158"/>
      <c r="T211" s="159"/>
      <c r="AT211" s="155" t="s">
        <v>151</v>
      </c>
      <c r="AU211" s="155" t="s">
        <v>78</v>
      </c>
      <c r="AV211" s="13" t="s">
        <v>78</v>
      </c>
      <c r="AW211" s="13" t="s">
        <v>31</v>
      </c>
      <c r="AX211" s="13" t="s">
        <v>70</v>
      </c>
      <c r="AY211" s="155" t="s">
        <v>142</v>
      </c>
    </row>
    <row r="212" spans="2:65" s="11" customFormat="1" ht="11.25">
      <c r="B212" s="139"/>
      <c r="D212" s="140" t="s">
        <v>151</v>
      </c>
      <c r="E212" s="141" t="s">
        <v>19</v>
      </c>
      <c r="F212" s="142" t="s">
        <v>974</v>
      </c>
      <c r="H212" s="143">
        <v>240</v>
      </c>
      <c r="I212" s="144"/>
      <c r="L212" s="139"/>
      <c r="M212" s="145"/>
      <c r="T212" s="146"/>
      <c r="AT212" s="141" t="s">
        <v>151</v>
      </c>
      <c r="AU212" s="141" t="s">
        <v>78</v>
      </c>
      <c r="AV212" s="11" t="s">
        <v>80</v>
      </c>
      <c r="AW212" s="11" t="s">
        <v>31</v>
      </c>
      <c r="AX212" s="11" t="s">
        <v>70</v>
      </c>
      <c r="AY212" s="141" t="s">
        <v>142</v>
      </c>
    </row>
    <row r="213" spans="2:65" s="13" customFormat="1" ht="11.25">
      <c r="B213" s="154"/>
      <c r="D213" s="140" t="s">
        <v>151</v>
      </c>
      <c r="E213" s="155" t="s">
        <v>19</v>
      </c>
      <c r="F213" s="156" t="s">
        <v>1055</v>
      </c>
      <c r="H213" s="155" t="s">
        <v>19</v>
      </c>
      <c r="I213" s="157"/>
      <c r="L213" s="154"/>
      <c r="M213" s="158"/>
      <c r="T213" s="159"/>
      <c r="AT213" s="155" t="s">
        <v>151</v>
      </c>
      <c r="AU213" s="155" t="s">
        <v>78</v>
      </c>
      <c r="AV213" s="13" t="s">
        <v>78</v>
      </c>
      <c r="AW213" s="13" t="s">
        <v>31</v>
      </c>
      <c r="AX213" s="13" t="s">
        <v>70</v>
      </c>
      <c r="AY213" s="155" t="s">
        <v>142</v>
      </c>
    </row>
    <row r="214" spans="2:65" s="11" customFormat="1" ht="11.25">
      <c r="B214" s="139"/>
      <c r="D214" s="140" t="s">
        <v>151</v>
      </c>
      <c r="E214" s="141" t="s">
        <v>19</v>
      </c>
      <c r="F214" s="142" t="s">
        <v>974</v>
      </c>
      <c r="H214" s="143">
        <v>240</v>
      </c>
      <c r="I214" s="144"/>
      <c r="L214" s="139"/>
      <c r="M214" s="145"/>
      <c r="T214" s="146"/>
      <c r="AT214" s="141" t="s">
        <v>151</v>
      </c>
      <c r="AU214" s="141" t="s">
        <v>78</v>
      </c>
      <c r="AV214" s="11" t="s">
        <v>80</v>
      </c>
      <c r="AW214" s="11" t="s">
        <v>31</v>
      </c>
      <c r="AX214" s="11" t="s">
        <v>70</v>
      </c>
      <c r="AY214" s="141" t="s">
        <v>142</v>
      </c>
    </row>
    <row r="215" spans="2:65" s="12" customFormat="1" ht="11.25">
      <c r="B215" s="147"/>
      <c r="D215" s="140" t="s">
        <v>151</v>
      </c>
      <c r="E215" s="148" t="s">
        <v>19</v>
      </c>
      <c r="F215" s="149" t="s">
        <v>154</v>
      </c>
      <c r="H215" s="150">
        <v>480</v>
      </c>
      <c r="I215" s="151"/>
      <c r="L215" s="147"/>
      <c r="M215" s="152"/>
      <c r="T215" s="153"/>
      <c r="AT215" s="148" t="s">
        <v>151</v>
      </c>
      <c r="AU215" s="148" t="s">
        <v>78</v>
      </c>
      <c r="AV215" s="12" t="s">
        <v>149</v>
      </c>
      <c r="AW215" s="12" t="s">
        <v>31</v>
      </c>
      <c r="AX215" s="12" t="s">
        <v>78</v>
      </c>
      <c r="AY215" s="148" t="s">
        <v>142</v>
      </c>
    </row>
    <row r="216" spans="2:65" s="1" customFormat="1" ht="16.5" customHeight="1">
      <c r="B216" s="32"/>
      <c r="C216" s="125" t="s">
        <v>244</v>
      </c>
      <c r="D216" s="125" t="s">
        <v>143</v>
      </c>
      <c r="E216" s="126" t="s">
        <v>966</v>
      </c>
      <c r="F216" s="127" t="s">
        <v>967</v>
      </c>
      <c r="G216" s="128" t="s">
        <v>146</v>
      </c>
      <c r="H216" s="129">
        <v>484</v>
      </c>
      <c r="I216" s="130"/>
      <c r="J216" s="131">
        <f>ROUND(I216*H216,2)</f>
        <v>0</v>
      </c>
      <c r="K216" s="127" t="s">
        <v>147</v>
      </c>
      <c r="L216" s="132"/>
      <c r="M216" s="133" t="s">
        <v>19</v>
      </c>
      <c r="N216" s="134" t="s">
        <v>41</v>
      </c>
      <c r="P216" s="135">
        <f>O216*H216</f>
        <v>0</v>
      </c>
      <c r="Q216" s="135">
        <v>0.13200000000000001</v>
      </c>
      <c r="R216" s="135">
        <f>Q216*H216</f>
        <v>63.888000000000005</v>
      </c>
      <c r="S216" s="135">
        <v>0</v>
      </c>
      <c r="T216" s="136">
        <f>S216*H216</f>
        <v>0</v>
      </c>
      <c r="AR216" s="137" t="s">
        <v>148</v>
      </c>
      <c r="AT216" s="137" t="s">
        <v>143</v>
      </c>
      <c r="AU216" s="137" t="s">
        <v>78</v>
      </c>
      <c r="AY216" s="17" t="s">
        <v>142</v>
      </c>
      <c r="BE216" s="138">
        <f>IF(N216="základní",J216,0)</f>
        <v>0</v>
      </c>
      <c r="BF216" s="138">
        <f>IF(N216="snížená",J216,0)</f>
        <v>0</v>
      </c>
      <c r="BG216" s="138">
        <f>IF(N216="zákl. přenesená",J216,0)</f>
        <v>0</v>
      </c>
      <c r="BH216" s="138">
        <f>IF(N216="sníž. přenesená",J216,0)</f>
        <v>0</v>
      </c>
      <c r="BI216" s="138">
        <f>IF(N216="nulová",J216,0)</f>
        <v>0</v>
      </c>
      <c r="BJ216" s="17" t="s">
        <v>78</v>
      </c>
      <c r="BK216" s="138">
        <f>ROUND(I216*H216,2)</f>
        <v>0</v>
      </c>
      <c r="BL216" s="17" t="s">
        <v>149</v>
      </c>
      <c r="BM216" s="137" t="s">
        <v>1824</v>
      </c>
    </row>
    <row r="217" spans="2:65" s="13" customFormat="1" ht="11.25">
      <c r="B217" s="154"/>
      <c r="D217" s="140" t="s">
        <v>151</v>
      </c>
      <c r="E217" s="155" t="s">
        <v>19</v>
      </c>
      <c r="F217" s="156" t="s">
        <v>1823</v>
      </c>
      <c r="H217" s="155" t="s">
        <v>19</v>
      </c>
      <c r="I217" s="157"/>
      <c r="L217" s="154"/>
      <c r="M217" s="158"/>
      <c r="T217" s="159"/>
      <c r="AT217" s="155" t="s">
        <v>151</v>
      </c>
      <c r="AU217" s="155" t="s">
        <v>78</v>
      </c>
      <c r="AV217" s="13" t="s">
        <v>78</v>
      </c>
      <c r="AW217" s="13" t="s">
        <v>31</v>
      </c>
      <c r="AX217" s="13" t="s">
        <v>70</v>
      </c>
      <c r="AY217" s="155" t="s">
        <v>142</v>
      </c>
    </row>
    <row r="218" spans="2:65" s="11" customFormat="1" ht="11.25">
      <c r="B218" s="139"/>
      <c r="D218" s="140" t="s">
        <v>151</v>
      </c>
      <c r="E218" s="141" t="s">
        <v>19</v>
      </c>
      <c r="F218" s="142" t="s">
        <v>970</v>
      </c>
      <c r="H218" s="143">
        <v>242</v>
      </c>
      <c r="I218" s="144"/>
      <c r="L218" s="139"/>
      <c r="M218" s="145"/>
      <c r="T218" s="146"/>
      <c r="AT218" s="141" t="s">
        <v>151</v>
      </c>
      <c r="AU218" s="141" t="s">
        <v>78</v>
      </c>
      <c r="AV218" s="11" t="s">
        <v>80</v>
      </c>
      <c r="AW218" s="11" t="s">
        <v>31</v>
      </c>
      <c r="AX218" s="11" t="s">
        <v>70</v>
      </c>
      <c r="AY218" s="141" t="s">
        <v>142</v>
      </c>
    </row>
    <row r="219" spans="2:65" s="13" customFormat="1" ht="11.25">
      <c r="B219" s="154"/>
      <c r="D219" s="140" t="s">
        <v>151</v>
      </c>
      <c r="E219" s="155" t="s">
        <v>19</v>
      </c>
      <c r="F219" s="156" t="s">
        <v>1055</v>
      </c>
      <c r="H219" s="155" t="s">
        <v>19</v>
      </c>
      <c r="I219" s="157"/>
      <c r="L219" s="154"/>
      <c r="M219" s="158"/>
      <c r="T219" s="159"/>
      <c r="AT219" s="155" t="s">
        <v>151</v>
      </c>
      <c r="AU219" s="155" t="s">
        <v>78</v>
      </c>
      <c r="AV219" s="13" t="s">
        <v>78</v>
      </c>
      <c r="AW219" s="13" t="s">
        <v>31</v>
      </c>
      <c r="AX219" s="13" t="s">
        <v>70</v>
      </c>
      <c r="AY219" s="155" t="s">
        <v>142</v>
      </c>
    </row>
    <row r="220" spans="2:65" s="11" customFormat="1" ht="11.25">
      <c r="B220" s="139"/>
      <c r="D220" s="140" t="s">
        <v>151</v>
      </c>
      <c r="E220" s="141" t="s">
        <v>19</v>
      </c>
      <c r="F220" s="142" t="s">
        <v>970</v>
      </c>
      <c r="H220" s="143">
        <v>242</v>
      </c>
      <c r="I220" s="144"/>
      <c r="L220" s="139"/>
      <c r="M220" s="145"/>
      <c r="T220" s="146"/>
      <c r="AT220" s="141" t="s">
        <v>151</v>
      </c>
      <c r="AU220" s="141" t="s">
        <v>78</v>
      </c>
      <c r="AV220" s="11" t="s">
        <v>80</v>
      </c>
      <c r="AW220" s="11" t="s">
        <v>31</v>
      </c>
      <c r="AX220" s="11" t="s">
        <v>70</v>
      </c>
      <c r="AY220" s="141" t="s">
        <v>142</v>
      </c>
    </row>
    <row r="221" spans="2:65" s="12" customFormat="1" ht="11.25">
      <c r="B221" s="147"/>
      <c r="D221" s="140" t="s">
        <v>151</v>
      </c>
      <c r="E221" s="148" t="s">
        <v>19</v>
      </c>
      <c r="F221" s="149" t="s">
        <v>154</v>
      </c>
      <c r="H221" s="150">
        <v>484</v>
      </c>
      <c r="I221" s="151"/>
      <c r="L221" s="147"/>
      <c r="M221" s="152"/>
      <c r="T221" s="153"/>
      <c r="AT221" s="148" t="s">
        <v>151</v>
      </c>
      <c r="AU221" s="148" t="s">
        <v>78</v>
      </c>
      <c r="AV221" s="12" t="s">
        <v>149</v>
      </c>
      <c r="AW221" s="12" t="s">
        <v>31</v>
      </c>
      <c r="AX221" s="12" t="s">
        <v>78</v>
      </c>
      <c r="AY221" s="148" t="s">
        <v>142</v>
      </c>
    </row>
    <row r="222" spans="2:65" s="1" customFormat="1" ht="16.5" customHeight="1">
      <c r="B222" s="32"/>
      <c r="C222" s="125" t="s">
        <v>249</v>
      </c>
      <c r="D222" s="125" t="s">
        <v>143</v>
      </c>
      <c r="E222" s="126" t="s">
        <v>979</v>
      </c>
      <c r="F222" s="127" t="s">
        <v>980</v>
      </c>
      <c r="G222" s="128" t="s">
        <v>146</v>
      </c>
      <c r="H222" s="129">
        <v>480</v>
      </c>
      <c r="I222" s="130"/>
      <c r="J222" s="131">
        <f>ROUND(I222*H222,2)</f>
        <v>0</v>
      </c>
      <c r="K222" s="127" t="s">
        <v>147</v>
      </c>
      <c r="L222" s="132"/>
      <c r="M222" s="133" t="s">
        <v>19</v>
      </c>
      <c r="N222" s="134" t="s">
        <v>41</v>
      </c>
      <c r="P222" s="135">
        <f>O222*H222</f>
        <v>0</v>
      </c>
      <c r="Q222" s="135">
        <v>4.7E-2</v>
      </c>
      <c r="R222" s="135">
        <f>Q222*H222</f>
        <v>22.56</v>
      </c>
      <c r="S222" s="135">
        <v>0</v>
      </c>
      <c r="T222" s="136">
        <f>S222*H222</f>
        <v>0</v>
      </c>
      <c r="AR222" s="137" t="s">
        <v>148</v>
      </c>
      <c r="AT222" s="137" t="s">
        <v>143</v>
      </c>
      <c r="AU222" s="137" t="s">
        <v>78</v>
      </c>
      <c r="AY222" s="17" t="s">
        <v>142</v>
      </c>
      <c r="BE222" s="138">
        <f>IF(N222="základní",J222,0)</f>
        <v>0</v>
      </c>
      <c r="BF222" s="138">
        <f>IF(N222="snížená",J222,0)</f>
        <v>0</v>
      </c>
      <c r="BG222" s="138">
        <f>IF(N222="zákl. přenesená",J222,0)</f>
        <v>0</v>
      </c>
      <c r="BH222" s="138">
        <f>IF(N222="sníž. přenesená",J222,0)</f>
        <v>0</v>
      </c>
      <c r="BI222" s="138">
        <f>IF(N222="nulová",J222,0)</f>
        <v>0</v>
      </c>
      <c r="BJ222" s="17" t="s">
        <v>78</v>
      </c>
      <c r="BK222" s="138">
        <f>ROUND(I222*H222,2)</f>
        <v>0</v>
      </c>
      <c r="BL222" s="17" t="s">
        <v>149</v>
      </c>
      <c r="BM222" s="137" t="s">
        <v>1825</v>
      </c>
    </row>
    <row r="223" spans="2:65" s="13" customFormat="1" ht="11.25">
      <c r="B223" s="154"/>
      <c r="D223" s="140" t="s">
        <v>151</v>
      </c>
      <c r="E223" s="155" t="s">
        <v>19</v>
      </c>
      <c r="F223" s="156" t="s">
        <v>1823</v>
      </c>
      <c r="H223" s="155" t="s">
        <v>19</v>
      </c>
      <c r="I223" s="157"/>
      <c r="L223" s="154"/>
      <c r="M223" s="158"/>
      <c r="T223" s="159"/>
      <c r="AT223" s="155" t="s">
        <v>151</v>
      </c>
      <c r="AU223" s="155" t="s">
        <v>78</v>
      </c>
      <c r="AV223" s="13" t="s">
        <v>78</v>
      </c>
      <c r="AW223" s="13" t="s">
        <v>31</v>
      </c>
      <c r="AX223" s="13" t="s">
        <v>70</v>
      </c>
      <c r="AY223" s="155" t="s">
        <v>142</v>
      </c>
    </row>
    <row r="224" spans="2:65" s="11" customFormat="1" ht="11.25">
      <c r="B224" s="139"/>
      <c r="D224" s="140" t="s">
        <v>151</v>
      </c>
      <c r="E224" s="141" t="s">
        <v>19</v>
      </c>
      <c r="F224" s="142" t="s">
        <v>974</v>
      </c>
      <c r="H224" s="143">
        <v>240</v>
      </c>
      <c r="I224" s="144"/>
      <c r="L224" s="139"/>
      <c r="M224" s="145"/>
      <c r="T224" s="146"/>
      <c r="AT224" s="141" t="s">
        <v>151</v>
      </c>
      <c r="AU224" s="141" t="s">
        <v>78</v>
      </c>
      <c r="AV224" s="11" t="s">
        <v>80</v>
      </c>
      <c r="AW224" s="11" t="s">
        <v>31</v>
      </c>
      <c r="AX224" s="11" t="s">
        <v>70</v>
      </c>
      <c r="AY224" s="141" t="s">
        <v>142</v>
      </c>
    </row>
    <row r="225" spans="2:65" s="13" customFormat="1" ht="11.25">
      <c r="B225" s="154"/>
      <c r="D225" s="140" t="s">
        <v>151</v>
      </c>
      <c r="E225" s="155" t="s">
        <v>19</v>
      </c>
      <c r="F225" s="156" t="s">
        <v>1055</v>
      </c>
      <c r="H225" s="155" t="s">
        <v>19</v>
      </c>
      <c r="I225" s="157"/>
      <c r="L225" s="154"/>
      <c r="M225" s="158"/>
      <c r="T225" s="159"/>
      <c r="AT225" s="155" t="s">
        <v>151</v>
      </c>
      <c r="AU225" s="155" t="s">
        <v>78</v>
      </c>
      <c r="AV225" s="13" t="s">
        <v>78</v>
      </c>
      <c r="AW225" s="13" t="s">
        <v>31</v>
      </c>
      <c r="AX225" s="13" t="s">
        <v>70</v>
      </c>
      <c r="AY225" s="155" t="s">
        <v>142</v>
      </c>
    </row>
    <row r="226" spans="2:65" s="11" customFormat="1" ht="11.25">
      <c r="B226" s="139"/>
      <c r="D226" s="140" t="s">
        <v>151</v>
      </c>
      <c r="E226" s="141" t="s">
        <v>19</v>
      </c>
      <c r="F226" s="142" t="s">
        <v>974</v>
      </c>
      <c r="H226" s="143">
        <v>240</v>
      </c>
      <c r="I226" s="144"/>
      <c r="L226" s="139"/>
      <c r="M226" s="145"/>
      <c r="T226" s="146"/>
      <c r="AT226" s="141" t="s">
        <v>151</v>
      </c>
      <c r="AU226" s="141" t="s">
        <v>78</v>
      </c>
      <c r="AV226" s="11" t="s">
        <v>80</v>
      </c>
      <c r="AW226" s="11" t="s">
        <v>31</v>
      </c>
      <c r="AX226" s="11" t="s">
        <v>70</v>
      </c>
      <c r="AY226" s="141" t="s">
        <v>142</v>
      </c>
    </row>
    <row r="227" spans="2:65" s="12" customFormat="1" ht="11.25">
      <c r="B227" s="147"/>
      <c r="D227" s="140" t="s">
        <v>151</v>
      </c>
      <c r="E227" s="148" t="s">
        <v>19</v>
      </c>
      <c r="F227" s="149" t="s">
        <v>154</v>
      </c>
      <c r="H227" s="150">
        <v>480</v>
      </c>
      <c r="I227" s="151"/>
      <c r="L227" s="147"/>
      <c r="M227" s="152"/>
      <c r="T227" s="153"/>
      <c r="AT227" s="148" t="s">
        <v>151</v>
      </c>
      <c r="AU227" s="148" t="s">
        <v>78</v>
      </c>
      <c r="AV227" s="12" t="s">
        <v>149</v>
      </c>
      <c r="AW227" s="12" t="s">
        <v>31</v>
      </c>
      <c r="AX227" s="12" t="s">
        <v>78</v>
      </c>
      <c r="AY227" s="148" t="s">
        <v>142</v>
      </c>
    </row>
    <row r="228" spans="2:65" s="1" customFormat="1" ht="16.5" customHeight="1">
      <c r="B228" s="32"/>
      <c r="C228" s="125" t="s">
        <v>7</v>
      </c>
      <c r="D228" s="125" t="s">
        <v>143</v>
      </c>
      <c r="E228" s="126" t="s">
        <v>1504</v>
      </c>
      <c r="F228" s="127" t="s">
        <v>1505</v>
      </c>
      <c r="G228" s="128" t="s">
        <v>146</v>
      </c>
      <c r="H228" s="129">
        <v>3</v>
      </c>
      <c r="I228" s="130"/>
      <c r="J228" s="131">
        <f>ROUND(I228*H228,2)</f>
        <v>0</v>
      </c>
      <c r="K228" s="127" t="s">
        <v>147</v>
      </c>
      <c r="L228" s="132"/>
      <c r="M228" s="133" t="s">
        <v>19</v>
      </c>
      <c r="N228" s="134" t="s">
        <v>41</v>
      </c>
      <c r="P228" s="135">
        <f>O228*H228</f>
        <v>0</v>
      </c>
      <c r="Q228" s="135">
        <v>1.5549999999999999</v>
      </c>
      <c r="R228" s="135">
        <f>Q228*H228</f>
        <v>4.665</v>
      </c>
      <c r="S228" s="135">
        <v>0</v>
      </c>
      <c r="T228" s="136">
        <f>S228*H228</f>
        <v>0</v>
      </c>
      <c r="AR228" s="137" t="s">
        <v>148</v>
      </c>
      <c r="AT228" s="137" t="s">
        <v>143</v>
      </c>
      <c r="AU228" s="137" t="s">
        <v>78</v>
      </c>
      <c r="AY228" s="17" t="s">
        <v>142</v>
      </c>
      <c r="BE228" s="138">
        <f>IF(N228="základní",J228,0)</f>
        <v>0</v>
      </c>
      <c r="BF228" s="138">
        <f>IF(N228="snížená",J228,0)</f>
        <v>0</v>
      </c>
      <c r="BG228" s="138">
        <f>IF(N228="zákl. přenesená",J228,0)</f>
        <v>0</v>
      </c>
      <c r="BH228" s="138">
        <f>IF(N228="sníž. přenesená",J228,0)</f>
        <v>0</v>
      </c>
      <c r="BI228" s="138">
        <f>IF(N228="nulová",J228,0)</f>
        <v>0</v>
      </c>
      <c r="BJ228" s="17" t="s">
        <v>78</v>
      </c>
      <c r="BK228" s="138">
        <f>ROUND(I228*H228,2)</f>
        <v>0</v>
      </c>
      <c r="BL228" s="17" t="s">
        <v>149</v>
      </c>
      <c r="BM228" s="137" t="s">
        <v>1826</v>
      </c>
    </row>
    <row r="229" spans="2:65" s="13" customFormat="1" ht="11.25">
      <c r="B229" s="154"/>
      <c r="D229" s="140" t="s">
        <v>151</v>
      </c>
      <c r="E229" s="155" t="s">
        <v>19</v>
      </c>
      <c r="F229" s="156" t="s">
        <v>1380</v>
      </c>
      <c r="H229" s="155" t="s">
        <v>19</v>
      </c>
      <c r="I229" s="157"/>
      <c r="L229" s="154"/>
      <c r="M229" s="158"/>
      <c r="T229" s="159"/>
      <c r="AT229" s="155" t="s">
        <v>151</v>
      </c>
      <c r="AU229" s="155" t="s">
        <v>78</v>
      </c>
      <c r="AV229" s="13" t="s">
        <v>78</v>
      </c>
      <c r="AW229" s="13" t="s">
        <v>31</v>
      </c>
      <c r="AX229" s="13" t="s">
        <v>70</v>
      </c>
      <c r="AY229" s="155" t="s">
        <v>142</v>
      </c>
    </row>
    <row r="230" spans="2:65" s="13" customFormat="1" ht="11.25">
      <c r="B230" s="154"/>
      <c r="D230" s="140" t="s">
        <v>151</v>
      </c>
      <c r="E230" s="155" t="s">
        <v>19</v>
      </c>
      <c r="F230" s="156" t="s">
        <v>663</v>
      </c>
      <c r="H230" s="155" t="s">
        <v>19</v>
      </c>
      <c r="I230" s="157"/>
      <c r="L230" s="154"/>
      <c r="M230" s="158"/>
      <c r="T230" s="159"/>
      <c r="AT230" s="155" t="s">
        <v>151</v>
      </c>
      <c r="AU230" s="155" t="s">
        <v>78</v>
      </c>
      <c r="AV230" s="13" t="s">
        <v>78</v>
      </c>
      <c r="AW230" s="13" t="s">
        <v>31</v>
      </c>
      <c r="AX230" s="13" t="s">
        <v>70</v>
      </c>
      <c r="AY230" s="155" t="s">
        <v>142</v>
      </c>
    </row>
    <row r="231" spans="2:65" s="11" customFormat="1" ht="11.25">
      <c r="B231" s="139"/>
      <c r="D231" s="140" t="s">
        <v>151</v>
      </c>
      <c r="E231" s="141" t="s">
        <v>19</v>
      </c>
      <c r="F231" s="142" t="s">
        <v>78</v>
      </c>
      <c r="H231" s="143">
        <v>1</v>
      </c>
      <c r="I231" s="144"/>
      <c r="L231" s="139"/>
      <c r="M231" s="145"/>
      <c r="T231" s="146"/>
      <c r="AT231" s="141" t="s">
        <v>151</v>
      </c>
      <c r="AU231" s="141" t="s">
        <v>78</v>
      </c>
      <c r="AV231" s="11" t="s">
        <v>80</v>
      </c>
      <c r="AW231" s="11" t="s">
        <v>31</v>
      </c>
      <c r="AX231" s="11" t="s">
        <v>70</v>
      </c>
      <c r="AY231" s="141" t="s">
        <v>142</v>
      </c>
    </row>
    <row r="232" spans="2:65" s="13" customFormat="1" ht="11.25">
      <c r="B232" s="154"/>
      <c r="D232" s="140" t="s">
        <v>151</v>
      </c>
      <c r="E232" s="155" t="s">
        <v>19</v>
      </c>
      <c r="F232" s="156" t="s">
        <v>1373</v>
      </c>
      <c r="H232" s="155" t="s">
        <v>19</v>
      </c>
      <c r="I232" s="157"/>
      <c r="L232" s="154"/>
      <c r="M232" s="158"/>
      <c r="T232" s="159"/>
      <c r="AT232" s="155" t="s">
        <v>151</v>
      </c>
      <c r="AU232" s="155" t="s">
        <v>78</v>
      </c>
      <c r="AV232" s="13" t="s">
        <v>78</v>
      </c>
      <c r="AW232" s="13" t="s">
        <v>31</v>
      </c>
      <c r="AX232" s="13" t="s">
        <v>70</v>
      </c>
      <c r="AY232" s="155" t="s">
        <v>142</v>
      </c>
    </row>
    <row r="233" spans="2:65" s="11" customFormat="1" ht="11.25">
      <c r="B233" s="139"/>
      <c r="D233" s="140" t="s">
        <v>151</v>
      </c>
      <c r="E233" s="141" t="s">
        <v>19</v>
      </c>
      <c r="F233" s="142" t="s">
        <v>78</v>
      </c>
      <c r="H233" s="143">
        <v>1</v>
      </c>
      <c r="I233" s="144"/>
      <c r="L233" s="139"/>
      <c r="M233" s="145"/>
      <c r="T233" s="146"/>
      <c r="AT233" s="141" t="s">
        <v>151</v>
      </c>
      <c r="AU233" s="141" t="s">
        <v>78</v>
      </c>
      <c r="AV233" s="11" t="s">
        <v>80</v>
      </c>
      <c r="AW233" s="11" t="s">
        <v>31</v>
      </c>
      <c r="AX233" s="11" t="s">
        <v>70</v>
      </c>
      <c r="AY233" s="141" t="s">
        <v>142</v>
      </c>
    </row>
    <row r="234" spans="2:65" s="13" customFormat="1" ht="11.25">
      <c r="B234" s="154"/>
      <c r="D234" s="140" t="s">
        <v>151</v>
      </c>
      <c r="E234" s="155" t="s">
        <v>19</v>
      </c>
      <c r="F234" s="156" t="s">
        <v>1827</v>
      </c>
      <c r="H234" s="155" t="s">
        <v>19</v>
      </c>
      <c r="I234" s="157"/>
      <c r="L234" s="154"/>
      <c r="M234" s="158"/>
      <c r="T234" s="159"/>
      <c r="AT234" s="155" t="s">
        <v>151</v>
      </c>
      <c r="AU234" s="155" t="s">
        <v>78</v>
      </c>
      <c r="AV234" s="13" t="s">
        <v>78</v>
      </c>
      <c r="AW234" s="13" t="s">
        <v>31</v>
      </c>
      <c r="AX234" s="13" t="s">
        <v>70</v>
      </c>
      <c r="AY234" s="155" t="s">
        <v>142</v>
      </c>
    </row>
    <row r="235" spans="2:65" s="11" customFormat="1" ht="11.25">
      <c r="B235" s="139"/>
      <c r="D235" s="140" t="s">
        <v>151</v>
      </c>
      <c r="E235" s="141" t="s">
        <v>19</v>
      </c>
      <c r="F235" s="142" t="s">
        <v>78</v>
      </c>
      <c r="H235" s="143">
        <v>1</v>
      </c>
      <c r="I235" s="144"/>
      <c r="L235" s="139"/>
      <c r="M235" s="145"/>
      <c r="T235" s="146"/>
      <c r="AT235" s="141" t="s">
        <v>151</v>
      </c>
      <c r="AU235" s="141" t="s">
        <v>78</v>
      </c>
      <c r="AV235" s="11" t="s">
        <v>80</v>
      </c>
      <c r="AW235" s="11" t="s">
        <v>31</v>
      </c>
      <c r="AX235" s="11" t="s">
        <v>70</v>
      </c>
      <c r="AY235" s="141" t="s">
        <v>142</v>
      </c>
    </row>
    <row r="236" spans="2:65" s="12" customFormat="1" ht="11.25">
      <c r="B236" s="147"/>
      <c r="D236" s="140" t="s">
        <v>151</v>
      </c>
      <c r="E236" s="148" t="s">
        <v>19</v>
      </c>
      <c r="F236" s="149" t="s">
        <v>154</v>
      </c>
      <c r="H236" s="150">
        <v>3</v>
      </c>
      <c r="I236" s="151"/>
      <c r="L236" s="147"/>
      <c r="M236" s="152"/>
      <c r="T236" s="153"/>
      <c r="AT236" s="148" t="s">
        <v>151</v>
      </c>
      <c r="AU236" s="148" t="s">
        <v>78</v>
      </c>
      <c r="AV236" s="12" t="s">
        <v>149</v>
      </c>
      <c r="AW236" s="12" t="s">
        <v>31</v>
      </c>
      <c r="AX236" s="12" t="s">
        <v>78</v>
      </c>
      <c r="AY236" s="148" t="s">
        <v>142</v>
      </c>
    </row>
    <row r="237" spans="2:65" s="1" customFormat="1" ht="16.5" customHeight="1">
      <c r="B237" s="32"/>
      <c r="C237" s="125" t="s">
        <v>258</v>
      </c>
      <c r="D237" s="125" t="s">
        <v>143</v>
      </c>
      <c r="E237" s="126" t="s">
        <v>1507</v>
      </c>
      <c r="F237" s="127" t="s">
        <v>1508</v>
      </c>
      <c r="G237" s="128" t="s">
        <v>146</v>
      </c>
      <c r="H237" s="129">
        <v>6</v>
      </c>
      <c r="I237" s="130"/>
      <c r="J237" s="131">
        <f>ROUND(I237*H237,2)</f>
        <v>0</v>
      </c>
      <c r="K237" s="127" t="s">
        <v>147</v>
      </c>
      <c r="L237" s="132"/>
      <c r="M237" s="133" t="s">
        <v>19</v>
      </c>
      <c r="N237" s="134" t="s">
        <v>41</v>
      </c>
      <c r="P237" s="135">
        <f>O237*H237</f>
        <v>0</v>
      </c>
      <c r="Q237" s="135">
        <v>2E-3</v>
      </c>
      <c r="R237" s="135">
        <f>Q237*H237</f>
        <v>1.2E-2</v>
      </c>
      <c r="S237" s="135">
        <v>0</v>
      </c>
      <c r="T237" s="136">
        <f>S237*H237</f>
        <v>0</v>
      </c>
      <c r="AR237" s="137" t="s">
        <v>148</v>
      </c>
      <c r="AT237" s="137" t="s">
        <v>143</v>
      </c>
      <c r="AU237" s="137" t="s">
        <v>78</v>
      </c>
      <c r="AY237" s="17" t="s">
        <v>142</v>
      </c>
      <c r="BE237" s="138">
        <f>IF(N237="základní",J237,0)</f>
        <v>0</v>
      </c>
      <c r="BF237" s="138">
        <f>IF(N237="snížená",J237,0)</f>
        <v>0</v>
      </c>
      <c r="BG237" s="138">
        <f>IF(N237="zákl. přenesená",J237,0)</f>
        <v>0</v>
      </c>
      <c r="BH237" s="138">
        <f>IF(N237="sníž. přenesená",J237,0)</f>
        <v>0</v>
      </c>
      <c r="BI237" s="138">
        <f>IF(N237="nulová",J237,0)</f>
        <v>0</v>
      </c>
      <c r="BJ237" s="17" t="s">
        <v>78</v>
      </c>
      <c r="BK237" s="138">
        <f>ROUND(I237*H237,2)</f>
        <v>0</v>
      </c>
      <c r="BL237" s="17" t="s">
        <v>149</v>
      </c>
      <c r="BM237" s="137" t="s">
        <v>1828</v>
      </c>
    </row>
    <row r="238" spans="2:65" s="13" customFormat="1" ht="11.25">
      <c r="B238" s="154"/>
      <c r="D238" s="140" t="s">
        <v>151</v>
      </c>
      <c r="E238" s="155" t="s">
        <v>19</v>
      </c>
      <c r="F238" s="156" t="s">
        <v>1380</v>
      </c>
      <c r="H238" s="155" t="s">
        <v>19</v>
      </c>
      <c r="I238" s="157"/>
      <c r="L238" s="154"/>
      <c r="M238" s="158"/>
      <c r="T238" s="159"/>
      <c r="AT238" s="155" t="s">
        <v>151</v>
      </c>
      <c r="AU238" s="155" t="s">
        <v>78</v>
      </c>
      <c r="AV238" s="13" t="s">
        <v>78</v>
      </c>
      <c r="AW238" s="13" t="s">
        <v>31</v>
      </c>
      <c r="AX238" s="13" t="s">
        <v>70</v>
      </c>
      <c r="AY238" s="155" t="s">
        <v>142</v>
      </c>
    </row>
    <row r="239" spans="2:65" s="13" customFormat="1" ht="11.25">
      <c r="B239" s="154"/>
      <c r="D239" s="140" t="s">
        <v>151</v>
      </c>
      <c r="E239" s="155" t="s">
        <v>19</v>
      </c>
      <c r="F239" s="156" t="s">
        <v>663</v>
      </c>
      <c r="H239" s="155" t="s">
        <v>19</v>
      </c>
      <c r="I239" s="157"/>
      <c r="L239" s="154"/>
      <c r="M239" s="158"/>
      <c r="T239" s="159"/>
      <c r="AT239" s="155" t="s">
        <v>151</v>
      </c>
      <c r="AU239" s="155" t="s">
        <v>78</v>
      </c>
      <c r="AV239" s="13" t="s">
        <v>78</v>
      </c>
      <c r="AW239" s="13" t="s">
        <v>31</v>
      </c>
      <c r="AX239" s="13" t="s">
        <v>70</v>
      </c>
      <c r="AY239" s="155" t="s">
        <v>142</v>
      </c>
    </row>
    <row r="240" spans="2:65" s="11" customFormat="1" ht="11.25">
      <c r="B240" s="139"/>
      <c r="D240" s="140" t="s">
        <v>151</v>
      </c>
      <c r="E240" s="141" t="s">
        <v>19</v>
      </c>
      <c r="F240" s="142" t="s">
        <v>80</v>
      </c>
      <c r="H240" s="143">
        <v>2</v>
      </c>
      <c r="I240" s="144"/>
      <c r="L240" s="139"/>
      <c r="M240" s="145"/>
      <c r="T240" s="146"/>
      <c r="AT240" s="141" t="s">
        <v>151</v>
      </c>
      <c r="AU240" s="141" t="s">
        <v>78</v>
      </c>
      <c r="AV240" s="11" t="s">
        <v>80</v>
      </c>
      <c r="AW240" s="11" t="s">
        <v>31</v>
      </c>
      <c r="AX240" s="11" t="s">
        <v>70</v>
      </c>
      <c r="AY240" s="141" t="s">
        <v>142</v>
      </c>
    </row>
    <row r="241" spans="2:65" s="13" customFormat="1" ht="11.25">
      <c r="B241" s="154"/>
      <c r="D241" s="140" t="s">
        <v>151</v>
      </c>
      <c r="E241" s="155" t="s">
        <v>19</v>
      </c>
      <c r="F241" s="156" t="s">
        <v>1373</v>
      </c>
      <c r="H241" s="155" t="s">
        <v>19</v>
      </c>
      <c r="I241" s="157"/>
      <c r="L241" s="154"/>
      <c r="M241" s="158"/>
      <c r="T241" s="159"/>
      <c r="AT241" s="155" t="s">
        <v>151</v>
      </c>
      <c r="AU241" s="155" t="s">
        <v>78</v>
      </c>
      <c r="AV241" s="13" t="s">
        <v>78</v>
      </c>
      <c r="AW241" s="13" t="s">
        <v>31</v>
      </c>
      <c r="AX241" s="13" t="s">
        <v>70</v>
      </c>
      <c r="AY241" s="155" t="s">
        <v>142</v>
      </c>
    </row>
    <row r="242" spans="2:65" s="11" customFormat="1" ht="11.25">
      <c r="B242" s="139"/>
      <c r="D242" s="140" t="s">
        <v>151</v>
      </c>
      <c r="E242" s="141" t="s">
        <v>19</v>
      </c>
      <c r="F242" s="142" t="s">
        <v>80</v>
      </c>
      <c r="H242" s="143">
        <v>2</v>
      </c>
      <c r="I242" s="144"/>
      <c r="L242" s="139"/>
      <c r="M242" s="145"/>
      <c r="T242" s="146"/>
      <c r="AT242" s="141" t="s">
        <v>151</v>
      </c>
      <c r="AU242" s="141" t="s">
        <v>78</v>
      </c>
      <c r="AV242" s="11" t="s">
        <v>80</v>
      </c>
      <c r="AW242" s="11" t="s">
        <v>31</v>
      </c>
      <c r="AX242" s="11" t="s">
        <v>70</v>
      </c>
      <c r="AY242" s="141" t="s">
        <v>142</v>
      </c>
    </row>
    <row r="243" spans="2:65" s="13" customFormat="1" ht="11.25">
      <c r="B243" s="154"/>
      <c r="D243" s="140" t="s">
        <v>151</v>
      </c>
      <c r="E243" s="155" t="s">
        <v>19</v>
      </c>
      <c r="F243" s="156" t="s">
        <v>1827</v>
      </c>
      <c r="H243" s="155" t="s">
        <v>19</v>
      </c>
      <c r="I243" s="157"/>
      <c r="L243" s="154"/>
      <c r="M243" s="158"/>
      <c r="T243" s="159"/>
      <c r="AT243" s="155" t="s">
        <v>151</v>
      </c>
      <c r="AU243" s="155" t="s">
        <v>78</v>
      </c>
      <c r="AV243" s="13" t="s">
        <v>78</v>
      </c>
      <c r="AW243" s="13" t="s">
        <v>31</v>
      </c>
      <c r="AX243" s="13" t="s">
        <v>70</v>
      </c>
      <c r="AY243" s="155" t="s">
        <v>142</v>
      </c>
    </row>
    <row r="244" spans="2:65" s="11" customFormat="1" ht="11.25">
      <c r="B244" s="139"/>
      <c r="D244" s="140" t="s">
        <v>151</v>
      </c>
      <c r="E244" s="141" t="s">
        <v>19</v>
      </c>
      <c r="F244" s="142" t="s">
        <v>80</v>
      </c>
      <c r="H244" s="143">
        <v>2</v>
      </c>
      <c r="I244" s="144"/>
      <c r="L244" s="139"/>
      <c r="M244" s="145"/>
      <c r="T244" s="146"/>
      <c r="AT244" s="141" t="s">
        <v>151</v>
      </c>
      <c r="AU244" s="141" t="s">
        <v>78</v>
      </c>
      <c r="AV244" s="11" t="s">
        <v>80</v>
      </c>
      <c r="AW244" s="11" t="s">
        <v>31</v>
      </c>
      <c r="AX244" s="11" t="s">
        <v>70</v>
      </c>
      <c r="AY244" s="141" t="s">
        <v>142</v>
      </c>
    </row>
    <row r="245" spans="2:65" s="12" customFormat="1" ht="11.25">
      <c r="B245" s="147"/>
      <c r="D245" s="140" t="s">
        <v>151</v>
      </c>
      <c r="E245" s="148" t="s">
        <v>19</v>
      </c>
      <c r="F245" s="149" t="s">
        <v>154</v>
      </c>
      <c r="H245" s="150">
        <v>6</v>
      </c>
      <c r="I245" s="151"/>
      <c r="L245" s="147"/>
      <c r="M245" s="152"/>
      <c r="T245" s="153"/>
      <c r="AT245" s="148" t="s">
        <v>151</v>
      </c>
      <c r="AU245" s="148" t="s">
        <v>78</v>
      </c>
      <c r="AV245" s="12" t="s">
        <v>149</v>
      </c>
      <c r="AW245" s="12" t="s">
        <v>31</v>
      </c>
      <c r="AX245" s="12" t="s">
        <v>78</v>
      </c>
      <c r="AY245" s="148" t="s">
        <v>142</v>
      </c>
    </row>
    <row r="246" spans="2:65" s="1" customFormat="1" ht="16.5" customHeight="1">
      <c r="B246" s="32"/>
      <c r="C246" s="125" t="s">
        <v>263</v>
      </c>
      <c r="D246" s="125" t="s">
        <v>143</v>
      </c>
      <c r="E246" s="126" t="s">
        <v>985</v>
      </c>
      <c r="F246" s="127" t="s">
        <v>986</v>
      </c>
      <c r="G246" s="128" t="s">
        <v>146</v>
      </c>
      <c r="H246" s="129">
        <v>2</v>
      </c>
      <c r="I246" s="130"/>
      <c r="J246" s="131">
        <f>ROUND(I246*H246,2)</f>
        <v>0</v>
      </c>
      <c r="K246" s="127" t="s">
        <v>147</v>
      </c>
      <c r="L246" s="132"/>
      <c r="M246" s="133" t="s">
        <v>19</v>
      </c>
      <c r="N246" s="134" t="s">
        <v>41</v>
      </c>
      <c r="P246" s="135">
        <f>O246*H246</f>
        <v>0</v>
      </c>
      <c r="Q246" s="135">
        <v>1.64E-3</v>
      </c>
      <c r="R246" s="135">
        <f>Q246*H246</f>
        <v>3.2799999999999999E-3</v>
      </c>
      <c r="S246" s="135">
        <v>0</v>
      </c>
      <c r="T246" s="136">
        <f>S246*H246</f>
        <v>0</v>
      </c>
      <c r="AR246" s="137" t="s">
        <v>148</v>
      </c>
      <c r="AT246" s="137" t="s">
        <v>143</v>
      </c>
      <c r="AU246" s="137" t="s">
        <v>78</v>
      </c>
      <c r="AY246" s="17" t="s">
        <v>142</v>
      </c>
      <c r="BE246" s="138">
        <f>IF(N246="základní",J246,0)</f>
        <v>0</v>
      </c>
      <c r="BF246" s="138">
        <f>IF(N246="snížená",J246,0)</f>
        <v>0</v>
      </c>
      <c r="BG246" s="138">
        <f>IF(N246="zákl. přenesená",J246,0)</f>
        <v>0</v>
      </c>
      <c r="BH246" s="138">
        <f>IF(N246="sníž. přenesená",J246,0)</f>
        <v>0</v>
      </c>
      <c r="BI246" s="138">
        <f>IF(N246="nulová",J246,0)</f>
        <v>0</v>
      </c>
      <c r="BJ246" s="17" t="s">
        <v>78</v>
      </c>
      <c r="BK246" s="138">
        <f>ROUND(I246*H246,2)</f>
        <v>0</v>
      </c>
      <c r="BL246" s="17" t="s">
        <v>149</v>
      </c>
      <c r="BM246" s="137" t="s">
        <v>1829</v>
      </c>
    </row>
    <row r="247" spans="2:65" s="13" customFormat="1" ht="11.25">
      <c r="B247" s="154"/>
      <c r="D247" s="140" t="s">
        <v>151</v>
      </c>
      <c r="E247" s="155" t="s">
        <v>19</v>
      </c>
      <c r="F247" s="156" t="s">
        <v>1830</v>
      </c>
      <c r="H247" s="155" t="s">
        <v>19</v>
      </c>
      <c r="I247" s="157"/>
      <c r="L247" s="154"/>
      <c r="M247" s="158"/>
      <c r="T247" s="159"/>
      <c r="AT247" s="155" t="s">
        <v>151</v>
      </c>
      <c r="AU247" s="155" t="s">
        <v>78</v>
      </c>
      <c r="AV247" s="13" t="s">
        <v>78</v>
      </c>
      <c r="AW247" s="13" t="s">
        <v>31</v>
      </c>
      <c r="AX247" s="13" t="s">
        <v>70</v>
      </c>
      <c r="AY247" s="155" t="s">
        <v>142</v>
      </c>
    </row>
    <row r="248" spans="2:65" s="11" customFormat="1" ht="11.25">
      <c r="B248" s="139"/>
      <c r="D248" s="140" t="s">
        <v>151</v>
      </c>
      <c r="E248" s="141" t="s">
        <v>19</v>
      </c>
      <c r="F248" s="142" t="s">
        <v>1419</v>
      </c>
      <c r="H248" s="143">
        <v>2</v>
      </c>
      <c r="I248" s="144"/>
      <c r="L248" s="139"/>
      <c r="M248" s="145"/>
      <c r="T248" s="146"/>
      <c r="AT248" s="141" t="s">
        <v>151</v>
      </c>
      <c r="AU248" s="141" t="s">
        <v>78</v>
      </c>
      <c r="AV248" s="11" t="s">
        <v>80</v>
      </c>
      <c r="AW248" s="11" t="s">
        <v>31</v>
      </c>
      <c r="AX248" s="11" t="s">
        <v>70</v>
      </c>
      <c r="AY248" s="141" t="s">
        <v>142</v>
      </c>
    </row>
    <row r="249" spans="2:65" s="12" customFormat="1" ht="11.25">
      <c r="B249" s="147"/>
      <c r="D249" s="140" t="s">
        <v>151</v>
      </c>
      <c r="E249" s="148" t="s">
        <v>19</v>
      </c>
      <c r="F249" s="149" t="s">
        <v>154</v>
      </c>
      <c r="H249" s="150">
        <v>2</v>
      </c>
      <c r="I249" s="151"/>
      <c r="L249" s="147"/>
      <c r="M249" s="152"/>
      <c r="T249" s="153"/>
      <c r="AT249" s="148" t="s">
        <v>151</v>
      </c>
      <c r="AU249" s="148" t="s">
        <v>78</v>
      </c>
      <c r="AV249" s="12" t="s">
        <v>149</v>
      </c>
      <c r="AW249" s="12" t="s">
        <v>31</v>
      </c>
      <c r="AX249" s="12" t="s">
        <v>78</v>
      </c>
      <c r="AY249" s="148" t="s">
        <v>142</v>
      </c>
    </row>
    <row r="250" spans="2:65" s="1" customFormat="1" ht="16.5" customHeight="1">
      <c r="B250" s="32"/>
      <c r="C250" s="125" t="s">
        <v>226</v>
      </c>
      <c r="D250" s="125" t="s">
        <v>143</v>
      </c>
      <c r="E250" s="126" t="s">
        <v>989</v>
      </c>
      <c r="F250" s="127" t="s">
        <v>990</v>
      </c>
      <c r="G250" s="128" t="s">
        <v>146</v>
      </c>
      <c r="H250" s="129">
        <v>2</v>
      </c>
      <c r="I250" s="130"/>
      <c r="J250" s="131">
        <f>ROUND(I250*H250,2)</f>
        <v>0</v>
      </c>
      <c r="K250" s="127" t="s">
        <v>147</v>
      </c>
      <c r="L250" s="132"/>
      <c r="M250" s="133" t="s">
        <v>19</v>
      </c>
      <c r="N250" s="134" t="s">
        <v>41</v>
      </c>
      <c r="P250" s="135">
        <f>O250*H250</f>
        <v>0</v>
      </c>
      <c r="Q250" s="135">
        <v>1.67E-3</v>
      </c>
      <c r="R250" s="135">
        <f>Q250*H250</f>
        <v>3.3400000000000001E-3</v>
      </c>
      <c r="S250" s="135">
        <v>0</v>
      </c>
      <c r="T250" s="136">
        <f>S250*H250</f>
        <v>0</v>
      </c>
      <c r="AR250" s="137" t="s">
        <v>148</v>
      </c>
      <c r="AT250" s="137" t="s">
        <v>143</v>
      </c>
      <c r="AU250" s="137" t="s">
        <v>78</v>
      </c>
      <c r="AY250" s="17" t="s">
        <v>142</v>
      </c>
      <c r="BE250" s="138">
        <f>IF(N250="základní",J250,0)</f>
        <v>0</v>
      </c>
      <c r="BF250" s="138">
        <f>IF(N250="snížená",J250,0)</f>
        <v>0</v>
      </c>
      <c r="BG250" s="138">
        <f>IF(N250="zákl. přenesená",J250,0)</f>
        <v>0</v>
      </c>
      <c r="BH250" s="138">
        <f>IF(N250="sníž. přenesená",J250,0)</f>
        <v>0</v>
      </c>
      <c r="BI250" s="138">
        <f>IF(N250="nulová",J250,0)</f>
        <v>0</v>
      </c>
      <c r="BJ250" s="17" t="s">
        <v>78</v>
      </c>
      <c r="BK250" s="138">
        <f>ROUND(I250*H250,2)</f>
        <v>0</v>
      </c>
      <c r="BL250" s="17" t="s">
        <v>149</v>
      </c>
      <c r="BM250" s="137" t="s">
        <v>1831</v>
      </c>
    </row>
    <row r="251" spans="2:65" s="13" customFormat="1" ht="11.25">
      <c r="B251" s="154"/>
      <c r="D251" s="140" t="s">
        <v>151</v>
      </c>
      <c r="E251" s="155" t="s">
        <v>19</v>
      </c>
      <c r="F251" s="156" t="s">
        <v>1830</v>
      </c>
      <c r="H251" s="155" t="s">
        <v>19</v>
      </c>
      <c r="I251" s="157"/>
      <c r="L251" s="154"/>
      <c r="M251" s="158"/>
      <c r="T251" s="159"/>
      <c r="AT251" s="155" t="s">
        <v>151</v>
      </c>
      <c r="AU251" s="155" t="s">
        <v>78</v>
      </c>
      <c r="AV251" s="13" t="s">
        <v>78</v>
      </c>
      <c r="AW251" s="13" t="s">
        <v>31</v>
      </c>
      <c r="AX251" s="13" t="s">
        <v>70</v>
      </c>
      <c r="AY251" s="155" t="s">
        <v>142</v>
      </c>
    </row>
    <row r="252" spans="2:65" s="11" customFormat="1" ht="11.25">
      <c r="B252" s="139"/>
      <c r="D252" s="140" t="s">
        <v>151</v>
      </c>
      <c r="E252" s="141" t="s">
        <v>19</v>
      </c>
      <c r="F252" s="142" t="s">
        <v>1419</v>
      </c>
      <c r="H252" s="143">
        <v>2</v>
      </c>
      <c r="I252" s="144"/>
      <c r="L252" s="139"/>
      <c r="M252" s="145"/>
      <c r="T252" s="146"/>
      <c r="AT252" s="141" t="s">
        <v>151</v>
      </c>
      <c r="AU252" s="141" t="s">
        <v>78</v>
      </c>
      <c r="AV252" s="11" t="s">
        <v>80</v>
      </c>
      <c r="AW252" s="11" t="s">
        <v>31</v>
      </c>
      <c r="AX252" s="11" t="s">
        <v>70</v>
      </c>
      <c r="AY252" s="141" t="s">
        <v>142</v>
      </c>
    </row>
    <row r="253" spans="2:65" s="12" customFormat="1" ht="11.25">
      <c r="B253" s="147"/>
      <c r="D253" s="140" t="s">
        <v>151</v>
      </c>
      <c r="E253" s="148" t="s">
        <v>19</v>
      </c>
      <c r="F253" s="149" t="s">
        <v>154</v>
      </c>
      <c r="H253" s="150">
        <v>2</v>
      </c>
      <c r="I253" s="151"/>
      <c r="L253" s="147"/>
      <c r="M253" s="152"/>
      <c r="T253" s="153"/>
      <c r="AT253" s="148" t="s">
        <v>151</v>
      </c>
      <c r="AU253" s="148" t="s">
        <v>78</v>
      </c>
      <c r="AV253" s="12" t="s">
        <v>149</v>
      </c>
      <c r="AW253" s="12" t="s">
        <v>31</v>
      </c>
      <c r="AX253" s="12" t="s">
        <v>78</v>
      </c>
      <c r="AY253" s="148" t="s">
        <v>142</v>
      </c>
    </row>
    <row r="254" spans="2:65" s="1" customFormat="1" ht="16.5" customHeight="1">
      <c r="B254" s="32"/>
      <c r="C254" s="125" t="s">
        <v>272</v>
      </c>
      <c r="D254" s="125" t="s">
        <v>143</v>
      </c>
      <c r="E254" s="126" t="s">
        <v>995</v>
      </c>
      <c r="F254" s="127" t="s">
        <v>996</v>
      </c>
      <c r="G254" s="128" t="s">
        <v>146</v>
      </c>
      <c r="H254" s="129">
        <v>2</v>
      </c>
      <c r="I254" s="130"/>
      <c r="J254" s="131">
        <f>ROUND(I254*H254,2)</f>
        <v>0</v>
      </c>
      <c r="K254" s="127" t="s">
        <v>147</v>
      </c>
      <c r="L254" s="132"/>
      <c r="M254" s="133" t="s">
        <v>19</v>
      </c>
      <c r="N254" s="134" t="s">
        <v>41</v>
      </c>
      <c r="P254" s="135">
        <f>O254*H254</f>
        <v>0</v>
      </c>
      <c r="Q254" s="135">
        <v>1.82E-3</v>
      </c>
      <c r="R254" s="135">
        <f>Q254*H254</f>
        <v>3.64E-3</v>
      </c>
      <c r="S254" s="135">
        <v>0</v>
      </c>
      <c r="T254" s="136">
        <f>S254*H254</f>
        <v>0</v>
      </c>
      <c r="AR254" s="137" t="s">
        <v>148</v>
      </c>
      <c r="AT254" s="137" t="s">
        <v>143</v>
      </c>
      <c r="AU254" s="137" t="s">
        <v>78</v>
      </c>
      <c r="AY254" s="17" t="s">
        <v>142</v>
      </c>
      <c r="BE254" s="138">
        <f>IF(N254="základní",J254,0)</f>
        <v>0</v>
      </c>
      <c r="BF254" s="138">
        <f>IF(N254="snížená",J254,0)</f>
        <v>0</v>
      </c>
      <c r="BG254" s="138">
        <f>IF(N254="zákl. přenesená",J254,0)</f>
        <v>0</v>
      </c>
      <c r="BH254" s="138">
        <f>IF(N254="sníž. přenesená",J254,0)</f>
        <v>0</v>
      </c>
      <c r="BI254" s="138">
        <f>IF(N254="nulová",J254,0)</f>
        <v>0</v>
      </c>
      <c r="BJ254" s="17" t="s">
        <v>78</v>
      </c>
      <c r="BK254" s="138">
        <f>ROUND(I254*H254,2)</f>
        <v>0</v>
      </c>
      <c r="BL254" s="17" t="s">
        <v>149</v>
      </c>
      <c r="BM254" s="137" t="s">
        <v>1832</v>
      </c>
    </row>
    <row r="255" spans="2:65" s="13" customFormat="1" ht="11.25">
      <c r="B255" s="154"/>
      <c r="D255" s="140" t="s">
        <v>151</v>
      </c>
      <c r="E255" s="155" t="s">
        <v>19</v>
      </c>
      <c r="F255" s="156" t="s">
        <v>1830</v>
      </c>
      <c r="H255" s="155" t="s">
        <v>19</v>
      </c>
      <c r="I255" s="157"/>
      <c r="L255" s="154"/>
      <c r="M255" s="158"/>
      <c r="T255" s="159"/>
      <c r="AT255" s="155" t="s">
        <v>151</v>
      </c>
      <c r="AU255" s="155" t="s">
        <v>78</v>
      </c>
      <c r="AV255" s="13" t="s">
        <v>78</v>
      </c>
      <c r="AW255" s="13" t="s">
        <v>31</v>
      </c>
      <c r="AX255" s="13" t="s">
        <v>70</v>
      </c>
      <c r="AY255" s="155" t="s">
        <v>142</v>
      </c>
    </row>
    <row r="256" spans="2:65" s="11" customFormat="1" ht="11.25">
      <c r="B256" s="139"/>
      <c r="D256" s="140" t="s">
        <v>151</v>
      </c>
      <c r="E256" s="141" t="s">
        <v>19</v>
      </c>
      <c r="F256" s="142" t="s">
        <v>1419</v>
      </c>
      <c r="H256" s="143">
        <v>2</v>
      </c>
      <c r="I256" s="144"/>
      <c r="L256" s="139"/>
      <c r="M256" s="145"/>
      <c r="T256" s="146"/>
      <c r="AT256" s="141" t="s">
        <v>151</v>
      </c>
      <c r="AU256" s="141" t="s">
        <v>78</v>
      </c>
      <c r="AV256" s="11" t="s">
        <v>80</v>
      </c>
      <c r="AW256" s="11" t="s">
        <v>31</v>
      </c>
      <c r="AX256" s="11" t="s">
        <v>70</v>
      </c>
      <c r="AY256" s="141" t="s">
        <v>142</v>
      </c>
    </row>
    <row r="257" spans="2:65" s="12" customFormat="1" ht="11.25">
      <c r="B257" s="147"/>
      <c r="D257" s="140" t="s">
        <v>151</v>
      </c>
      <c r="E257" s="148" t="s">
        <v>19</v>
      </c>
      <c r="F257" s="149" t="s">
        <v>154</v>
      </c>
      <c r="H257" s="150">
        <v>2</v>
      </c>
      <c r="I257" s="151"/>
      <c r="L257" s="147"/>
      <c r="M257" s="152"/>
      <c r="T257" s="153"/>
      <c r="AT257" s="148" t="s">
        <v>151</v>
      </c>
      <c r="AU257" s="148" t="s">
        <v>78</v>
      </c>
      <c r="AV257" s="12" t="s">
        <v>149</v>
      </c>
      <c r="AW257" s="12" t="s">
        <v>31</v>
      </c>
      <c r="AX257" s="12" t="s">
        <v>78</v>
      </c>
      <c r="AY257" s="148" t="s">
        <v>142</v>
      </c>
    </row>
    <row r="258" spans="2:65" s="1" customFormat="1" ht="16.5" customHeight="1">
      <c r="B258" s="32"/>
      <c r="C258" s="125" t="s">
        <v>14</v>
      </c>
      <c r="D258" s="125" t="s">
        <v>143</v>
      </c>
      <c r="E258" s="126" t="s">
        <v>998</v>
      </c>
      <c r="F258" s="127" t="s">
        <v>999</v>
      </c>
      <c r="G258" s="128" t="s">
        <v>146</v>
      </c>
      <c r="H258" s="129">
        <v>2</v>
      </c>
      <c r="I258" s="130"/>
      <c r="J258" s="131">
        <f>ROUND(I258*H258,2)</f>
        <v>0</v>
      </c>
      <c r="K258" s="127" t="s">
        <v>147</v>
      </c>
      <c r="L258" s="132"/>
      <c r="M258" s="133" t="s">
        <v>19</v>
      </c>
      <c r="N258" s="134" t="s">
        <v>41</v>
      </c>
      <c r="P258" s="135">
        <f>O258*H258</f>
        <v>0</v>
      </c>
      <c r="Q258" s="135">
        <v>1.8500000000000001E-3</v>
      </c>
      <c r="R258" s="135">
        <f>Q258*H258</f>
        <v>3.7000000000000002E-3</v>
      </c>
      <c r="S258" s="135">
        <v>0</v>
      </c>
      <c r="T258" s="136">
        <f>S258*H258</f>
        <v>0</v>
      </c>
      <c r="AR258" s="137" t="s">
        <v>148</v>
      </c>
      <c r="AT258" s="137" t="s">
        <v>143</v>
      </c>
      <c r="AU258" s="137" t="s">
        <v>78</v>
      </c>
      <c r="AY258" s="17" t="s">
        <v>142</v>
      </c>
      <c r="BE258" s="138">
        <f>IF(N258="základní",J258,0)</f>
        <v>0</v>
      </c>
      <c r="BF258" s="138">
        <f>IF(N258="snížená",J258,0)</f>
        <v>0</v>
      </c>
      <c r="BG258" s="138">
        <f>IF(N258="zákl. přenesená",J258,0)</f>
        <v>0</v>
      </c>
      <c r="BH258" s="138">
        <f>IF(N258="sníž. přenesená",J258,0)</f>
        <v>0</v>
      </c>
      <c r="BI258" s="138">
        <f>IF(N258="nulová",J258,0)</f>
        <v>0</v>
      </c>
      <c r="BJ258" s="17" t="s">
        <v>78</v>
      </c>
      <c r="BK258" s="138">
        <f>ROUND(I258*H258,2)</f>
        <v>0</v>
      </c>
      <c r="BL258" s="17" t="s">
        <v>149</v>
      </c>
      <c r="BM258" s="137" t="s">
        <v>1833</v>
      </c>
    </row>
    <row r="259" spans="2:65" s="13" customFormat="1" ht="11.25">
      <c r="B259" s="154"/>
      <c r="D259" s="140" t="s">
        <v>151</v>
      </c>
      <c r="E259" s="155" t="s">
        <v>19</v>
      </c>
      <c r="F259" s="156" t="s">
        <v>1830</v>
      </c>
      <c r="H259" s="155" t="s">
        <v>19</v>
      </c>
      <c r="I259" s="157"/>
      <c r="L259" s="154"/>
      <c r="M259" s="158"/>
      <c r="T259" s="159"/>
      <c r="AT259" s="155" t="s">
        <v>151</v>
      </c>
      <c r="AU259" s="155" t="s">
        <v>78</v>
      </c>
      <c r="AV259" s="13" t="s">
        <v>78</v>
      </c>
      <c r="AW259" s="13" t="s">
        <v>31</v>
      </c>
      <c r="AX259" s="13" t="s">
        <v>70</v>
      </c>
      <c r="AY259" s="155" t="s">
        <v>142</v>
      </c>
    </row>
    <row r="260" spans="2:65" s="11" customFormat="1" ht="11.25">
      <c r="B260" s="139"/>
      <c r="D260" s="140" t="s">
        <v>151</v>
      </c>
      <c r="E260" s="141" t="s">
        <v>19</v>
      </c>
      <c r="F260" s="142" t="s">
        <v>1419</v>
      </c>
      <c r="H260" s="143">
        <v>2</v>
      </c>
      <c r="I260" s="144"/>
      <c r="L260" s="139"/>
      <c r="M260" s="145"/>
      <c r="T260" s="146"/>
      <c r="AT260" s="141" t="s">
        <v>151</v>
      </c>
      <c r="AU260" s="141" t="s">
        <v>78</v>
      </c>
      <c r="AV260" s="11" t="s">
        <v>80</v>
      </c>
      <c r="AW260" s="11" t="s">
        <v>31</v>
      </c>
      <c r="AX260" s="11" t="s">
        <v>70</v>
      </c>
      <c r="AY260" s="141" t="s">
        <v>142</v>
      </c>
    </row>
    <row r="261" spans="2:65" s="12" customFormat="1" ht="11.25">
      <c r="B261" s="147"/>
      <c r="D261" s="140" t="s">
        <v>151</v>
      </c>
      <c r="E261" s="148" t="s">
        <v>19</v>
      </c>
      <c r="F261" s="149" t="s">
        <v>154</v>
      </c>
      <c r="H261" s="150">
        <v>2</v>
      </c>
      <c r="I261" s="151"/>
      <c r="L261" s="147"/>
      <c r="M261" s="152"/>
      <c r="T261" s="153"/>
      <c r="AT261" s="148" t="s">
        <v>151</v>
      </c>
      <c r="AU261" s="148" t="s">
        <v>78</v>
      </c>
      <c r="AV261" s="12" t="s">
        <v>149</v>
      </c>
      <c r="AW261" s="12" t="s">
        <v>31</v>
      </c>
      <c r="AX261" s="12" t="s">
        <v>78</v>
      </c>
      <c r="AY261" s="148" t="s">
        <v>142</v>
      </c>
    </row>
    <row r="262" spans="2:65" s="1" customFormat="1" ht="16.5" customHeight="1">
      <c r="B262" s="32"/>
      <c r="C262" s="125" t="s">
        <v>178</v>
      </c>
      <c r="D262" s="125" t="s">
        <v>143</v>
      </c>
      <c r="E262" s="126" t="s">
        <v>1002</v>
      </c>
      <c r="F262" s="127" t="s">
        <v>1003</v>
      </c>
      <c r="G262" s="128" t="s">
        <v>146</v>
      </c>
      <c r="H262" s="129">
        <v>2</v>
      </c>
      <c r="I262" s="130"/>
      <c r="J262" s="131">
        <f>ROUND(I262*H262,2)</f>
        <v>0</v>
      </c>
      <c r="K262" s="127" t="s">
        <v>147</v>
      </c>
      <c r="L262" s="132"/>
      <c r="M262" s="133" t="s">
        <v>19</v>
      </c>
      <c r="N262" s="134" t="s">
        <v>41</v>
      </c>
      <c r="P262" s="135">
        <f>O262*H262</f>
        <v>0</v>
      </c>
      <c r="Q262" s="135">
        <v>1.8799999999999999E-3</v>
      </c>
      <c r="R262" s="135">
        <f>Q262*H262</f>
        <v>3.7599999999999999E-3</v>
      </c>
      <c r="S262" s="135">
        <v>0</v>
      </c>
      <c r="T262" s="136">
        <f>S262*H262</f>
        <v>0</v>
      </c>
      <c r="AR262" s="137" t="s">
        <v>148</v>
      </c>
      <c r="AT262" s="137" t="s">
        <v>143</v>
      </c>
      <c r="AU262" s="137" t="s">
        <v>78</v>
      </c>
      <c r="AY262" s="17" t="s">
        <v>142</v>
      </c>
      <c r="BE262" s="138">
        <f>IF(N262="základní",J262,0)</f>
        <v>0</v>
      </c>
      <c r="BF262" s="138">
        <f>IF(N262="snížená",J262,0)</f>
        <v>0</v>
      </c>
      <c r="BG262" s="138">
        <f>IF(N262="zákl. přenesená",J262,0)</f>
        <v>0</v>
      </c>
      <c r="BH262" s="138">
        <f>IF(N262="sníž. přenesená",J262,0)</f>
        <v>0</v>
      </c>
      <c r="BI262" s="138">
        <f>IF(N262="nulová",J262,0)</f>
        <v>0</v>
      </c>
      <c r="BJ262" s="17" t="s">
        <v>78</v>
      </c>
      <c r="BK262" s="138">
        <f>ROUND(I262*H262,2)</f>
        <v>0</v>
      </c>
      <c r="BL262" s="17" t="s">
        <v>149</v>
      </c>
      <c r="BM262" s="137" t="s">
        <v>1834</v>
      </c>
    </row>
    <row r="263" spans="2:65" s="13" customFormat="1" ht="11.25">
      <c r="B263" s="154"/>
      <c r="D263" s="140" t="s">
        <v>151</v>
      </c>
      <c r="E263" s="155" t="s">
        <v>19</v>
      </c>
      <c r="F263" s="156" t="s">
        <v>1830</v>
      </c>
      <c r="H263" s="155" t="s">
        <v>19</v>
      </c>
      <c r="I263" s="157"/>
      <c r="L263" s="154"/>
      <c r="M263" s="158"/>
      <c r="T263" s="159"/>
      <c r="AT263" s="155" t="s">
        <v>151</v>
      </c>
      <c r="AU263" s="155" t="s">
        <v>78</v>
      </c>
      <c r="AV263" s="13" t="s">
        <v>78</v>
      </c>
      <c r="AW263" s="13" t="s">
        <v>31</v>
      </c>
      <c r="AX263" s="13" t="s">
        <v>70</v>
      </c>
      <c r="AY263" s="155" t="s">
        <v>142</v>
      </c>
    </row>
    <row r="264" spans="2:65" s="11" customFormat="1" ht="11.25">
      <c r="B264" s="139"/>
      <c r="D264" s="140" t="s">
        <v>151</v>
      </c>
      <c r="E264" s="141" t="s">
        <v>19</v>
      </c>
      <c r="F264" s="142" t="s">
        <v>1419</v>
      </c>
      <c r="H264" s="143">
        <v>2</v>
      </c>
      <c r="I264" s="144"/>
      <c r="L264" s="139"/>
      <c r="M264" s="145"/>
      <c r="T264" s="146"/>
      <c r="AT264" s="141" t="s">
        <v>151</v>
      </c>
      <c r="AU264" s="141" t="s">
        <v>78</v>
      </c>
      <c r="AV264" s="11" t="s">
        <v>80</v>
      </c>
      <c r="AW264" s="11" t="s">
        <v>31</v>
      </c>
      <c r="AX264" s="11" t="s">
        <v>70</v>
      </c>
      <c r="AY264" s="141" t="s">
        <v>142</v>
      </c>
    </row>
    <row r="265" spans="2:65" s="12" customFormat="1" ht="11.25">
      <c r="B265" s="147"/>
      <c r="D265" s="140" t="s">
        <v>151</v>
      </c>
      <c r="E265" s="148" t="s">
        <v>19</v>
      </c>
      <c r="F265" s="149" t="s">
        <v>154</v>
      </c>
      <c r="H265" s="150">
        <v>2</v>
      </c>
      <c r="I265" s="151"/>
      <c r="L265" s="147"/>
      <c r="M265" s="152"/>
      <c r="T265" s="153"/>
      <c r="AT265" s="148" t="s">
        <v>151</v>
      </c>
      <c r="AU265" s="148" t="s">
        <v>78</v>
      </c>
      <c r="AV265" s="12" t="s">
        <v>149</v>
      </c>
      <c r="AW265" s="12" t="s">
        <v>31</v>
      </c>
      <c r="AX265" s="12" t="s">
        <v>78</v>
      </c>
      <c r="AY265" s="148" t="s">
        <v>142</v>
      </c>
    </row>
    <row r="266" spans="2:65" s="1" customFormat="1" ht="16.5" customHeight="1">
      <c r="B266" s="32"/>
      <c r="C266" s="125" t="s">
        <v>283</v>
      </c>
      <c r="D266" s="125" t="s">
        <v>143</v>
      </c>
      <c r="E266" s="126" t="s">
        <v>1005</v>
      </c>
      <c r="F266" s="127" t="s">
        <v>1006</v>
      </c>
      <c r="G266" s="128" t="s">
        <v>146</v>
      </c>
      <c r="H266" s="129">
        <v>2</v>
      </c>
      <c r="I266" s="130"/>
      <c r="J266" s="131">
        <f>ROUND(I266*H266,2)</f>
        <v>0</v>
      </c>
      <c r="K266" s="127" t="s">
        <v>147</v>
      </c>
      <c r="L266" s="132"/>
      <c r="M266" s="133" t="s">
        <v>19</v>
      </c>
      <c r="N266" s="134" t="s">
        <v>41</v>
      </c>
      <c r="P266" s="135">
        <f>O266*H266</f>
        <v>0</v>
      </c>
      <c r="Q266" s="135">
        <v>1.91E-3</v>
      </c>
      <c r="R266" s="135">
        <f>Q266*H266</f>
        <v>3.82E-3</v>
      </c>
      <c r="S266" s="135">
        <v>0</v>
      </c>
      <c r="T266" s="136">
        <f>S266*H266</f>
        <v>0</v>
      </c>
      <c r="AR266" s="137" t="s">
        <v>148</v>
      </c>
      <c r="AT266" s="137" t="s">
        <v>143</v>
      </c>
      <c r="AU266" s="137" t="s">
        <v>78</v>
      </c>
      <c r="AY266" s="17" t="s">
        <v>142</v>
      </c>
      <c r="BE266" s="138">
        <f>IF(N266="základní",J266,0)</f>
        <v>0</v>
      </c>
      <c r="BF266" s="138">
        <f>IF(N266="snížená",J266,0)</f>
        <v>0</v>
      </c>
      <c r="BG266" s="138">
        <f>IF(N266="zákl. přenesená",J266,0)</f>
        <v>0</v>
      </c>
      <c r="BH266" s="138">
        <f>IF(N266="sníž. přenesená",J266,0)</f>
        <v>0</v>
      </c>
      <c r="BI266" s="138">
        <f>IF(N266="nulová",J266,0)</f>
        <v>0</v>
      </c>
      <c r="BJ266" s="17" t="s">
        <v>78</v>
      </c>
      <c r="BK266" s="138">
        <f>ROUND(I266*H266,2)</f>
        <v>0</v>
      </c>
      <c r="BL266" s="17" t="s">
        <v>149</v>
      </c>
      <c r="BM266" s="137" t="s">
        <v>1835</v>
      </c>
    </row>
    <row r="267" spans="2:65" s="13" customFormat="1" ht="11.25">
      <c r="B267" s="154"/>
      <c r="D267" s="140" t="s">
        <v>151</v>
      </c>
      <c r="E267" s="155" t="s">
        <v>19</v>
      </c>
      <c r="F267" s="156" t="s">
        <v>1830</v>
      </c>
      <c r="H267" s="155" t="s">
        <v>19</v>
      </c>
      <c r="I267" s="157"/>
      <c r="L267" s="154"/>
      <c r="M267" s="158"/>
      <c r="T267" s="159"/>
      <c r="AT267" s="155" t="s">
        <v>151</v>
      </c>
      <c r="AU267" s="155" t="s">
        <v>78</v>
      </c>
      <c r="AV267" s="13" t="s">
        <v>78</v>
      </c>
      <c r="AW267" s="13" t="s">
        <v>31</v>
      </c>
      <c r="AX267" s="13" t="s">
        <v>70</v>
      </c>
      <c r="AY267" s="155" t="s">
        <v>142</v>
      </c>
    </row>
    <row r="268" spans="2:65" s="11" customFormat="1" ht="11.25">
      <c r="B268" s="139"/>
      <c r="D268" s="140" t="s">
        <v>151</v>
      </c>
      <c r="E268" s="141" t="s">
        <v>19</v>
      </c>
      <c r="F268" s="142" t="s">
        <v>1419</v>
      </c>
      <c r="H268" s="143">
        <v>2</v>
      </c>
      <c r="I268" s="144"/>
      <c r="L268" s="139"/>
      <c r="M268" s="145"/>
      <c r="T268" s="146"/>
      <c r="AT268" s="141" t="s">
        <v>151</v>
      </c>
      <c r="AU268" s="141" t="s">
        <v>78</v>
      </c>
      <c r="AV268" s="11" t="s">
        <v>80</v>
      </c>
      <c r="AW268" s="11" t="s">
        <v>31</v>
      </c>
      <c r="AX268" s="11" t="s">
        <v>70</v>
      </c>
      <c r="AY268" s="141" t="s">
        <v>142</v>
      </c>
    </row>
    <row r="269" spans="2:65" s="12" customFormat="1" ht="11.25">
      <c r="B269" s="147"/>
      <c r="D269" s="140" t="s">
        <v>151</v>
      </c>
      <c r="E269" s="148" t="s">
        <v>19</v>
      </c>
      <c r="F269" s="149" t="s">
        <v>154</v>
      </c>
      <c r="H269" s="150">
        <v>2</v>
      </c>
      <c r="I269" s="151"/>
      <c r="L269" s="147"/>
      <c r="M269" s="152"/>
      <c r="T269" s="153"/>
      <c r="AT269" s="148" t="s">
        <v>151</v>
      </c>
      <c r="AU269" s="148" t="s">
        <v>78</v>
      </c>
      <c r="AV269" s="12" t="s">
        <v>149</v>
      </c>
      <c r="AW269" s="12" t="s">
        <v>31</v>
      </c>
      <c r="AX269" s="12" t="s">
        <v>78</v>
      </c>
      <c r="AY269" s="148" t="s">
        <v>142</v>
      </c>
    </row>
    <row r="270" spans="2:65" s="1" customFormat="1" ht="16.5" customHeight="1">
      <c r="B270" s="32"/>
      <c r="C270" s="125" t="s">
        <v>287</v>
      </c>
      <c r="D270" s="125" t="s">
        <v>143</v>
      </c>
      <c r="E270" s="126" t="s">
        <v>1008</v>
      </c>
      <c r="F270" s="127" t="s">
        <v>1009</v>
      </c>
      <c r="G270" s="128" t="s">
        <v>146</v>
      </c>
      <c r="H270" s="129">
        <v>2</v>
      </c>
      <c r="I270" s="130"/>
      <c r="J270" s="131">
        <f>ROUND(I270*H270,2)</f>
        <v>0</v>
      </c>
      <c r="K270" s="127" t="s">
        <v>147</v>
      </c>
      <c r="L270" s="132"/>
      <c r="M270" s="133" t="s">
        <v>19</v>
      </c>
      <c r="N270" s="134" t="s">
        <v>41</v>
      </c>
      <c r="P270" s="135">
        <f>O270*H270</f>
        <v>0</v>
      </c>
      <c r="Q270" s="135">
        <v>1.9400000000000001E-3</v>
      </c>
      <c r="R270" s="135">
        <f>Q270*H270</f>
        <v>3.8800000000000002E-3</v>
      </c>
      <c r="S270" s="135">
        <v>0</v>
      </c>
      <c r="T270" s="136">
        <f>S270*H270</f>
        <v>0</v>
      </c>
      <c r="AR270" s="137" t="s">
        <v>148</v>
      </c>
      <c r="AT270" s="137" t="s">
        <v>143</v>
      </c>
      <c r="AU270" s="137" t="s">
        <v>78</v>
      </c>
      <c r="AY270" s="17" t="s">
        <v>142</v>
      </c>
      <c r="BE270" s="138">
        <f>IF(N270="základní",J270,0)</f>
        <v>0</v>
      </c>
      <c r="BF270" s="138">
        <f>IF(N270="snížená",J270,0)</f>
        <v>0</v>
      </c>
      <c r="BG270" s="138">
        <f>IF(N270="zákl. přenesená",J270,0)</f>
        <v>0</v>
      </c>
      <c r="BH270" s="138">
        <f>IF(N270="sníž. přenesená",J270,0)</f>
        <v>0</v>
      </c>
      <c r="BI270" s="138">
        <f>IF(N270="nulová",J270,0)</f>
        <v>0</v>
      </c>
      <c r="BJ270" s="17" t="s">
        <v>78</v>
      </c>
      <c r="BK270" s="138">
        <f>ROUND(I270*H270,2)</f>
        <v>0</v>
      </c>
      <c r="BL270" s="17" t="s">
        <v>149</v>
      </c>
      <c r="BM270" s="137" t="s">
        <v>1836</v>
      </c>
    </row>
    <row r="271" spans="2:65" s="13" customFormat="1" ht="11.25">
      <c r="B271" s="154"/>
      <c r="D271" s="140" t="s">
        <v>151</v>
      </c>
      <c r="E271" s="155" t="s">
        <v>19</v>
      </c>
      <c r="F271" s="156" t="s">
        <v>1830</v>
      </c>
      <c r="H271" s="155" t="s">
        <v>19</v>
      </c>
      <c r="I271" s="157"/>
      <c r="L271" s="154"/>
      <c r="M271" s="158"/>
      <c r="T271" s="159"/>
      <c r="AT271" s="155" t="s">
        <v>151</v>
      </c>
      <c r="AU271" s="155" t="s">
        <v>78</v>
      </c>
      <c r="AV271" s="13" t="s">
        <v>78</v>
      </c>
      <c r="AW271" s="13" t="s">
        <v>31</v>
      </c>
      <c r="AX271" s="13" t="s">
        <v>70</v>
      </c>
      <c r="AY271" s="155" t="s">
        <v>142</v>
      </c>
    </row>
    <row r="272" spans="2:65" s="11" customFormat="1" ht="11.25">
      <c r="B272" s="139"/>
      <c r="D272" s="140" t="s">
        <v>151</v>
      </c>
      <c r="E272" s="141" t="s">
        <v>19</v>
      </c>
      <c r="F272" s="142" t="s">
        <v>1419</v>
      </c>
      <c r="H272" s="143">
        <v>2</v>
      </c>
      <c r="I272" s="144"/>
      <c r="L272" s="139"/>
      <c r="M272" s="145"/>
      <c r="T272" s="146"/>
      <c r="AT272" s="141" t="s">
        <v>151</v>
      </c>
      <c r="AU272" s="141" t="s">
        <v>78</v>
      </c>
      <c r="AV272" s="11" t="s">
        <v>80</v>
      </c>
      <c r="AW272" s="11" t="s">
        <v>31</v>
      </c>
      <c r="AX272" s="11" t="s">
        <v>70</v>
      </c>
      <c r="AY272" s="141" t="s">
        <v>142</v>
      </c>
    </row>
    <row r="273" spans="2:65" s="12" customFormat="1" ht="11.25">
      <c r="B273" s="147"/>
      <c r="D273" s="140" t="s">
        <v>151</v>
      </c>
      <c r="E273" s="148" t="s">
        <v>19</v>
      </c>
      <c r="F273" s="149" t="s">
        <v>154</v>
      </c>
      <c r="H273" s="150">
        <v>2</v>
      </c>
      <c r="I273" s="151"/>
      <c r="L273" s="147"/>
      <c r="M273" s="152"/>
      <c r="T273" s="153"/>
      <c r="AT273" s="148" t="s">
        <v>151</v>
      </c>
      <c r="AU273" s="148" t="s">
        <v>78</v>
      </c>
      <c r="AV273" s="12" t="s">
        <v>149</v>
      </c>
      <c r="AW273" s="12" t="s">
        <v>31</v>
      </c>
      <c r="AX273" s="12" t="s">
        <v>78</v>
      </c>
      <c r="AY273" s="148" t="s">
        <v>142</v>
      </c>
    </row>
    <row r="274" spans="2:65" s="1" customFormat="1" ht="16.5" customHeight="1">
      <c r="B274" s="32"/>
      <c r="C274" s="125" t="s">
        <v>295</v>
      </c>
      <c r="D274" s="125" t="s">
        <v>143</v>
      </c>
      <c r="E274" s="126" t="s">
        <v>1014</v>
      </c>
      <c r="F274" s="127" t="s">
        <v>1015</v>
      </c>
      <c r="G274" s="128" t="s">
        <v>146</v>
      </c>
      <c r="H274" s="129">
        <v>2</v>
      </c>
      <c r="I274" s="130"/>
      <c r="J274" s="131">
        <f>ROUND(I274*H274,2)</f>
        <v>0</v>
      </c>
      <c r="K274" s="127" t="s">
        <v>147</v>
      </c>
      <c r="L274" s="132"/>
      <c r="M274" s="133" t="s">
        <v>19</v>
      </c>
      <c r="N274" s="134" t="s">
        <v>41</v>
      </c>
      <c r="P274" s="135">
        <f>O274*H274</f>
        <v>0</v>
      </c>
      <c r="Q274" s="135">
        <v>2.0300000000000001E-3</v>
      </c>
      <c r="R274" s="135">
        <f>Q274*H274</f>
        <v>4.0600000000000002E-3</v>
      </c>
      <c r="S274" s="135">
        <v>0</v>
      </c>
      <c r="T274" s="136">
        <f>S274*H274</f>
        <v>0</v>
      </c>
      <c r="AR274" s="137" t="s">
        <v>148</v>
      </c>
      <c r="AT274" s="137" t="s">
        <v>143</v>
      </c>
      <c r="AU274" s="137" t="s">
        <v>78</v>
      </c>
      <c r="AY274" s="17" t="s">
        <v>142</v>
      </c>
      <c r="BE274" s="138">
        <f>IF(N274="základní",J274,0)</f>
        <v>0</v>
      </c>
      <c r="BF274" s="138">
        <f>IF(N274="snížená",J274,0)</f>
        <v>0</v>
      </c>
      <c r="BG274" s="138">
        <f>IF(N274="zákl. přenesená",J274,0)</f>
        <v>0</v>
      </c>
      <c r="BH274" s="138">
        <f>IF(N274="sníž. přenesená",J274,0)</f>
        <v>0</v>
      </c>
      <c r="BI274" s="138">
        <f>IF(N274="nulová",J274,0)</f>
        <v>0</v>
      </c>
      <c r="BJ274" s="17" t="s">
        <v>78</v>
      </c>
      <c r="BK274" s="138">
        <f>ROUND(I274*H274,2)</f>
        <v>0</v>
      </c>
      <c r="BL274" s="17" t="s">
        <v>149</v>
      </c>
      <c r="BM274" s="137" t="s">
        <v>1837</v>
      </c>
    </row>
    <row r="275" spans="2:65" s="13" customFormat="1" ht="11.25">
      <c r="B275" s="154"/>
      <c r="D275" s="140" t="s">
        <v>151</v>
      </c>
      <c r="E275" s="155" t="s">
        <v>19</v>
      </c>
      <c r="F275" s="156" t="s">
        <v>1830</v>
      </c>
      <c r="H275" s="155" t="s">
        <v>19</v>
      </c>
      <c r="I275" s="157"/>
      <c r="L275" s="154"/>
      <c r="M275" s="158"/>
      <c r="T275" s="159"/>
      <c r="AT275" s="155" t="s">
        <v>151</v>
      </c>
      <c r="AU275" s="155" t="s">
        <v>78</v>
      </c>
      <c r="AV275" s="13" t="s">
        <v>78</v>
      </c>
      <c r="AW275" s="13" t="s">
        <v>31</v>
      </c>
      <c r="AX275" s="13" t="s">
        <v>70</v>
      </c>
      <c r="AY275" s="155" t="s">
        <v>142</v>
      </c>
    </row>
    <row r="276" spans="2:65" s="11" customFormat="1" ht="11.25">
      <c r="B276" s="139"/>
      <c r="D276" s="140" t="s">
        <v>151</v>
      </c>
      <c r="E276" s="141" t="s">
        <v>19</v>
      </c>
      <c r="F276" s="142" t="s">
        <v>1419</v>
      </c>
      <c r="H276" s="143">
        <v>2</v>
      </c>
      <c r="I276" s="144"/>
      <c r="L276" s="139"/>
      <c r="M276" s="145"/>
      <c r="T276" s="146"/>
      <c r="AT276" s="141" t="s">
        <v>151</v>
      </c>
      <c r="AU276" s="141" t="s">
        <v>78</v>
      </c>
      <c r="AV276" s="11" t="s">
        <v>80</v>
      </c>
      <c r="AW276" s="11" t="s">
        <v>31</v>
      </c>
      <c r="AX276" s="11" t="s">
        <v>70</v>
      </c>
      <c r="AY276" s="141" t="s">
        <v>142</v>
      </c>
    </row>
    <row r="277" spans="2:65" s="12" customFormat="1" ht="11.25">
      <c r="B277" s="147"/>
      <c r="D277" s="140" t="s">
        <v>151</v>
      </c>
      <c r="E277" s="148" t="s">
        <v>19</v>
      </c>
      <c r="F277" s="149" t="s">
        <v>154</v>
      </c>
      <c r="H277" s="150">
        <v>2</v>
      </c>
      <c r="I277" s="151"/>
      <c r="L277" s="147"/>
      <c r="M277" s="152"/>
      <c r="T277" s="153"/>
      <c r="AT277" s="148" t="s">
        <v>151</v>
      </c>
      <c r="AU277" s="148" t="s">
        <v>78</v>
      </c>
      <c r="AV277" s="12" t="s">
        <v>149</v>
      </c>
      <c r="AW277" s="12" t="s">
        <v>31</v>
      </c>
      <c r="AX277" s="12" t="s">
        <v>78</v>
      </c>
      <c r="AY277" s="148" t="s">
        <v>142</v>
      </c>
    </row>
    <row r="278" spans="2:65" s="1" customFormat="1" ht="16.5" customHeight="1">
      <c r="B278" s="32"/>
      <c r="C278" s="125" t="s">
        <v>302</v>
      </c>
      <c r="D278" s="125" t="s">
        <v>143</v>
      </c>
      <c r="E278" s="126" t="s">
        <v>1020</v>
      </c>
      <c r="F278" s="127" t="s">
        <v>1021</v>
      </c>
      <c r="G278" s="128" t="s">
        <v>146</v>
      </c>
      <c r="H278" s="129">
        <v>2</v>
      </c>
      <c r="I278" s="130"/>
      <c r="J278" s="131">
        <f>ROUND(I278*H278,2)</f>
        <v>0</v>
      </c>
      <c r="K278" s="127" t="s">
        <v>147</v>
      </c>
      <c r="L278" s="132"/>
      <c r="M278" s="133" t="s">
        <v>19</v>
      </c>
      <c r="N278" s="134" t="s">
        <v>41</v>
      </c>
      <c r="P278" s="135">
        <f>O278*H278</f>
        <v>0</v>
      </c>
      <c r="Q278" s="135">
        <v>2.15E-3</v>
      </c>
      <c r="R278" s="135">
        <f>Q278*H278</f>
        <v>4.3E-3</v>
      </c>
      <c r="S278" s="135">
        <v>0</v>
      </c>
      <c r="T278" s="136">
        <f>S278*H278</f>
        <v>0</v>
      </c>
      <c r="AR278" s="137" t="s">
        <v>148</v>
      </c>
      <c r="AT278" s="137" t="s">
        <v>143</v>
      </c>
      <c r="AU278" s="137" t="s">
        <v>78</v>
      </c>
      <c r="AY278" s="17" t="s">
        <v>142</v>
      </c>
      <c r="BE278" s="138">
        <f>IF(N278="základní",J278,0)</f>
        <v>0</v>
      </c>
      <c r="BF278" s="138">
        <f>IF(N278="snížená",J278,0)</f>
        <v>0</v>
      </c>
      <c r="BG278" s="138">
        <f>IF(N278="zákl. přenesená",J278,0)</f>
        <v>0</v>
      </c>
      <c r="BH278" s="138">
        <f>IF(N278="sníž. přenesená",J278,0)</f>
        <v>0</v>
      </c>
      <c r="BI278" s="138">
        <f>IF(N278="nulová",J278,0)</f>
        <v>0</v>
      </c>
      <c r="BJ278" s="17" t="s">
        <v>78</v>
      </c>
      <c r="BK278" s="138">
        <f>ROUND(I278*H278,2)</f>
        <v>0</v>
      </c>
      <c r="BL278" s="17" t="s">
        <v>149</v>
      </c>
      <c r="BM278" s="137" t="s">
        <v>1838</v>
      </c>
    </row>
    <row r="279" spans="2:65" s="13" customFormat="1" ht="11.25">
      <c r="B279" s="154"/>
      <c r="D279" s="140" t="s">
        <v>151</v>
      </c>
      <c r="E279" s="155" t="s">
        <v>19</v>
      </c>
      <c r="F279" s="156" t="s">
        <v>1830</v>
      </c>
      <c r="H279" s="155" t="s">
        <v>19</v>
      </c>
      <c r="I279" s="157"/>
      <c r="L279" s="154"/>
      <c r="M279" s="158"/>
      <c r="T279" s="159"/>
      <c r="AT279" s="155" t="s">
        <v>151</v>
      </c>
      <c r="AU279" s="155" t="s">
        <v>78</v>
      </c>
      <c r="AV279" s="13" t="s">
        <v>78</v>
      </c>
      <c r="AW279" s="13" t="s">
        <v>31</v>
      </c>
      <c r="AX279" s="13" t="s">
        <v>70</v>
      </c>
      <c r="AY279" s="155" t="s">
        <v>142</v>
      </c>
    </row>
    <row r="280" spans="2:65" s="11" customFormat="1" ht="11.25">
      <c r="B280" s="139"/>
      <c r="D280" s="140" t="s">
        <v>151</v>
      </c>
      <c r="E280" s="141" t="s">
        <v>19</v>
      </c>
      <c r="F280" s="142" t="s">
        <v>1419</v>
      </c>
      <c r="H280" s="143">
        <v>2</v>
      </c>
      <c r="I280" s="144"/>
      <c r="L280" s="139"/>
      <c r="M280" s="145"/>
      <c r="T280" s="146"/>
      <c r="AT280" s="141" t="s">
        <v>151</v>
      </c>
      <c r="AU280" s="141" t="s">
        <v>78</v>
      </c>
      <c r="AV280" s="11" t="s">
        <v>80</v>
      </c>
      <c r="AW280" s="11" t="s">
        <v>31</v>
      </c>
      <c r="AX280" s="11" t="s">
        <v>70</v>
      </c>
      <c r="AY280" s="141" t="s">
        <v>142</v>
      </c>
    </row>
    <row r="281" spans="2:65" s="12" customFormat="1" ht="11.25">
      <c r="B281" s="147"/>
      <c r="D281" s="140" t="s">
        <v>151</v>
      </c>
      <c r="E281" s="148" t="s">
        <v>19</v>
      </c>
      <c r="F281" s="149" t="s">
        <v>154</v>
      </c>
      <c r="H281" s="150">
        <v>2</v>
      </c>
      <c r="I281" s="151"/>
      <c r="L281" s="147"/>
      <c r="M281" s="152"/>
      <c r="T281" s="153"/>
      <c r="AT281" s="148" t="s">
        <v>151</v>
      </c>
      <c r="AU281" s="148" t="s">
        <v>78</v>
      </c>
      <c r="AV281" s="12" t="s">
        <v>149</v>
      </c>
      <c r="AW281" s="12" t="s">
        <v>31</v>
      </c>
      <c r="AX281" s="12" t="s">
        <v>78</v>
      </c>
      <c r="AY281" s="148" t="s">
        <v>142</v>
      </c>
    </row>
    <row r="282" spans="2:65" s="1" customFormat="1" ht="16.5" customHeight="1">
      <c r="B282" s="32"/>
      <c r="C282" s="125" t="s">
        <v>308</v>
      </c>
      <c r="D282" s="125" t="s">
        <v>143</v>
      </c>
      <c r="E282" s="126" t="s">
        <v>1026</v>
      </c>
      <c r="F282" s="127" t="s">
        <v>1027</v>
      </c>
      <c r="G282" s="128" t="s">
        <v>146</v>
      </c>
      <c r="H282" s="129">
        <v>2</v>
      </c>
      <c r="I282" s="130"/>
      <c r="J282" s="131">
        <f>ROUND(I282*H282,2)</f>
        <v>0</v>
      </c>
      <c r="K282" s="127" t="s">
        <v>147</v>
      </c>
      <c r="L282" s="132"/>
      <c r="M282" s="133" t="s">
        <v>19</v>
      </c>
      <c r="N282" s="134" t="s">
        <v>41</v>
      </c>
      <c r="P282" s="135">
        <f>O282*H282</f>
        <v>0</v>
      </c>
      <c r="Q282" s="135">
        <v>2.2399999999999998E-3</v>
      </c>
      <c r="R282" s="135">
        <f>Q282*H282</f>
        <v>4.4799999999999996E-3</v>
      </c>
      <c r="S282" s="135">
        <v>0</v>
      </c>
      <c r="T282" s="136">
        <f>S282*H282</f>
        <v>0</v>
      </c>
      <c r="AR282" s="137" t="s">
        <v>148</v>
      </c>
      <c r="AT282" s="137" t="s">
        <v>143</v>
      </c>
      <c r="AU282" s="137" t="s">
        <v>78</v>
      </c>
      <c r="AY282" s="17" t="s">
        <v>142</v>
      </c>
      <c r="BE282" s="138">
        <f>IF(N282="základní",J282,0)</f>
        <v>0</v>
      </c>
      <c r="BF282" s="138">
        <f>IF(N282="snížená",J282,0)</f>
        <v>0</v>
      </c>
      <c r="BG282" s="138">
        <f>IF(N282="zákl. přenesená",J282,0)</f>
        <v>0</v>
      </c>
      <c r="BH282" s="138">
        <f>IF(N282="sníž. přenesená",J282,0)</f>
        <v>0</v>
      </c>
      <c r="BI282" s="138">
        <f>IF(N282="nulová",J282,0)</f>
        <v>0</v>
      </c>
      <c r="BJ282" s="17" t="s">
        <v>78</v>
      </c>
      <c r="BK282" s="138">
        <f>ROUND(I282*H282,2)</f>
        <v>0</v>
      </c>
      <c r="BL282" s="17" t="s">
        <v>149</v>
      </c>
      <c r="BM282" s="137" t="s">
        <v>1839</v>
      </c>
    </row>
    <row r="283" spans="2:65" s="13" customFormat="1" ht="11.25">
      <c r="B283" s="154"/>
      <c r="D283" s="140" t="s">
        <v>151</v>
      </c>
      <c r="E283" s="155" t="s">
        <v>19</v>
      </c>
      <c r="F283" s="156" t="s">
        <v>1830</v>
      </c>
      <c r="H283" s="155" t="s">
        <v>19</v>
      </c>
      <c r="I283" s="157"/>
      <c r="L283" s="154"/>
      <c r="M283" s="158"/>
      <c r="T283" s="159"/>
      <c r="AT283" s="155" t="s">
        <v>151</v>
      </c>
      <c r="AU283" s="155" t="s">
        <v>78</v>
      </c>
      <c r="AV283" s="13" t="s">
        <v>78</v>
      </c>
      <c r="AW283" s="13" t="s">
        <v>31</v>
      </c>
      <c r="AX283" s="13" t="s">
        <v>70</v>
      </c>
      <c r="AY283" s="155" t="s">
        <v>142</v>
      </c>
    </row>
    <row r="284" spans="2:65" s="11" customFormat="1" ht="11.25">
      <c r="B284" s="139"/>
      <c r="D284" s="140" t="s">
        <v>151</v>
      </c>
      <c r="E284" s="141" t="s">
        <v>19</v>
      </c>
      <c r="F284" s="142" t="s">
        <v>1419</v>
      </c>
      <c r="H284" s="143">
        <v>2</v>
      </c>
      <c r="I284" s="144"/>
      <c r="L284" s="139"/>
      <c r="M284" s="145"/>
      <c r="T284" s="146"/>
      <c r="AT284" s="141" t="s">
        <v>151</v>
      </c>
      <c r="AU284" s="141" t="s">
        <v>78</v>
      </c>
      <c r="AV284" s="11" t="s">
        <v>80</v>
      </c>
      <c r="AW284" s="11" t="s">
        <v>31</v>
      </c>
      <c r="AX284" s="11" t="s">
        <v>70</v>
      </c>
      <c r="AY284" s="141" t="s">
        <v>142</v>
      </c>
    </row>
    <row r="285" spans="2:65" s="12" customFormat="1" ht="11.25">
      <c r="B285" s="147"/>
      <c r="D285" s="140" t="s">
        <v>151</v>
      </c>
      <c r="E285" s="148" t="s">
        <v>19</v>
      </c>
      <c r="F285" s="149" t="s">
        <v>154</v>
      </c>
      <c r="H285" s="150">
        <v>2</v>
      </c>
      <c r="I285" s="151"/>
      <c r="L285" s="147"/>
      <c r="M285" s="152"/>
      <c r="T285" s="153"/>
      <c r="AT285" s="148" t="s">
        <v>151</v>
      </c>
      <c r="AU285" s="148" t="s">
        <v>78</v>
      </c>
      <c r="AV285" s="12" t="s">
        <v>149</v>
      </c>
      <c r="AW285" s="12" t="s">
        <v>31</v>
      </c>
      <c r="AX285" s="12" t="s">
        <v>78</v>
      </c>
      <c r="AY285" s="148" t="s">
        <v>142</v>
      </c>
    </row>
    <row r="286" spans="2:65" s="1" customFormat="1" ht="16.5" customHeight="1">
      <c r="B286" s="32"/>
      <c r="C286" s="125" t="s">
        <v>313</v>
      </c>
      <c r="D286" s="125" t="s">
        <v>143</v>
      </c>
      <c r="E286" s="126" t="s">
        <v>1032</v>
      </c>
      <c r="F286" s="127" t="s">
        <v>1033</v>
      </c>
      <c r="G286" s="128" t="s">
        <v>146</v>
      </c>
      <c r="H286" s="129">
        <v>2</v>
      </c>
      <c r="I286" s="130"/>
      <c r="J286" s="131">
        <f>ROUND(I286*H286,2)</f>
        <v>0</v>
      </c>
      <c r="K286" s="127" t="s">
        <v>147</v>
      </c>
      <c r="L286" s="132"/>
      <c r="M286" s="133" t="s">
        <v>19</v>
      </c>
      <c r="N286" s="134" t="s">
        <v>41</v>
      </c>
      <c r="P286" s="135">
        <f>O286*H286</f>
        <v>0</v>
      </c>
      <c r="Q286" s="135">
        <v>2.3E-3</v>
      </c>
      <c r="R286" s="135">
        <f>Q286*H286</f>
        <v>4.5999999999999999E-3</v>
      </c>
      <c r="S286" s="135">
        <v>0</v>
      </c>
      <c r="T286" s="136">
        <f>S286*H286</f>
        <v>0</v>
      </c>
      <c r="AR286" s="137" t="s">
        <v>148</v>
      </c>
      <c r="AT286" s="137" t="s">
        <v>143</v>
      </c>
      <c r="AU286" s="137" t="s">
        <v>78</v>
      </c>
      <c r="AY286" s="17" t="s">
        <v>142</v>
      </c>
      <c r="BE286" s="138">
        <f>IF(N286="základní",J286,0)</f>
        <v>0</v>
      </c>
      <c r="BF286" s="138">
        <f>IF(N286="snížená",J286,0)</f>
        <v>0</v>
      </c>
      <c r="BG286" s="138">
        <f>IF(N286="zákl. přenesená",J286,0)</f>
        <v>0</v>
      </c>
      <c r="BH286" s="138">
        <f>IF(N286="sníž. přenesená",J286,0)</f>
        <v>0</v>
      </c>
      <c r="BI286" s="138">
        <f>IF(N286="nulová",J286,0)</f>
        <v>0</v>
      </c>
      <c r="BJ286" s="17" t="s">
        <v>78</v>
      </c>
      <c r="BK286" s="138">
        <f>ROUND(I286*H286,2)</f>
        <v>0</v>
      </c>
      <c r="BL286" s="17" t="s">
        <v>149</v>
      </c>
      <c r="BM286" s="137" t="s">
        <v>1840</v>
      </c>
    </row>
    <row r="287" spans="2:65" s="13" customFormat="1" ht="11.25">
      <c r="B287" s="154"/>
      <c r="D287" s="140" t="s">
        <v>151</v>
      </c>
      <c r="E287" s="155" t="s">
        <v>19</v>
      </c>
      <c r="F287" s="156" t="s">
        <v>1830</v>
      </c>
      <c r="H287" s="155" t="s">
        <v>19</v>
      </c>
      <c r="I287" s="157"/>
      <c r="L287" s="154"/>
      <c r="M287" s="158"/>
      <c r="T287" s="159"/>
      <c r="AT287" s="155" t="s">
        <v>151</v>
      </c>
      <c r="AU287" s="155" t="s">
        <v>78</v>
      </c>
      <c r="AV287" s="13" t="s">
        <v>78</v>
      </c>
      <c r="AW287" s="13" t="s">
        <v>31</v>
      </c>
      <c r="AX287" s="13" t="s">
        <v>70</v>
      </c>
      <c r="AY287" s="155" t="s">
        <v>142</v>
      </c>
    </row>
    <row r="288" spans="2:65" s="11" customFormat="1" ht="11.25">
      <c r="B288" s="139"/>
      <c r="D288" s="140" t="s">
        <v>151</v>
      </c>
      <c r="E288" s="141" t="s">
        <v>19</v>
      </c>
      <c r="F288" s="142" t="s">
        <v>1419</v>
      </c>
      <c r="H288" s="143">
        <v>2</v>
      </c>
      <c r="I288" s="144"/>
      <c r="L288" s="139"/>
      <c r="M288" s="145"/>
      <c r="T288" s="146"/>
      <c r="AT288" s="141" t="s">
        <v>151</v>
      </c>
      <c r="AU288" s="141" t="s">
        <v>78</v>
      </c>
      <c r="AV288" s="11" t="s">
        <v>80</v>
      </c>
      <c r="AW288" s="11" t="s">
        <v>31</v>
      </c>
      <c r="AX288" s="11" t="s">
        <v>70</v>
      </c>
      <c r="AY288" s="141" t="s">
        <v>142</v>
      </c>
    </row>
    <row r="289" spans="2:65" s="12" customFormat="1" ht="11.25">
      <c r="B289" s="147"/>
      <c r="D289" s="140" t="s">
        <v>151</v>
      </c>
      <c r="E289" s="148" t="s">
        <v>19</v>
      </c>
      <c r="F289" s="149" t="s">
        <v>154</v>
      </c>
      <c r="H289" s="150">
        <v>2</v>
      </c>
      <c r="I289" s="151"/>
      <c r="L289" s="147"/>
      <c r="M289" s="152"/>
      <c r="T289" s="153"/>
      <c r="AT289" s="148" t="s">
        <v>151</v>
      </c>
      <c r="AU289" s="148" t="s">
        <v>78</v>
      </c>
      <c r="AV289" s="12" t="s">
        <v>149</v>
      </c>
      <c r="AW289" s="12" t="s">
        <v>31</v>
      </c>
      <c r="AX289" s="12" t="s">
        <v>78</v>
      </c>
      <c r="AY289" s="148" t="s">
        <v>142</v>
      </c>
    </row>
    <row r="290" spans="2:65" s="1" customFormat="1" ht="16.5" customHeight="1">
      <c r="B290" s="32"/>
      <c r="C290" s="125" t="s">
        <v>322</v>
      </c>
      <c r="D290" s="125" t="s">
        <v>143</v>
      </c>
      <c r="E290" s="126" t="s">
        <v>1035</v>
      </c>
      <c r="F290" s="127" t="s">
        <v>1036</v>
      </c>
      <c r="G290" s="128" t="s">
        <v>146</v>
      </c>
      <c r="H290" s="129">
        <v>44</v>
      </c>
      <c r="I290" s="130"/>
      <c r="J290" s="131">
        <f>ROUND(I290*H290,2)</f>
        <v>0</v>
      </c>
      <c r="K290" s="127" t="s">
        <v>147</v>
      </c>
      <c r="L290" s="132"/>
      <c r="M290" s="133" t="s">
        <v>19</v>
      </c>
      <c r="N290" s="134" t="s">
        <v>41</v>
      </c>
      <c r="P290" s="135">
        <f>O290*H290</f>
        <v>0</v>
      </c>
      <c r="Q290" s="135">
        <v>1E-4</v>
      </c>
      <c r="R290" s="135">
        <f>Q290*H290</f>
        <v>4.4000000000000003E-3</v>
      </c>
      <c r="S290" s="135">
        <v>0</v>
      </c>
      <c r="T290" s="136">
        <f>S290*H290</f>
        <v>0</v>
      </c>
      <c r="AR290" s="137" t="s">
        <v>148</v>
      </c>
      <c r="AT290" s="137" t="s">
        <v>143</v>
      </c>
      <c r="AU290" s="137" t="s">
        <v>78</v>
      </c>
      <c r="AY290" s="17" t="s">
        <v>142</v>
      </c>
      <c r="BE290" s="138">
        <f>IF(N290="základní",J290,0)</f>
        <v>0</v>
      </c>
      <c r="BF290" s="138">
        <f>IF(N290="snížená",J290,0)</f>
        <v>0</v>
      </c>
      <c r="BG290" s="138">
        <f>IF(N290="zákl. přenesená",J290,0)</f>
        <v>0</v>
      </c>
      <c r="BH290" s="138">
        <f>IF(N290="sníž. přenesená",J290,0)</f>
        <v>0</v>
      </c>
      <c r="BI290" s="138">
        <f>IF(N290="nulová",J290,0)</f>
        <v>0</v>
      </c>
      <c r="BJ290" s="17" t="s">
        <v>78</v>
      </c>
      <c r="BK290" s="138">
        <f>ROUND(I290*H290,2)</f>
        <v>0</v>
      </c>
      <c r="BL290" s="17" t="s">
        <v>149</v>
      </c>
      <c r="BM290" s="137" t="s">
        <v>1841</v>
      </c>
    </row>
    <row r="291" spans="2:65" s="13" customFormat="1" ht="11.25">
      <c r="B291" s="154"/>
      <c r="D291" s="140" t="s">
        <v>151</v>
      </c>
      <c r="E291" s="155" t="s">
        <v>19</v>
      </c>
      <c r="F291" s="156" t="s">
        <v>1830</v>
      </c>
      <c r="H291" s="155" t="s">
        <v>19</v>
      </c>
      <c r="I291" s="157"/>
      <c r="L291" s="154"/>
      <c r="M291" s="158"/>
      <c r="T291" s="159"/>
      <c r="AT291" s="155" t="s">
        <v>151</v>
      </c>
      <c r="AU291" s="155" t="s">
        <v>78</v>
      </c>
      <c r="AV291" s="13" t="s">
        <v>78</v>
      </c>
      <c r="AW291" s="13" t="s">
        <v>31</v>
      </c>
      <c r="AX291" s="13" t="s">
        <v>70</v>
      </c>
      <c r="AY291" s="155" t="s">
        <v>142</v>
      </c>
    </row>
    <row r="292" spans="2:65" s="11" customFormat="1" ht="11.25">
      <c r="B292" s="139"/>
      <c r="D292" s="140" t="s">
        <v>151</v>
      </c>
      <c r="E292" s="141" t="s">
        <v>19</v>
      </c>
      <c r="F292" s="142" t="s">
        <v>1842</v>
      </c>
      <c r="H292" s="143">
        <v>44</v>
      </c>
      <c r="I292" s="144"/>
      <c r="L292" s="139"/>
      <c r="M292" s="145"/>
      <c r="T292" s="146"/>
      <c r="AT292" s="141" t="s">
        <v>151</v>
      </c>
      <c r="AU292" s="141" t="s">
        <v>78</v>
      </c>
      <c r="AV292" s="11" t="s">
        <v>80</v>
      </c>
      <c r="AW292" s="11" t="s">
        <v>31</v>
      </c>
      <c r="AX292" s="11" t="s">
        <v>70</v>
      </c>
      <c r="AY292" s="141" t="s">
        <v>142</v>
      </c>
    </row>
    <row r="293" spans="2:65" s="12" customFormat="1" ht="11.25">
      <c r="B293" s="147"/>
      <c r="D293" s="140" t="s">
        <v>151</v>
      </c>
      <c r="E293" s="148" t="s">
        <v>19</v>
      </c>
      <c r="F293" s="149" t="s">
        <v>154</v>
      </c>
      <c r="H293" s="150">
        <v>44</v>
      </c>
      <c r="I293" s="151"/>
      <c r="L293" s="147"/>
      <c r="M293" s="152"/>
      <c r="T293" s="153"/>
      <c r="AT293" s="148" t="s">
        <v>151</v>
      </c>
      <c r="AU293" s="148" t="s">
        <v>78</v>
      </c>
      <c r="AV293" s="12" t="s">
        <v>149</v>
      </c>
      <c r="AW293" s="12" t="s">
        <v>31</v>
      </c>
      <c r="AX293" s="12" t="s">
        <v>78</v>
      </c>
      <c r="AY293" s="148" t="s">
        <v>142</v>
      </c>
    </row>
    <row r="294" spans="2:65" s="1" customFormat="1" ht="16.5" customHeight="1">
      <c r="B294" s="32"/>
      <c r="C294" s="125" t="s">
        <v>327</v>
      </c>
      <c r="D294" s="125" t="s">
        <v>143</v>
      </c>
      <c r="E294" s="126" t="s">
        <v>1039</v>
      </c>
      <c r="F294" s="127" t="s">
        <v>1040</v>
      </c>
      <c r="G294" s="128" t="s">
        <v>146</v>
      </c>
      <c r="H294" s="129">
        <v>44</v>
      </c>
      <c r="I294" s="130"/>
      <c r="J294" s="131">
        <f>ROUND(I294*H294,2)</f>
        <v>0</v>
      </c>
      <c r="K294" s="127" t="s">
        <v>147</v>
      </c>
      <c r="L294" s="132"/>
      <c r="M294" s="133" t="s">
        <v>19</v>
      </c>
      <c r="N294" s="134" t="s">
        <v>41</v>
      </c>
      <c r="P294" s="135">
        <f>O294*H294</f>
        <v>0</v>
      </c>
      <c r="Q294" s="135">
        <v>1E-4</v>
      </c>
      <c r="R294" s="135">
        <f>Q294*H294</f>
        <v>4.4000000000000003E-3</v>
      </c>
      <c r="S294" s="135">
        <v>0</v>
      </c>
      <c r="T294" s="136">
        <f>S294*H294</f>
        <v>0</v>
      </c>
      <c r="AR294" s="137" t="s">
        <v>148</v>
      </c>
      <c r="AT294" s="137" t="s">
        <v>143</v>
      </c>
      <c r="AU294" s="137" t="s">
        <v>78</v>
      </c>
      <c r="AY294" s="17" t="s">
        <v>142</v>
      </c>
      <c r="BE294" s="138">
        <f>IF(N294="základní",J294,0)</f>
        <v>0</v>
      </c>
      <c r="BF294" s="138">
        <f>IF(N294="snížená",J294,0)</f>
        <v>0</v>
      </c>
      <c r="BG294" s="138">
        <f>IF(N294="zákl. přenesená",J294,0)</f>
        <v>0</v>
      </c>
      <c r="BH294" s="138">
        <f>IF(N294="sníž. přenesená",J294,0)</f>
        <v>0</v>
      </c>
      <c r="BI294" s="138">
        <f>IF(N294="nulová",J294,0)</f>
        <v>0</v>
      </c>
      <c r="BJ294" s="17" t="s">
        <v>78</v>
      </c>
      <c r="BK294" s="138">
        <f>ROUND(I294*H294,2)</f>
        <v>0</v>
      </c>
      <c r="BL294" s="17" t="s">
        <v>149</v>
      </c>
      <c r="BM294" s="137" t="s">
        <v>1843</v>
      </c>
    </row>
    <row r="295" spans="2:65" s="13" customFormat="1" ht="11.25">
      <c r="B295" s="154"/>
      <c r="D295" s="140" t="s">
        <v>151</v>
      </c>
      <c r="E295" s="155" t="s">
        <v>19</v>
      </c>
      <c r="F295" s="156" t="s">
        <v>1830</v>
      </c>
      <c r="H295" s="155" t="s">
        <v>19</v>
      </c>
      <c r="I295" s="157"/>
      <c r="L295" s="154"/>
      <c r="M295" s="158"/>
      <c r="T295" s="159"/>
      <c r="AT295" s="155" t="s">
        <v>151</v>
      </c>
      <c r="AU295" s="155" t="s">
        <v>78</v>
      </c>
      <c r="AV295" s="13" t="s">
        <v>78</v>
      </c>
      <c r="AW295" s="13" t="s">
        <v>31</v>
      </c>
      <c r="AX295" s="13" t="s">
        <v>70</v>
      </c>
      <c r="AY295" s="155" t="s">
        <v>142</v>
      </c>
    </row>
    <row r="296" spans="2:65" s="11" customFormat="1" ht="11.25">
      <c r="B296" s="139"/>
      <c r="D296" s="140" t="s">
        <v>151</v>
      </c>
      <c r="E296" s="141" t="s">
        <v>19</v>
      </c>
      <c r="F296" s="142" t="s">
        <v>1842</v>
      </c>
      <c r="H296" s="143">
        <v>44</v>
      </c>
      <c r="I296" s="144"/>
      <c r="L296" s="139"/>
      <c r="M296" s="145"/>
      <c r="T296" s="146"/>
      <c r="AT296" s="141" t="s">
        <v>151</v>
      </c>
      <c r="AU296" s="141" t="s">
        <v>78</v>
      </c>
      <c r="AV296" s="11" t="s">
        <v>80</v>
      </c>
      <c r="AW296" s="11" t="s">
        <v>31</v>
      </c>
      <c r="AX296" s="11" t="s">
        <v>70</v>
      </c>
      <c r="AY296" s="141" t="s">
        <v>142</v>
      </c>
    </row>
    <row r="297" spans="2:65" s="12" customFormat="1" ht="11.25">
      <c r="B297" s="147"/>
      <c r="D297" s="140" t="s">
        <v>151</v>
      </c>
      <c r="E297" s="148" t="s">
        <v>19</v>
      </c>
      <c r="F297" s="149" t="s">
        <v>154</v>
      </c>
      <c r="H297" s="150">
        <v>44</v>
      </c>
      <c r="I297" s="151"/>
      <c r="L297" s="147"/>
      <c r="M297" s="152"/>
      <c r="T297" s="153"/>
      <c r="AT297" s="148" t="s">
        <v>151</v>
      </c>
      <c r="AU297" s="148" t="s">
        <v>78</v>
      </c>
      <c r="AV297" s="12" t="s">
        <v>149</v>
      </c>
      <c r="AW297" s="12" t="s">
        <v>31</v>
      </c>
      <c r="AX297" s="12" t="s">
        <v>78</v>
      </c>
      <c r="AY297" s="148" t="s">
        <v>142</v>
      </c>
    </row>
    <row r="298" spans="2:65" s="1" customFormat="1" ht="16.5" customHeight="1">
      <c r="B298" s="32"/>
      <c r="C298" s="125" t="s">
        <v>335</v>
      </c>
      <c r="D298" s="125" t="s">
        <v>143</v>
      </c>
      <c r="E298" s="126" t="s">
        <v>1042</v>
      </c>
      <c r="F298" s="127" t="s">
        <v>1043</v>
      </c>
      <c r="G298" s="128" t="s">
        <v>146</v>
      </c>
      <c r="H298" s="129">
        <v>88</v>
      </c>
      <c r="I298" s="130"/>
      <c r="J298" s="131">
        <f>ROUND(I298*H298,2)</f>
        <v>0</v>
      </c>
      <c r="K298" s="127" t="s">
        <v>147</v>
      </c>
      <c r="L298" s="132"/>
      <c r="M298" s="133" t="s">
        <v>19</v>
      </c>
      <c r="N298" s="134" t="s">
        <v>41</v>
      </c>
      <c r="P298" s="135">
        <f>O298*H298</f>
        <v>0</v>
      </c>
      <c r="Q298" s="135">
        <v>1.2E-4</v>
      </c>
      <c r="R298" s="135">
        <f>Q298*H298</f>
        <v>1.056E-2</v>
      </c>
      <c r="S298" s="135">
        <v>0</v>
      </c>
      <c r="T298" s="136">
        <f>S298*H298</f>
        <v>0</v>
      </c>
      <c r="AR298" s="137" t="s">
        <v>148</v>
      </c>
      <c r="AT298" s="137" t="s">
        <v>143</v>
      </c>
      <c r="AU298" s="137" t="s">
        <v>78</v>
      </c>
      <c r="AY298" s="17" t="s">
        <v>142</v>
      </c>
      <c r="BE298" s="138">
        <f>IF(N298="základní",J298,0)</f>
        <v>0</v>
      </c>
      <c r="BF298" s="138">
        <f>IF(N298="snížená",J298,0)</f>
        <v>0</v>
      </c>
      <c r="BG298" s="138">
        <f>IF(N298="zákl. přenesená",J298,0)</f>
        <v>0</v>
      </c>
      <c r="BH298" s="138">
        <f>IF(N298="sníž. přenesená",J298,0)</f>
        <v>0</v>
      </c>
      <c r="BI298" s="138">
        <f>IF(N298="nulová",J298,0)</f>
        <v>0</v>
      </c>
      <c r="BJ298" s="17" t="s">
        <v>78</v>
      </c>
      <c r="BK298" s="138">
        <f>ROUND(I298*H298,2)</f>
        <v>0</v>
      </c>
      <c r="BL298" s="17" t="s">
        <v>149</v>
      </c>
      <c r="BM298" s="137" t="s">
        <v>1844</v>
      </c>
    </row>
    <row r="299" spans="2:65" s="13" customFormat="1" ht="11.25">
      <c r="B299" s="154"/>
      <c r="D299" s="140" t="s">
        <v>151</v>
      </c>
      <c r="E299" s="155" t="s">
        <v>19</v>
      </c>
      <c r="F299" s="156" t="s">
        <v>1830</v>
      </c>
      <c r="H299" s="155" t="s">
        <v>19</v>
      </c>
      <c r="I299" s="157"/>
      <c r="L299" s="154"/>
      <c r="M299" s="158"/>
      <c r="T299" s="159"/>
      <c r="AT299" s="155" t="s">
        <v>151</v>
      </c>
      <c r="AU299" s="155" t="s">
        <v>78</v>
      </c>
      <c r="AV299" s="13" t="s">
        <v>78</v>
      </c>
      <c r="AW299" s="13" t="s">
        <v>31</v>
      </c>
      <c r="AX299" s="13" t="s">
        <v>70</v>
      </c>
      <c r="AY299" s="155" t="s">
        <v>142</v>
      </c>
    </row>
    <row r="300" spans="2:65" s="11" customFormat="1" ht="11.25">
      <c r="B300" s="139"/>
      <c r="D300" s="140" t="s">
        <v>151</v>
      </c>
      <c r="E300" s="141" t="s">
        <v>19</v>
      </c>
      <c r="F300" s="142" t="s">
        <v>1845</v>
      </c>
      <c r="H300" s="143">
        <v>88</v>
      </c>
      <c r="I300" s="144"/>
      <c r="L300" s="139"/>
      <c r="M300" s="145"/>
      <c r="T300" s="146"/>
      <c r="AT300" s="141" t="s">
        <v>151</v>
      </c>
      <c r="AU300" s="141" t="s">
        <v>78</v>
      </c>
      <c r="AV300" s="11" t="s">
        <v>80</v>
      </c>
      <c r="AW300" s="11" t="s">
        <v>31</v>
      </c>
      <c r="AX300" s="11" t="s">
        <v>70</v>
      </c>
      <c r="AY300" s="141" t="s">
        <v>142</v>
      </c>
    </row>
    <row r="301" spans="2:65" s="12" customFormat="1" ht="11.25">
      <c r="B301" s="147"/>
      <c r="D301" s="140" t="s">
        <v>151</v>
      </c>
      <c r="E301" s="148" t="s">
        <v>19</v>
      </c>
      <c r="F301" s="149" t="s">
        <v>154</v>
      </c>
      <c r="H301" s="150">
        <v>88</v>
      </c>
      <c r="I301" s="151"/>
      <c r="L301" s="147"/>
      <c r="M301" s="152"/>
      <c r="T301" s="153"/>
      <c r="AT301" s="148" t="s">
        <v>151</v>
      </c>
      <c r="AU301" s="148" t="s">
        <v>78</v>
      </c>
      <c r="AV301" s="12" t="s">
        <v>149</v>
      </c>
      <c r="AW301" s="12" t="s">
        <v>31</v>
      </c>
      <c r="AX301" s="12" t="s">
        <v>78</v>
      </c>
      <c r="AY301" s="148" t="s">
        <v>142</v>
      </c>
    </row>
    <row r="302" spans="2:65" s="1" customFormat="1" ht="24.2" customHeight="1">
      <c r="B302" s="32"/>
      <c r="C302" s="125" t="s">
        <v>345</v>
      </c>
      <c r="D302" s="125" t="s">
        <v>143</v>
      </c>
      <c r="E302" s="126" t="s">
        <v>1046</v>
      </c>
      <c r="F302" s="127" t="s">
        <v>1047</v>
      </c>
      <c r="G302" s="128" t="s">
        <v>290</v>
      </c>
      <c r="H302" s="129">
        <v>33.128</v>
      </c>
      <c r="I302" s="130"/>
      <c r="J302" s="131">
        <f>ROUND(I302*H302,2)</f>
        <v>0</v>
      </c>
      <c r="K302" s="127" t="s">
        <v>147</v>
      </c>
      <c r="L302" s="132"/>
      <c r="M302" s="133" t="s">
        <v>19</v>
      </c>
      <c r="N302" s="134" t="s">
        <v>41</v>
      </c>
      <c r="P302" s="135">
        <f>O302*H302</f>
        <v>0</v>
      </c>
      <c r="Q302" s="135">
        <v>0</v>
      </c>
      <c r="R302" s="135">
        <f>Q302*H302</f>
        <v>0</v>
      </c>
      <c r="S302" s="135">
        <v>0</v>
      </c>
      <c r="T302" s="136">
        <f>S302*H302</f>
        <v>0</v>
      </c>
      <c r="AR302" s="137" t="s">
        <v>148</v>
      </c>
      <c r="AT302" s="137" t="s">
        <v>143</v>
      </c>
      <c r="AU302" s="137" t="s">
        <v>78</v>
      </c>
      <c r="AY302" s="17" t="s">
        <v>142</v>
      </c>
      <c r="BE302" s="138">
        <f>IF(N302="základní",J302,0)</f>
        <v>0</v>
      </c>
      <c r="BF302" s="138">
        <f>IF(N302="snížená",J302,0)</f>
        <v>0</v>
      </c>
      <c r="BG302" s="138">
        <f>IF(N302="zákl. přenesená",J302,0)</f>
        <v>0</v>
      </c>
      <c r="BH302" s="138">
        <f>IF(N302="sníž. přenesená",J302,0)</f>
        <v>0</v>
      </c>
      <c r="BI302" s="138">
        <f>IF(N302="nulová",J302,0)</f>
        <v>0</v>
      </c>
      <c r="BJ302" s="17" t="s">
        <v>78</v>
      </c>
      <c r="BK302" s="138">
        <f>ROUND(I302*H302,2)</f>
        <v>0</v>
      </c>
      <c r="BL302" s="17" t="s">
        <v>149</v>
      </c>
      <c r="BM302" s="137" t="s">
        <v>1846</v>
      </c>
    </row>
    <row r="303" spans="2:65" s="13" customFormat="1" ht="11.25">
      <c r="B303" s="154"/>
      <c r="D303" s="140" t="s">
        <v>151</v>
      </c>
      <c r="E303" s="155" t="s">
        <v>19</v>
      </c>
      <c r="F303" s="156" t="s">
        <v>1049</v>
      </c>
      <c r="H303" s="155" t="s">
        <v>19</v>
      </c>
      <c r="I303" s="157"/>
      <c r="L303" s="154"/>
      <c r="M303" s="158"/>
      <c r="T303" s="159"/>
      <c r="AT303" s="155" t="s">
        <v>151</v>
      </c>
      <c r="AU303" s="155" t="s">
        <v>78</v>
      </c>
      <c r="AV303" s="13" t="s">
        <v>78</v>
      </c>
      <c r="AW303" s="13" t="s">
        <v>31</v>
      </c>
      <c r="AX303" s="13" t="s">
        <v>70</v>
      </c>
      <c r="AY303" s="155" t="s">
        <v>142</v>
      </c>
    </row>
    <row r="304" spans="2:65" s="11" customFormat="1" ht="11.25">
      <c r="B304" s="139"/>
      <c r="D304" s="140" t="s">
        <v>151</v>
      </c>
      <c r="E304" s="141" t="s">
        <v>19</v>
      </c>
      <c r="F304" s="142" t="s">
        <v>1050</v>
      </c>
      <c r="H304" s="143">
        <v>0.878</v>
      </c>
      <c r="I304" s="144"/>
      <c r="L304" s="139"/>
      <c r="M304" s="145"/>
      <c r="T304" s="146"/>
      <c r="AT304" s="141" t="s">
        <v>151</v>
      </c>
      <c r="AU304" s="141" t="s">
        <v>78</v>
      </c>
      <c r="AV304" s="11" t="s">
        <v>80</v>
      </c>
      <c r="AW304" s="11" t="s">
        <v>31</v>
      </c>
      <c r="AX304" s="11" t="s">
        <v>70</v>
      </c>
      <c r="AY304" s="141" t="s">
        <v>142</v>
      </c>
    </row>
    <row r="305" spans="2:65" s="13" customFormat="1" ht="11.25">
      <c r="B305" s="154"/>
      <c r="D305" s="140" t="s">
        <v>151</v>
      </c>
      <c r="E305" s="155" t="s">
        <v>19</v>
      </c>
      <c r="F305" s="156" t="s">
        <v>1051</v>
      </c>
      <c r="H305" s="155" t="s">
        <v>19</v>
      </c>
      <c r="I305" s="157"/>
      <c r="L305" s="154"/>
      <c r="M305" s="158"/>
      <c r="T305" s="159"/>
      <c r="AT305" s="155" t="s">
        <v>151</v>
      </c>
      <c r="AU305" s="155" t="s">
        <v>78</v>
      </c>
      <c r="AV305" s="13" t="s">
        <v>78</v>
      </c>
      <c r="AW305" s="13" t="s">
        <v>31</v>
      </c>
      <c r="AX305" s="13" t="s">
        <v>70</v>
      </c>
      <c r="AY305" s="155" t="s">
        <v>142</v>
      </c>
    </row>
    <row r="306" spans="2:65" s="13" customFormat="1" ht="11.25">
      <c r="B306" s="154"/>
      <c r="D306" s="140" t="s">
        <v>151</v>
      </c>
      <c r="E306" s="155" t="s">
        <v>19</v>
      </c>
      <c r="F306" s="156" t="s">
        <v>1847</v>
      </c>
      <c r="H306" s="155" t="s">
        <v>19</v>
      </c>
      <c r="I306" s="157"/>
      <c r="L306" s="154"/>
      <c r="M306" s="158"/>
      <c r="T306" s="159"/>
      <c r="AT306" s="155" t="s">
        <v>151</v>
      </c>
      <c r="AU306" s="155" t="s">
        <v>78</v>
      </c>
      <c r="AV306" s="13" t="s">
        <v>78</v>
      </c>
      <c r="AW306" s="13" t="s">
        <v>31</v>
      </c>
      <c r="AX306" s="13" t="s">
        <v>70</v>
      </c>
      <c r="AY306" s="155" t="s">
        <v>142</v>
      </c>
    </row>
    <row r="307" spans="2:65" s="11" customFormat="1" ht="11.25">
      <c r="B307" s="139"/>
      <c r="D307" s="140" t="s">
        <v>151</v>
      </c>
      <c r="E307" s="141" t="s">
        <v>19</v>
      </c>
      <c r="F307" s="142" t="s">
        <v>1848</v>
      </c>
      <c r="H307" s="143">
        <v>1.125</v>
      </c>
      <c r="I307" s="144"/>
      <c r="L307" s="139"/>
      <c r="M307" s="145"/>
      <c r="T307" s="146"/>
      <c r="AT307" s="141" t="s">
        <v>151</v>
      </c>
      <c r="AU307" s="141" t="s">
        <v>78</v>
      </c>
      <c r="AV307" s="11" t="s">
        <v>80</v>
      </c>
      <c r="AW307" s="11" t="s">
        <v>31</v>
      </c>
      <c r="AX307" s="11" t="s">
        <v>70</v>
      </c>
      <c r="AY307" s="141" t="s">
        <v>142</v>
      </c>
    </row>
    <row r="308" spans="2:65" s="13" customFormat="1" ht="11.25">
      <c r="B308" s="154"/>
      <c r="D308" s="140" t="s">
        <v>151</v>
      </c>
      <c r="E308" s="155" t="s">
        <v>19</v>
      </c>
      <c r="F308" s="156" t="s">
        <v>1055</v>
      </c>
      <c r="H308" s="155" t="s">
        <v>19</v>
      </c>
      <c r="I308" s="157"/>
      <c r="L308" s="154"/>
      <c r="M308" s="158"/>
      <c r="T308" s="159"/>
      <c r="AT308" s="155" t="s">
        <v>151</v>
      </c>
      <c r="AU308" s="155" t="s">
        <v>78</v>
      </c>
      <c r="AV308" s="13" t="s">
        <v>78</v>
      </c>
      <c r="AW308" s="13" t="s">
        <v>31</v>
      </c>
      <c r="AX308" s="13" t="s">
        <v>70</v>
      </c>
      <c r="AY308" s="155" t="s">
        <v>142</v>
      </c>
    </row>
    <row r="309" spans="2:65" s="11" customFormat="1" ht="11.25">
      <c r="B309" s="139"/>
      <c r="D309" s="140" t="s">
        <v>151</v>
      </c>
      <c r="E309" s="141" t="s">
        <v>19</v>
      </c>
      <c r="F309" s="142" t="s">
        <v>1848</v>
      </c>
      <c r="H309" s="143">
        <v>1.125</v>
      </c>
      <c r="I309" s="144"/>
      <c r="L309" s="139"/>
      <c r="M309" s="145"/>
      <c r="T309" s="146"/>
      <c r="AT309" s="141" t="s">
        <v>151</v>
      </c>
      <c r="AU309" s="141" t="s">
        <v>78</v>
      </c>
      <c r="AV309" s="11" t="s">
        <v>80</v>
      </c>
      <c r="AW309" s="11" t="s">
        <v>31</v>
      </c>
      <c r="AX309" s="11" t="s">
        <v>70</v>
      </c>
      <c r="AY309" s="141" t="s">
        <v>142</v>
      </c>
    </row>
    <row r="310" spans="2:65" s="13" customFormat="1" ht="11.25">
      <c r="B310" s="154"/>
      <c r="D310" s="140" t="s">
        <v>151</v>
      </c>
      <c r="E310" s="155" t="s">
        <v>19</v>
      </c>
      <c r="F310" s="156" t="s">
        <v>1849</v>
      </c>
      <c r="H310" s="155" t="s">
        <v>19</v>
      </c>
      <c r="I310" s="157"/>
      <c r="L310" s="154"/>
      <c r="M310" s="158"/>
      <c r="T310" s="159"/>
      <c r="AT310" s="155" t="s">
        <v>151</v>
      </c>
      <c r="AU310" s="155" t="s">
        <v>78</v>
      </c>
      <c r="AV310" s="13" t="s">
        <v>78</v>
      </c>
      <c r="AW310" s="13" t="s">
        <v>31</v>
      </c>
      <c r="AX310" s="13" t="s">
        <v>70</v>
      </c>
      <c r="AY310" s="155" t="s">
        <v>142</v>
      </c>
    </row>
    <row r="311" spans="2:65" s="11" customFormat="1" ht="11.25">
      <c r="B311" s="139"/>
      <c r="D311" s="140" t="s">
        <v>151</v>
      </c>
      <c r="E311" s="141" t="s">
        <v>19</v>
      </c>
      <c r="F311" s="142" t="s">
        <v>1850</v>
      </c>
      <c r="H311" s="143">
        <v>15</v>
      </c>
      <c r="I311" s="144"/>
      <c r="L311" s="139"/>
      <c r="M311" s="145"/>
      <c r="T311" s="146"/>
      <c r="AT311" s="141" t="s">
        <v>151</v>
      </c>
      <c r="AU311" s="141" t="s">
        <v>78</v>
      </c>
      <c r="AV311" s="11" t="s">
        <v>80</v>
      </c>
      <c r="AW311" s="11" t="s">
        <v>31</v>
      </c>
      <c r="AX311" s="11" t="s">
        <v>70</v>
      </c>
      <c r="AY311" s="141" t="s">
        <v>142</v>
      </c>
    </row>
    <row r="312" spans="2:65" s="13" customFormat="1" ht="11.25">
      <c r="B312" s="154"/>
      <c r="D312" s="140" t="s">
        <v>151</v>
      </c>
      <c r="E312" s="155" t="s">
        <v>19</v>
      </c>
      <c r="F312" s="156" t="s">
        <v>1851</v>
      </c>
      <c r="H312" s="155" t="s">
        <v>19</v>
      </c>
      <c r="I312" s="157"/>
      <c r="L312" s="154"/>
      <c r="M312" s="158"/>
      <c r="T312" s="159"/>
      <c r="AT312" s="155" t="s">
        <v>151</v>
      </c>
      <c r="AU312" s="155" t="s">
        <v>78</v>
      </c>
      <c r="AV312" s="13" t="s">
        <v>78</v>
      </c>
      <c r="AW312" s="13" t="s">
        <v>31</v>
      </c>
      <c r="AX312" s="13" t="s">
        <v>70</v>
      </c>
      <c r="AY312" s="155" t="s">
        <v>142</v>
      </c>
    </row>
    <row r="313" spans="2:65" s="11" customFormat="1" ht="11.25">
      <c r="B313" s="139"/>
      <c r="D313" s="140" t="s">
        <v>151</v>
      </c>
      <c r="E313" s="141" t="s">
        <v>19</v>
      </c>
      <c r="F313" s="142" t="s">
        <v>1850</v>
      </c>
      <c r="H313" s="143">
        <v>15</v>
      </c>
      <c r="I313" s="144"/>
      <c r="L313" s="139"/>
      <c r="M313" s="145"/>
      <c r="T313" s="146"/>
      <c r="AT313" s="141" t="s">
        <v>151</v>
      </c>
      <c r="AU313" s="141" t="s">
        <v>78</v>
      </c>
      <c r="AV313" s="11" t="s">
        <v>80</v>
      </c>
      <c r="AW313" s="11" t="s">
        <v>31</v>
      </c>
      <c r="AX313" s="11" t="s">
        <v>70</v>
      </c>
      <c r="AY313" s="141" t="s">
        <v>142</v>
      </c>
    </row>
    <row r="314" spans="2:65" s="12" customFormat="1" ht="11.25">
      <c r="B314" s="147"/>
      <c r="D314" s="140" t="s">
        <v>151</v>
      </c>
      <c r="E314" s="148" t="s">
        <v>19</v>
      </c>
      <c r="F314" s="149" t="s">
        <v>154</v>
      </c>
      <c r="H314" s="150">
        <v>33.128</v>
      </c>
      <c r="I314" s="151"/>
      <c r="L314" s="147"/>
      <c r="M314" s="152"/>
      <c r="T314" s="153"/>
      <c r="AT314" s="148" t="s">
        <v>151</v>
      </c>
      <c r="AU314" s="148" t="s">
        <v>78</v>
      </c>
      <c r="AV314" s="12" t="s">
        <v>149</v>
      </c>
      <c r="AW314" s="12" t="s">
        <v>31</v>
      </c>
      <c r="AX314" s="12" t="s">
        <v>78</v>
      </c>
      <c r="AY314" s="148" t="s">
        <v>142</v>
      </c>
    </row>
    <row r="315" spans="2:65" s="1" customFormat="1" ht="24.2" customHeight="1">
      <c r="B315" s="32"/>
      <c r="C315" s="125" t="s">
        <v>350</v>
      </c>
      <c r="D315" s="125" t="s">
        <v>143</v>
      </c>
      <c r="E315" s="126" t="s">
        <v>1545</v>
      </c>
      <c r="F315" s="127" t="s">
        <v>1546</v>
      </c>
      <c r="G315" s="128" t="s">
        <v>290</v>
      </c>
      <c r="H315" s="129">
        <v>2.25</v>
      </c>
      <c r="I315" s="130"/>
      <c r="J315" s="131">
        <f>ROUND(I315*H315,2)</f>
        <v>0</v>
      </c>
      <c r="K315" s="127" t="s">
        <v>147</v>
      </c>
      <c r="L315" s="132"/>
      <c r="M315" s="133" t="s">
        <v>19</v>
      </c>
      <c r="N315" s="134" t="s">
        <v>41</v>
      </c>
      <c r="P315" s="135">
        <f>O315*H315</f>
        <v>0</v>
      </c>
      <c r="Q315" s="135">
        <v>0</v>
      </c>
      <c r="R315" s="135">
        <f>Q315*H315</f>
        <v>0</v>
      </c>
      <c r="S315" s="135">
        <v>0</v>
      </c>
      <c r="T315" s="136">
        <f>S315*H315</f>
        <v>0</v>
      </c>
      <c r="AR315" s="137" t="s">
        <v>148</v>
      </c>
      <c r="AT315" s="137" t="s">
        <v>143</v>
      </c>
      <c r="AU315" s="137" t="s">
        <v>78</v>
      </c>
      <c r="AY315" s="17" t="s">
        <v>142</v>
      </c>
      <c r="BE315" s="138">
        <f>IF(N315="základní",J315,0)</f>
        <v>0</v>
      </c>
      <c r="BF315" s="138">
        <f>IF(N315="snížená",J315,0)</f>
        <v>0</v>
      </c>
      <c r="BG315" s="138">
        <f>IF(N315="zákl. přenesená",J315,0)</f>
        <v>0</v>
      </c>
      <c r="BH315" s="138">
        <f>IF(N315="sníž. přenesená",J315,0)</f>
        <v>0</v>
      </c>
      <c r="BI315" s="138">
        <f>IF(N315="nulová",J315,0)</f>
        <v>0</v>
      </c>
      <c r="BJ315" s="17" t="s">
        <v>78</v>
      </c>
      <c r="BK315" s="138">
        <f>ROUND(I315*H315,2)</f>
        <v>0</v>
      </c>
      <c r="BL315" s="17" t="s">
        <v>149</v>
      </c>
      <c r="BM315" s="137" t="s">
        <v>1852</v>
      </c>
    </row>
    <row r="316" spans="2:65" s="13" customFormat="1" ht="11.25">
      <c r="B316" s="154"/>
      <c r="D316" s="140" t="s">
        <v>151</v>
      </c>
      <c r="E316" s="155" t="s">
        <v>19</v>
      </c>
      <c r="F316" s="156" t="s">
        <v>1051</v>
      </c>
      <c r="H316" s="155" t="s">
        <v>19</v>
      </c>
      <c r="I316" s="157"/>
      <c r="L316" s="154"/>
      <c r="M316" s="158"/>
      <c r="T316" s="159"/>
      <c r="AT316" s="155" t="s">
        <v>151</v>
      </c>
      <c r="AU316" s="155" t="s">
        <v>78</v>
      </c>
      <c r="AV316" s="13" t="s">
        <v>78</v>
      </c>
      <c r="AW316" s="13" t="s">
        <v>31</v>
      </c>
      <c r="AX316" s="13" t="s">
        <v>70</v>
      </c>
      <c r="AY316" s="155" t="s">
        <v>142</v>
      </c>
    </row>
    <row r="317" spans="2:65" s="13" customFormat="1" ht="11.25">
      <c r="B317" s="154"/>
      <c r="D317" s="140" t="s">
        <v>151</v>
      </c>
      <c r="E317" s="155" t="s">
        <v>19</v>
      </c>
      <c r="F317" s="156" t="s">
        <v>1847</v>
      </c>
      <c r="H317" s="155" t="s">
        <v>19</v>
      </c>
      <c r="I317" s="157"/>
      <c r="L317" s="154"/>
      <c r="M317" s="158"/>
      <c r="T317" s="159"/>
      <c r="AT317" s="155" t="s">
        <v>151</v>
      </c>
      <c r="AU317" s="155" t="s">
        <v>78</v>
      </c>
      <c r="AV317" s="13" t="s">
        <v>78</v>
      </c>
      <c r="AW317" s="13" t="s">
        <v>31</v>
      </c>
      <c r="AX317" s="13" t="s">
        <v>70</v>
      </c>
      <c r="AY317" s="155" t="s">
        <v>142</v>
      </c>
    </row>
    <row r="318" spans="2:65" s="11" customFormat="1" ht="11.25">
      <c r="B318" s="139"/>
      <c r="D318" s="140" t="s">
        <v>151</v>
      </c>
      <c r="E318" s="141" t="s">
        <v>19</v>
      </c>
      <c r="F318" s="142" t="s">
        <v>1848</v>
      </c>
      <c r="H318" s="143">
        <v>1.125</v>
      </c>
      <c r="I318" s="144"/>
      <c r="L318" s="139"/>
      <c r="M318" s="145"/>
      <c r="T318" s="146"/>
      <c r="AT318" s="141" t="s">
        <v>151</v>
      </c>
      <c r="AU318" s="141" t="s">
        <v>78</v>
      </c>
      <c r="AV318" s="11" t="s">
        <v>80</v>
      </c>
      <c r="AW318" s="11" t="s">
        <v>31</v>
      </c>
      <c r="AX318" s="11" t="s">
        <v>70</v>
      </c>
      <c r="AY318" s="141" t="s">
        <v>142</v>
      </c>
    </row>
    <row r="319" spans="2:65" s="13" customFormat="1" ht="11.25">
      <c r="B319" s="154"/>
      <c r="D319" s="140" t="s">
        <v>151</v>
      </c>
      <c r="E319" s="155" t="s">
        <v>19</v>
      </c>
      <c r="F319" s="156" t="s">
        <v>1055</v>
      </c>
      <c r="H319" s="155" t="s">
        <v>19</v>
      </c>
      <c r="I319" s="157"/>
      <c r="L319" s="154"/>
      <c r="M319" s="158"/>
      <c r="T319" s="159"/>
      <c r="AT319" s="155" t="s">
        <v>151</v>
      </c>
      <c r="AU319" s="155" t="s">
        <v>78</v>
      </c>
      <c r="AV319" s="13" t="s">
        <v>78</v>
      </c>
      <c r="AW319" s="13" t="s">
        <v>31</v>
      </c>
      <c r="AX319" s="13" t="s">
        <v>70</v>
      </c>
      <c r="AY319" s="155" t="s">
        <v>142</v>
      </c>
    </row>
    <row r="320" spans="2:65" s="11" customFormat="1" ht="11.25">
      <c r="B320" s="139"/>
      <c r="D320" s="140" t="s">
        <v>151</v>
      </c>
      <c r="E320" s="141" t="s">
        <v>19</v>
      </c>
      <c r="F320" s="142" t="s">
        <v>1848</v>
      </c>
      <c r="H320" s="143">
        <v>1.125</v>
      </c>
      <c r="I320" s="144"/>
      <c r="L320" s="139"/>
      <c r="M320" s="145"/>
      <c r="T320" s="146"/>
      <c r="AT320" s="141" t="s">
        <v>151</v>
      </c>
      <c r="AU320" s="141" t="s">
        <v>78</v>
      </c>
      <c r="AV320" s="11" t="s">
        <v>80</v>
      </c>
      <c r="AW320" s="11" t="s">
        <v>31</v>
      </c>
      <c r="AX320" s="11" t="s">
        <v>70</v>
      </c>
      <c r="AY320" s="141" t="s">
        <v>142</v>
      </c>
    </row>
    <row r="321" spans="2:65" s="12" customFormat="1" ht="11.25">
      <c r="B321" s="147"/>
      <c r="D321" s="140" t="s">
        <v>151</v>
      </c>
      <c r="E321" s="148" t="s">
        <v>19</v>
      </c>
      <c r="F321" s="149" t="s">
        <v>154</v>
      </c>
      <c r="H321" s="150">
        <v>2.25</v>
      </c>
      <c r="I321" s="151"/>
      <c r="L321" s="147"/>
      <c r="M321" s="152"/>
      <c r="T321" s="153"/>
      <c r="AT321" s="148" t="s">
        <v>151</v>
      </c>
      <c r="AU321" s="148" t="s">
        <v>78</v>
      </c>
      <c r="AV321" s="12" t="s">
        <v>149</v>
      </c>
      <c r="AW321" s="12" t="s">
        <v>31</v>
      </c>
      <c r="AX321" s="12" t="s">
        <v>78</v>
      </c>
      <c r="AY321" s="148" t="s">
        <v>142</v>
      </c>
    </row>
    <row r="322" spans="2:65" s="1" customFormat="1" ht="21.75" customHeight="1">
      <c r="B322" s="32"/>
      <c r="C322" s="125" t="s">
        <v>357</v>
      </c>
      <c r="D322" s="125" t="s">
        <v>143</v>
      </c>
      <c r="E322" s="126" t="s">
        <v>296</v>
      </c>
      <c r="F322" s="127" t="s">
        <v>297</v>
      </c>
      <c r="G322" s="128" t="s">
        <v>298</v>
      </c>
      <c r="H322" s="129">
        <v>12</v>
      </c>
      <c r="I322" s="130"/>
      <c r="J322" s="131">
        <f>ROUND(I322*H322,2)</f>
        <v>0</v>
      </c>
      <c r="K322" s="127" t="s">
        <v>147</v>
      </c>
      <c r="L322" s="132"/>
      <c r="M322" s="133" t="s">
        <v>19</v>
      </c>
      <c r="N322" s="134" t="s">
        <v>41</v>
      </c>
      <c r="P322" s="135">
        <f>O322*H322</f>
        <v>0</v>
      </c>
      <c r="Q322" s="135">
        <v>2.234</v>
      </c>
      <c r="R322" s="135">
        <f>Q322*H322</f>
        <v>26.808</v>
      </c>
      <c r="S322" s="135">
        <v>0</v>
      </c>
      <c r="T322" s="136">
        <f>S322*H322</f>
        <v>0</v>
      </c>
      <c r="AR322" s="137" t="s">
        <v>148</v>
      </c>
      <c r="AT322" s="137" t="s">
        <v>143</v>
      </c>
      <c r="AU322" s="137" t="s">
        <v>78</v>
      </c>
      <c r="AY322" s="17" t="s">
        <v>142</v>
      </c>
      <c r="BE322" s="138">
        <f>IF(N322="základní",J322,0)</f>
        <v>0</v>
      </c>
      <c r="BF322" s="138">
        <f>IF(N322="snížená",J322,0)</f>
        <v>0</v>
      </c>
      <c r="BG322" s="138">
        <f>IF(N322="zákl. přenesená",J322,0)</f>
        <v>0</v>
      </c>
      <c r="BH322" s="138">
        <f>IF(N322="sníž. přenesená",J322,0)</f>
        <v>0</v>
      </c>
      <c r="BI322" s="138">
        <f>IF(N322="nulová",J322,0)</f>
        <v>0</v>
      </c>
      <c r="BJ322" s="17" t="s">
        <v>78</v>
      </c>
      <c r="BK322" s="138">
        <f>ROUND(I322*H322,2)</f>
        <v>0</v>
      </c>
      <c r="BL322" s="17" t="s">
        <v>149</v>
      </c>
      <c r="BM322" s="137" t="s">
        <v>1853</v>
      </c>
    </row>
    <row r="323" spans="2:65" s="13" customFormat="1" ht="11.25">
      <c r="B323" s="154"/>
      <c r="D323" s="140" t="s">
        <v>151</v>
      </c>
      <c r="E323" s="155" t="s">
        <v>19</v>
      </c>
      <c r="F323" s="156" t="s">
        <v>1054</v>
      </c>
      <c r="H323" s="155" t="s">
        <v>19</v>
      </c>
      <c r="I323" s="157"/>
      <c r="L323" s="154"/>
      <c r="M323" s="158"/>
      <c r="T323" s="159"/>
      <c r="AT323" s="155" t="s">
        <v>151</v>
      </c>
      <c r="AU323" s="155" t="s">
        <v>78</v>
      </c>
      <c r="AV323" s="13" t="s">
        <v>78</v>
      </c>
      <c r="AW323" s="13" t="s">
        <v>31</v>
      </c>
      <c r="AX323" s="13" t="s">
        <v>70</v>
      </c>
      <c r="AY323" s="155" t="s">
        <v>142</v>
      </c>
    </row>
    <row r="324" spans="2:65" s="13" customFormat="1" ht="11.25">
      <c r="B324" s="154"/>
      <c r="D324" s="140" t="s">
        <v>151</v>
      </c>
      <c r="E324" s="155" t="s">
        <v>19</v>
      </c>
      <c r="F324" s="156" t="s">
        <v>1823</v>
      </c>
      <c r="H324" s="155" t="s">
        <v>19</v>
      </c>
      <c r="I324" s="157"/>
      <c r="L324" s="154"/>
      <c r="M324" s="158"/>
      <c r="T324" s="159"/>
      <c r="AT324" s="155" t="s">
        <v>151</v>
      </c>
      <c r="AU324" s="155" t="s">
        <v>78</v>
      </c>
      <c r="AV324" s="13" t="s">
        <v>78</v>
      </c>
      <c r="AW324" s="13" t="s">
        <v>31</v>
      </c>
      <c r="AX324" s="13" t="s">
        <v>70</v>
      </c>
      <c r="AY324" s="155" t="s">
        <v>142</v>
      </c>
    </row>
    <row r="325" spans="2:65" s="11" customFormat="1" ht="11.25">
      <c r="B325" s="139"/>
      <c r="D325" s="140" t="s">
        <v>151</v>
      </c>
      <c r="E325" s="141" t="s">
        <v>19</v>
      </c>
      <c r="F325" s="142" t="s">
        <v>1056</v>
      </c>
      <c r="H325" s="143">
        <v>6</v>
      </c>
      <c r="I325" s="144"/>
      <c r="L325" s="139"/>
      <c r="M325" s="145"/>
      <c r="T325" s="146"/>
      <c r="AT325" s="141" t="s">
        <v>151</v>
      </c>
      <c r="AU325" s="141" t="s">
        <v>78</v>
      </c>
      <c r="AV325" s="11" t="s">
        <v>80</v>
      </c>
      <c r="AW325" s="11" t="s">
        <v>31</v>
      </c>
      <c r="AX325" s="11" t="s">
        <v>70</v>
      </c>
      <c r="AY325" s="141" t="s">
        <v>142</v>
      </c>
    </row>
    <row r="326" spans="2:65" s="13" customFormat="1" ht="11.25">
      <c r="B326" s="154"/>
      <c r="D326" s="140" t="s">
        <v>151</v>
      </c>
      <c r="E326" s="155" t="s">
        <v>19</v>
      </c>
      <c r="F326" s="156" t="s">
        <v>1055</v>
      </c>
      <c r="H326" s="155" t="s">
        <v>19</v>
      </c>
      <c r="I326" s="157"/>
      <c r="L326" s="154"/>
      <c r="M326" s="158"/>
      <c r="T326" s="159"/>
      <c r="AT326" s="155" t="s">
        <v>151</v>
      </c>
      <c r="AU326" s="155" t="s">
        <v>78</v>
      </c>
      <c r="AV326" s="13" t="s">
        <v>78</v>
      </c>
      <c r="AW326" s="13" t="s">
        <v>31</v>
      </c>
      <c r="AX326" s="13" t="s">
        <v>70</v>
      </c>
      <c r="AY326" s="155" t="s">
        <v>142</v>
      </c>
    </row>
    <row r="327" spans="2:65" s="11" customFormat="1" ht="11.25">
      <c r="B327" s="139"/>
      <c r="D327" s="140" t="s">
        <v>151</v>
      </c>
      <c r="E327" s="141" t="s">
        <v>19</v>
      </c>
      <c r="F327" s="142" t="s">
        <v>1056</v>
      </c>
      <c r="H327" s="143">
        <v>6</v>
      </c>
      <c r="I327" s="144"/>
      <c r="L327" s="139"/>
      <c r="M327" s="145"/>
      <c r="T327" s="146"/>
      <c r="AT327" s="141" t="s">
        <v>151</v>
      </c>
      <c r="AU327" s="141" t="s">
        <v>78</v>
      </c>
      <c r="AV327" s="11" t="s">
        <v>80</v>
      </c>
      <c r="AW327" s="11" t="s">
        <v>31</v>
      </c>
      <c r="AX327" s="11" t="s">
        <v>70</v>
      </c>
      <c r="AY327" s="141" t="s">
        <v>142</v>
      </c>
    </row>
    <row r="328" spans="2:65" s="12" customFormat="1" ht="11.25">
      <c r="B328" s="147"/>
      <c r="D328" s="140" t="s">
        <v>151</v>
      </c>
      <c r="E328" s="148" t="s">
        <v>19</v>
      </c>
      <c r="F328" s="149" t="s">
        <v>154</v>
      </c>
      <c r="H328" s="150">
        <v>12</v>
      </c>
      <c r="I328" s="151"/>
      <c r="L328" s="147"/>
      <c r="M328" s="152"/>
      <c r="T328" s="153"/>
      <c r="AT328" s="148" t="s">
        <v>151</v>
      </c>
      <c r="AU328" s="148" t="s">
        <v>78</v>
      </c>
      <c r="AV328" s="12" t="s">
        <v>149</v>
      </c>
      <c r="AW328" s="12" t="s">
        <v>31</v>
      </c>
      <c r="AX328" s="12" t="s">
        <v>78</v>
      </c>
      <c r="AY328" s="148" t="s">
        <v>142</v>
      </c>
    </row>
    <row r="329" spans="2:65" s="1" customFormat="1" ht="16.5" customHeight="1">
      <c r="B329" s="32"/>
      <c r="C329" s="125" t="s">
        <v>364</v>
      </c>
      <c r="D329" s="125" t="s">
        <v>143</v>
      </c>
      <c r="E329" s="126" t="s">
        <v>1057</v>
      </c>
      <c r="F329" s="127" t="s">
        <v>1058</v>
      </c>
      <c r="G329" s="128" t="s">
        <v>290</v>
      </c>
      <c r="H329" s="129">
        <v>2.4</v>
      </c>
      <c r="I329" s="130"/>
      <c r="J329" s="131">
        <f>ROUND(I329*H329,2)</f>
        <v>0</v>
      </c>
      <c r="K329" s="127" t="s">
        <v>19</v>
      </c>
      <c r="L329" s="132"/>
      <c r="M329" s="133" t="s">
        <v>19</v>
      </c>
      <c r="N329" s="134" t="s">
        <v>41</v>
      </c>
      <c r="P329" s="135">
        <f>O329*H329</f>
        <v>0</v>
      </c>
      <c r="Q329" s="135">
        <v>1</v>
      </c>
      <c r="R329" s="135">
        <f>Q329*H329</f>
        <v>2.4</v>
      </c>
      <c r="S329" s="135">
        <v>0</v>
      </c>
      <c r="T329" s="136">
        <f>S329*H329</f>
        <v>0</v>
      </c>
      <c r="AR329" s="137" t="s">
        <v>148</v>
      </c>
      <c r="AT329" s="137" t="s">
        <v>143</v>
      </c>
      <c r="AU329" s="137" t="s">
        <v>78</v>
      </c>
      <c r="AY329" s="17" t="s">
        <v>142</v>
      </c>
      <c r="BE329" s="138">
        <f>IF(N329="základní",J329,0)</f>
        <v>0</v>
      </c>
      <c r="BF329" s="138">
        <f>IF(N329="snížená",J329,0)</f>
        <v>0</v>
      </c>
      <c r="BG329" s="138">
        <f>IF(N329="zákl. přenesená",J329,0)</f>
        <v>0</v>
      </c>
      <c r="BH329" s="138">
        <f>IF(N329="sníž. přenesená",J329,0)</f>
        <v>0</v>
      </c>
      <c r="BI329" s="138">
        <f>IF(N329="nulová",J329,0)</f>
        <v>0</v>
      </c>
      <c r="BJ329" s="17" t="s">
        <v>78</v>
      </c>
      <c r="BK329" s="138">
        <f>ROUND(I329*H329,2)</f>
        <v>0</v>
      </c>
      <c r="BL329" s="17" t="s">
        <v>149</v>
      </c>
      <c r="BM329" s="137" t="s">
        <v>1854</v>
      </c>
    </row>
    <row r="330" spans="2:65" s="13" customFormat="1" ht="11.25">
      <c r="B330" s="154"/>
      <c r="D330" s="140" t="s">
        <v>151</v>
      </c>
      <c r="E330" s="155" t="s">
        <v>19</v>
      </c>
      <c r="F330" s="156" t="s">
        <v>1060</v>
      </c>
      <c r="H330" s="155" t="s">
        <v>19</v>
      </c>
      <c r="I330" s="157"/>
      <c r="L330" s="154"/>
      <c r="M330" s="158"/>
      <c r="T330" s="159"/>
      <c r="AT330" s="155" t="s">
        <v>151</v>
      </c>
      <c r="AU330" s="155" t="s">
        <v>78</v>
      </c>
      <c r="AV330" s="13" t="s">
        <v>78</v>
      </c>
      <c r="AW330" s="13" t="s">
        <v>31</v>
      </c>
      <c r="AX330" s="13" t="s">
        <v>70</v>
      </c>
      <c r="AY330" s="155" t="s">
        <v>142</v>
      </c>
    </row>
    <row r="331" spans="2:65" s="13" customFormat="1" ht="11.25">
      <c r="B331" s="154"/>
      <c r="D331" s="140" t="s">
        <v>151</v>
      </c>
      <c r="E331" s="155" t="s">
        <v>19</v>
      </c>
      <c r="F331" s="156" t="s">
        <v>1823</v>
      </c>
      <c r="H331" s="155" t="s">
        <v>19</v>
      </c>
      <c r="I331" s="157"/>
      <c r="L331" s="154"/>
      <c r="M331" s="158"/>
      <c r="T331" s="159"/>
      <c r="AT331" s="155" t="s">
        <v>151</v>
      </c>
      <c r="AU331" s="155" t="s">
        <v>78</v>
      </c>
      <c r="AV331" s="13" t="s">
        <v>78</v>
      </c>
      <c r="AW331" s="13" t="s">
        <v>31</v>
      </c>
      <c r="AX331" s="13" t="s">
        <v>70</v>
      </c>
      <c r="AY331" s="155" t="s">
        <v>142</v>
      </c>
    </row>
    <row r="332" spans="2:65" s="11" customFormat="1" ht="11.25">
      <c r="B332" s="139"/>
      <c r="D332" s="140" t="s">
        <v>151</v>
      </c>
      <c r="E332" s="141" t="s">
        <v>19</v>
      </c>
      <c r="F332" s="142" t="s">
        <v>1061</v>
      </c>
      <c r="H332" s="143">
        <v>1.2</v>
      </c>
      <c r="I332" s="144"/>
      <c r="L332" s="139"/>
      <c r="M332" s="145"/>
      <c r="T332" s="146"/>
      <c r="AT332" s="141" t="s">
        <v>151</v>
      </c>
      <c r="AU332" s="141" t="s">
        <v>78</v>
      </c>
      <c r="AV332" s="11" t="s">
        <v>80</v>
      </c>
      <c r="AW332" s="11" t="s">
        <v>31</v>
      </c>
      <c r="AX332" s="11" t="s">
        <v>70</v>
      </c>
      <c r="AY332" s="141" t="s">
        <v>142</v>
      </c>
    </row>
    <row r="333" spans="2:65" s="13" customFormat="1" ht="11.25">
      <c r="B333" s="154"/>
      <c r="D333" s="140" t="s">
        <v>151</v>
      </c>
      <c r="E333" s="155" t="s">
        <v>19</v>
      </c>
      <c r="F333" s="156" t="s">
        <v>1055</v>
      </c>
      <c r="H333" s="155" t="s">
        <v>19</v>
      </c>
      <c r="I333" s="157"/>
      <c r="L333" s="154"/>
      <c r="M333" s="158"/>
      <c r="T333" s="159"/>
      <c r="AT333" s="155" t="s">
        <v>151</v>
      </c>
      <c r="AU333" s="155" t="s">
        <v>78</v>
      </c>
      <c r="AV333" s="13" t="s">
        <v>78</v>
      </c>
      <c r="AW333" s="13" t="s">
        <v>31</v>
      </c>
      <c r="AX333" s="13" t="s">
        <v>70</v>
      </c>
      <c r="AY333" s="155" t="s">
        <v>142</v>
      </c>
    </row>
    <row r="334" spans="2:65" s="11" customFormat="1" ht="11.25">
      <c r="B334" s="139"/>
      <c r="D334" s="140" t="s">
        <v>151</v>
      </c>
      <c r="E334" s="141" t="s">
        <v>19</v>
      </c>
      <c r="F334" s="142" t="s">
        <v>1061</v>
      </c>
      <c r="H334" s="143">
        <v>1.2</v>
      </c>
      <c r="I334" s="144"/>
      <c r="L334" s="139"/>
      <c r="M334" s="145"/>
      <c r="T334" s="146"/>
      <c r="AT334" s="141" t="s">
        <v>151</v>
      </c>
      <c r="AU334" s="141" t="s">
        <v>78</v>
      </c>
      <c r="AV334" s="11" t="s">
        <v>80</v>
      </c>
      <c r="AW334" s="11" t="s">
        <v>31</v>
      </c>
      <c r="AX334" s="11" t="s">
        <v>70</v>
      </c>
      <c r="AY334" s="141" t="s">
        <v>142</v>
      </c>
    </row>
    <row r="335" spans="2:65" s="12" customFormat="1" ht="11.25">
      <c r="B335" s="147"/>
      <c r="D335" s="140" t="s">
        <v>151</v>
      </c>
      <c r="E335" s="148" t="s">
        <v>19</v>
      </c>
      <c r="F335" s="149" t="s">
        <v>154</v>
      </c>
      <c r="H335" s="150">
        <v>2.4</v>
      </c>
      <c r="I335" s="151"/>
      <c r="L335" s="147"/>
      <c r="M335" s="152"/>
      <c r="T335" s="153"/>
      <c r="AT335" s="148" t="s">
        <v>151</v>
      </c>
      <c r="AU335" s="148" t="s">
        <v>78</v>
      </c>
      <c r="AV335" s="12" t="s">
        <v>149</v>
      </c>
      <c r="AW335" s="12" t="s">
        <v>31</v>
      </c>
      <c r="AX335" s="12" t="s">
        <v>78</v>
      </c>
      <c r="AY335" s="148" t="s">
        <v>142</v>
      </c>
    </row>
    <row r="336" spans="2:65" s="1" customFormat="1" ht="21.75" customHeight="1">
      <c r="B336" s="32"/>
      <c r="C336" s="125" t="s">
        <v>370</v>
      </c>
      <c r="D336" s="125" t="s">
        <v>143</v>
      </c>
      <c r="E336" s="126" t="s">
        <v>303</v>
      </c>
      <c r="F336" s="127" t="s">
        <v>304</v>
      </c>
      <c r="G336" s="128" t="s">
        <v>290</v>
      </c>
      <c r="H336" s="129">
        <v>1703.4559999999999</v>
      </c>
      <c r="I336" s="130"/>
      <c r="J336" s="131">
        <f>ROUND(I336*H336,2)</f>
        <v>0</v>
      </c>
      <c r="K336" s="127" t="s">
        <v>147</v>
      </c>
      <c r="L336" s="132"/>
      <c r="M336" s="133" t="s">
        <v>19</v>
      </c>
      <c r="N336" s="134" t="s">
        <v>41</v>
      </c>
      <c r="P336" s="135">
        <f>O336*H336</f>
        <v>0</v>
      </c>
      <c r="Q336" s="135">
        <v>1</v>
      </c>
      <c r="R336" s="135">
        <f>Q336*H336</f>
        <v>1703.4559999999999</v>
      </c>
      <c r="S336" s="135">
        <v>0</v>
      </c>
      <c r="T336" s="136">
        <f>S336*H336</f>
        <v>0</v>
      </c>
      <c r="AR336" s="137" t="s">
        <v>148</v>
      </c>
      <c r="AT336" s="137" t="s">
        <v>143</v>
      </c>
      <c r="AU336" s="137" t="s">
        <v>78</v>
      </c>
      <c r="AY336" s="17" t="s">
        <v>142</v>
      </c>
      <c r="BE336" s="138">
        <f>IF(N336="základní",J336,0)</f>
        <v>0</v>
      </c>
      <c r="BF336" s="138">
        <f>IF(N336="snížená",J336,0)</f>
        <v>0</v>
      </c>
      <c r="BG336" s="138">
        <f>IF(N336="zákl. přenesená",J336,0)</f>
        <v>0</v>
      </c>
      <c r="BH336" s="138">
        <f>IF(N336="sníž. přenesená",J336,0)</f>
        <v>0</v>
      </c>
      <c r="BI336" s="138">
        <f>IF(N336="nulová",J336,0)</f>
        <v>0</v>
      </c>
      <c r="BJ336" s="17" t="s">
        <v>78</v>
      </c>
      <c r="BK336" s="138">
        <f>ROUND(I336*H336,2)</f>
        <v>0</v>
      </c>
      <c r="BL336" s="17" t="s">
        <v>149</v>
      </c>
      <c r="BM336" s="137" t="s">
        <v>1855</v>
      </c>
    </row>
    <row r="337" spans="2:51" s="13" customFormat="1" ht="11.25">
      <c r="B337" s="154"/>
      <c r="D337" s="140" t="s">
        <v>151</v>
      </c>
      <c r="E337" s="155" t="s">
        <v>19</v>
      </c>
      <c r="F337" s="156" t="s">
        <v>689</v>
      </c>
      <c r="H337" s="155" t="s">
        <v>19</v>
      </c>
      <c r="I337" s="157"/>
      <c r="L337" s="154"/>
      <c r="M337" s="158"/>
      <c r="T337" s="159"/>
      <c r="AT337" s="155" t="s">
        <v>151</v>
      </c>
      <c r="AU337" s="155" t="s">
        <v>78</v>
      </c>
      <c r="AV337" s="13" t="s">
        <v>78</v>
      </c>
      <c r="AW337" s="13" t="s">
        <v>31</v>
      </c>
      <c r="AX337" s="13" t="s">
        <v>70</v>
      </c>
      <c r="AY337" s="155" t="s">
        <v>142</v>
      </c>
    </row>
    <row r="338" spans="2:51" s="11" customFormat="1" ht="11.25">
      <c r="B338" s="139"/>
      <c r="D338" s="140" t="s">
        <v>151</v>
      </c>
      <c r="E338" s="141" t="s">
        <v>19</v>
      </c>
      <c r="F338" s="142" t="s">
        <v>1856</v>
      </c>
      <c r="H338" s="143">
        <v>8.9719999999999995</v>
      </c>
      <c r="I338" s="144"/>
      <c r="L338" s="139"/>
      <c r="M338" s="145"/>
      <c r="T338" s="146"/>
      <c r="AT338" s="141" t="s">
        <v>151</v>
      </c>
      <c r="AU338" s="141" t="s">
        <v>78</v>
      </c>
      <c r="AV338" s="11" t="s">
        <v>80</v>
      </c>
      <c r="AW338" s="11" t="s">
        <v>31</v>
      </c>
      <c r="AX338" s="11" t="s">
        <v>70</v>
      </c>
      <c r="AY338" s="141" t="s">
        <v>142</v>
      </c>
    </row>
    <row r="339" spans="2:51" s="13" customFormat="1" ht="11.25">
      <c r="B339" s="154"/>
      <c r="D339" s="140" t="s">
        <v>151</v>
      </c>
      <c r="E339" s="155" t="s">
        <v>19</v>
      </c>
      <c r="F339" s="156" t="s">
        <v>1857</v>
      </c>
      <c r="H339" s="155" t="s">
        <v>19</v>
      </c>
      <c r="I339" s="157"/>
      <c r="L339" s="154"/>
      <c r="M339" s="158"/>
      <c r="T339" s="159"/>
      <c r="AT339" s="155" t="s">
        <v>151</v>
      </c>
      <c r="AU339" s="155" t="s">
        <v>78</v>
      </c>
      <c r="AV339" s="13" t="s">
        <v>78</v>
      </c>
      <c r="AW339" s="13" t="s">
        <v>31</v>
      </c>
      <c r="AX339" s="13" t="s">
        <v>70</v>
      </c>
      <c r="AY339" s="155" t="s">
        <v>142</v>
      </c>
    </row>
    <row r="340" spans="2:51" s="11" customFormat="1" ht="11.25">
      <c r="B340" s="139"/>
      <c r="D340" s="140" t="s">
        <v>151</v>
      </c>
      <c r="E340" s="141" t="s">
        <v>19</v>
      </c>
      <c r="F340" s="142" t="s">
        <v>1858</v>
      </c>
      <c r="H340" s="143">
        <v>298.04399999999998</v>
      </c>
      <c r="I340" s="144"/>
      <c r="L340" s="139"/>
      <c r="M340" s="145"/>
      <c r="T340" s="146"/>
      <c r="AT340" s="141" t="s">
        <v>151</v>
      </c>
      <c r="AU340" s="141" t="s">
        <v>78</v>
      </c>
      <c r="AV340" s="11" t="s">
        <v>80</v>
      </c>
      <c r="AW340" s="11" t="s">
        <v>31</v>
      </c>
      <c r="AX340" s="11" t="s">
        <v>70</v>
      </c>
      <c r="AY340" s="141" t="s">
        <v>142</v>
      </c>
    </row>
    <row r="341" spans="2:51" s="13" customFormat="1" ht="11.25">
      <c r="B341" s="154"/>
      <c r="D341" s="140" t="s">
        <v>151</v>
      </c>
      <c r="E341" s="155" t="s">
        <v>19</v>
      </c>
      <c r="F341" s="156" t="s">
        <v>1859</v>
      </c>
      <c r="H341" s="155" t="s">
        <v>19</v>
      </c>
      <c r="I341" s="157"/>
      <c r="L341" s="154"/>
      <c r="M341" s="158"/>
      <c r="T341" s="159"/>
      <c r="AT341" s="155" t="s">
        <v>151</v>
      </c>
      <c r="AU341" s="155" t="s">
        <v>78</v>
      </c>
      <c r="AV341" s="13" t="s">
        <v>78</v>
      </c>
      <c r="AW341" s="13" t="s">
        <v>31</v>
      </c>
      <c r="AX341" s="13" t="s">
        <v>70</v>
      </c>
      <c r="AY341" s="155" t="s">
        <v>142</v>
      </c>
    </row>
    <row r="342" spans="2:51" s="11" customFormat="1" ht="11.25">
      <c r="B342" s="139"/>
      <c r="D342" s="140" t="s">
        <v>151</v>
      </c>
      <c r="E342" s="141" t="s">
        <v>19</v>
      </c>
      <c r="F342" s="142" t="s">
        <v>1860</v>
      </c>
      <c r="H342" s="143">
        <v>22.5</v>
      </c>
      <c r="I342" s="144"/>
      <c r="L342" s="139"/>
      <c r="M342" s="145"/>
      <c r="T342" s="146"/>
      <c r="AT342" s="141" t="s">
        <v>151</v>
      </c>
      <c r="AU342" s="141" t="s">
        <v>78</v>
      </c>
      <c r="AV342" s="11" t="s">
        <v>80</v>
      </c>
      <c r="AW342" s="11" t="s">
        <v>31</v>
      </c>
      <c r="AX342" s="11" t="s">
        <v>70</v>
      </c>
      <c r="AY342" s="141" t="s">
        <v>142</v>
      </c>
    </row>
    <row r="343" spans="2:51" s="13" customFormat="1" ht="11.25">
      <c r="B343" s="154"/>
      <c r="D343" s="140" t="s">
        <v>151</v>
      </c>
      <c r="E343" s="155" t="s">
        <v>19</v>
      </c>
      <c r="F343" s="156" t="s">
        <v>1780</v>
      </c>
      <c r="H343" s="155" t="s">
        <v>19</v>
      </c>
      <c r="I343" s="157"/>
      <c r="L343" s="154"/>
      <c r="M343" s="158"/>
      <c r="T343" s="159"/>
      <c r="AT343" s="155" t="s">
        <v>151</v>
      </c>
      <c r="AU343" s="155" t="s">
        <v>78</v>
      </c>
      <c r="AV343" s="13" t="s">
        <v>78</v>
      </c>
      <c r="AW343" s="13" t="s">
        <v>31</v>
      </c>
      <c r="AX343" s="13" t="s">
        <v>70</v>
      </c>
      <c r="AY343" s="155" t="s">
        <v>142</v>
      </c>
    </row>
    <row r="344" spans="2:51" s="11" customFormat="1" ht="11.25">
      <c r="B344" s="139"/>
      <c r="D344" s="140" t="s">
        <v>151</v>
      </c>
      <c r="E344" s="141" t="s">
        <v>19</v>
      </c>
      <c r="F344" s="142" t="s">
        <v>1861</v>
      </c>
      <c r="H344" s="143">
        <v>34.56</v>
      </c>
      <c r="I344" s="144"/>
      <c r="L344" s="139"/>
      <c r="M344" s="145"/>
      <c r="T344" s="146"/>
      <c r="AT344" s="141" t="s">
        <v>151</v>
      </c>
      <c r="AU344" s="141" t="s">
        <v>78</v>
      </c>
      <c r="AV344" s="11" t="s">
        <v>80</v>
      </c>
      <c r="AW344" s="11" t="s">
        <v>31</v>
      </c>
      <c r="AX344" s="11" t="s">
        <v>70</v>
      </c>
      <c r="AY344" s="141" t="s">
        <v>142</v>
      </c>
    </row>
    <row r="345" spans="2:51" s="13" customFormat="1" ht="11.25">
      <c r="B345" s="154"/>
      <c r="D345" s="140" t="s">
        <v>151</v>
      </c>
      <c r="E345" s="155" t="s">
        <v>19</v>
      </c>
      <c r="F345" s="156" t="s">
        <v>663</v>
      </c>
      <c r="H345" s="155" t="s">
        <v>19</v>
      </c>
      <c r="I345" s="157"/>
      <c r="L345" s="154"/>
      <c r="M345" s="158"/>
      <c r="T345" s="159"/>
      <c r="AT345" s="155" t="s">
        <v>151</v>
      </c>
      <c r="AU345" s="155" t="s">
        <v>78</v>
      </c>
      <c r="AV345" s="13" t="s">
        <v>78</v>
      </c>
      <c r="AW345" s="13" t="s">
        <v>31</v>
      </c>
      <c r="AX345" s="13" t="s">
        <v>70</v>
      </c>
      <c r="AY345" s="155" t="s">
        <v>142</v>
      </c>
    </row>
    <row r="346" spans="2:51" s="11" customFormat="1" ht="11.25">
      <c r="B346" s="139"/>
      <c r="D346" s="140" t="s">
        <v>151</v>
      </c>
      <c r="E346" s="141" t="s">
        <v>19</v>
      </c>
      <c r="F346" s="142" t="s">
        <v>1862</v>
      </c>
      <c r="H346" s="143">
        <v>88.74</v>
      </c>
      <c r="I346" s="144"/>
      <c r="L346" s="139"/>
      <c r="M346" s="145"/>
      <c r="T346" s="146"/>
      <c r="AT346" s="141" t="s">
        <v>151</v>
      </c>
      <c r="AU346" s="141" t="s">
        <v>78</v>
      </c>
      <c r="AV346" s="11" t="s">
        <v>80</v>
      </c>
      <c r="AW346" s="11" t="s">
        <v>31</v>
      </c>
      <c r="AX346" s="11" t="s">
        <v>70</v>
      </c>
      <c r="AY346" s="141" t="s">
        <v>142</v>
      </c>
    </row>
    <row r="347" spans="2:51" s="13" customFormat="1" ht="11.25">
      <c r="B347" s="154"/>
      <c r="D347" s="140" t="s">
        <v>151</v>
      </c>
      <c r="E347" s="155" t="s">
        <v>19</v>
      </c>
      <c r="F347" s="156" t="s">
        <v>1863</v>
      </c>
      <c r="H347" s="155" t="s">
        <v>19</v>
      </c>
      <c r="I347" s="157"/>
      <c r="L347" s="154"/>
      <c r="M347" s="158"/>
      <c r="T347" s="159"/>
      <c r="AT347" s="155" t="s">
        <v>151</v>
      </c>
      <c r="AU347" s="155" t="s">
        <v>78</v>
      </c>
      <c r="AV347" s="13" t="s">
        <v>78</v>
      </c>
      <c r="AW347" s="13" t="s">
        <v>31</v>
      </c>
      <c r="AX347" s="13" t="s">
        <v>70</v>
      </c>
      <c r="AY347" s="155" t="s">
        <v>142</v>
      </c>
    </row>
    <row r="348" spans="2:51" s="11" customFormat="1" ht="11.25">
      <c r="B348" s="139"/>
      <c r="D348" s="140" t="s">
        <v>151</v>
      </c>
      <c r="E348" s="141" t="s">
        <v>19</v>
      </c>
      <c r="F348" s="142" t="s">
        <v>1864</v>
      </c>
      <c r="H348" s="143">
        <v>765</v>
      </c>
      <c r="I348" s="144"/>
      <c r="L348" s="139"/>
      <c r="M348" s="145"/>
      <c r="T348" s="146"/>
      <c r="AT348" s="141" t="s">
        <v>151</v>
      </c>
      <c r="AU348" s="141" t="s">
        <v>78</v>
      </c>
      <c r="AV348" s="11" t="s">
        <v>80</v>
      </c>
      <c r="AW348" s="11" t="s">
        <v>31</v>
      </c>
      <c r="AX348" s="11" t="s">
        <v>70</v>
      </c>
      <c r="AY348" s="141" t="s">
        <v>142</v>
      </c>
    </row>
    <row r="349" spans="2:51" s="13" customFormat="1" ht="11.25">
      <c r="B349" s="154"/>
      <c r="D349" s="140" t="s">
        <v>151</v>
      </c>
      <c r="E349" s="155" t="s">
        <v>19</v>
      </c>
      <c r="F349" s="156" t="s">
        <v>1865</v>
      </c>
      <c r="H349" s="155" t="s">
        <v>19</v>
      </c>
      <c r="I349" s="157"/>
      <c r="L349" s="154"/>
      <c r="M349" s="158"/>
      <c r="T349" s="159"/>
      <c r="AT349" s="155" t="s">
        <v>151</v>
      </c>
      <c r="AU349" s="155" t="s">
        <v>78</v>
      </c>
      <c r="AV349" s="13" t="s">
        <v>78</v>
      </c>
      <c r="AW349" s="13" t="s">
        <v>31</v>
      </c>
      <c r="AX349" s="13" t="s">
        <v>70</v>
      </c>
      <c r="AY349" s="155" t="s">
        <v>142</v>
      </c>
    </row>
    <row r="350" spans="2:51" s="11" customFormat="1" ht="11.25">
      <c r="B350" s="139"/>
      <c r="D350" s="140" t="s">
        <v>151</v>
      </c>
      <c r="E350" s="141" t="s">
        <v>19</v>
      </c>
      <c r="F350" s="142" t="s">
        <v>1866</v>
      </c>
      <c r="H350" s="143">
        <v>90.18</v>
      </c>
      <c r="I350" s="144"/>
      <c r="L350" s="139"/>
      <c r="M350" s="145"/>
      <c r="T350" s="146"/>
      <c r="AT350" s="141" t="s">
        <v>151</v>
      </c>
      <c r="AU350" s="141" t="s">
        <v>78</v>
      </c>
      <c r="AV350" s="11" t="s">
        <v>80</v>
      </c>
      <c r="AW350" s="11" t="s">
        <v>31</v>
      </c>
      <c r="AX350" s="11" t="s">
        <v>70</v>
      </c>
      <c r="AY350" s="141" t="s">
        <v>142</v>
      </c>
    </row>
    <row r="351" spans="2:51" s="11" customFormat="1" ht="11.25">
      <c r="B351" s="139"/>
      <c r="D351" s="140" t="s">
        <v>151</v>
      </c>
      <c r="E351" s="141" t="s">
        <v>19</v>
      </c>
      <c r="F351" s="142" t="s">
        <v>1867</v>
      </c>
      <c r="H351" s="143">
        <v>6.84</v>
      </c>
      <c r="I351" s="144"/>
      <c r="L351" s="139"/>
      <c r="M351" s="145"/>
      <c r="T351" s="146"/>
      <c r="AT351" s="141" t="s">
        <v>151</v>
      </c>
      <c r="AU351" s="141" t="s">
        <v>78</v>
      </c>
      <c r="AV351" s="11" t="s">
        <v>80</v>
      </c>
      <c r="AW351" s="11" t="s">
        <v>31</v>
      </c>
      <c r="AX351" s="11" t="s">
        <v>70</v>
      </c>
      <c r="AY351" s="141" t="s">
        <v>142</v>
      </c>
    </row>
    <row r="352" spans="2:51" s="13" customFormat="1" ht="11.25">
      <c r="B352" s="154"/>
      <c r="D352" s="140" t="s">
        <v>151</v>
      </c>
      <c r="E352" s="155" t="s">
        <v>19</v>
      </c>
      <c r="F352" s="156" t="s">
        <v>1868</v>
      </c>
      <c r="H352" s="155" t="s">
        <v>19</v>
      </c>
      <c r="I352" s="157"/>
      <c r="L352" s="154"/>
      <c r="M352" s="158"/>
      <c r="T352" s="159"/>
      <c r="AT352" s="155" t="s">
        <v>151</v>
      </c>
      <c r="AU352" s="155" t="s">
        <v>78</v>
      </c>
      <c r="AV352" s="13" t="s">
        <v>78</v>
      </c>
      <c r="AW352" s="13" t="s">
        <v>31</v>
      </c>
      <c r="AX352" s="13" t="s">
        <v>70</v>
      </c>
      <c r="AY352" s="155" t="s">
        <v>142</v>
      </c>
    </row>
    <row r="353" spans="2:65" s="11" customFormat="1" ht="11.25">
      <c r="B353" s="139"/>
      <c r="D353" s="140" t="s">
        <v>151</v>
      </c>
      <c r="E353" s="141" t="s">
        <v>19</v>
      </c>
      <c r="F353" s="142" t="s">
        <v>1869</v>
      </c>
      <c r="H353" s="143">
        <v>388.62</v>
      </c>
      <c r="I353" s="144"/>
      <c r="L353" s="139"/>
      <c r="M353" s="145"/>
      <c r="T353" s="146"/>
      <c r="AT353" s="141" t="s">
        <v>151</v>
      </c>
      <c r="AU353" s="141" t="s">
        <v>78</v>
      </c>
      <c r="AV353" s="11" t="s">
        <v>80</v>
      </c>
      <c r="AW353" s="11" t="s">
        <v>31</v>
      </c>
      <c r="AX353" s="11" t="s">
        <v>70</v>
      </c>
      <c r="AY353" s="141" t="s">
        <v>142</v>
      </c>
    </row>
    <row r="354" spans="2:65" s="12" customFormat="1" ht="11.25">
      <c r="B354" s="147"/>
      <c r="D354" s="140" t="s">
        <v>151</v>
      </c>
      <c r="E354" s="148" t="s">
        <v>19</v>
      </c>
      <c r="F354" s="149" t="s">
        <v>154</v>
      </c>
      <c r="H354" s="150">
        <v>1703.4560000000001</v>
      </c>
      <c r="I354" s="151"/>
      <c r="L354" s="147"/>
      <c r="M354" s="152"/>
      <c r="T354" s="153"/>
      <c r="AT354" s="148" t="s">
        <v>151</v>
      </c>
      <c r="AU354" s="148" t="s">
        <v>78</v>
      </c>
      <c r="AV354" s="12" t="s">
        <v>149</v>
      </c>
      <c r="AW354" s="12" t="s">
        <v>31</v>
      </c>
      <c r="AX354" s="12" t="s">
        <v>78</v>
      </c>
      <c r="AY354" s="148" t="s">
        <v>142</v>
      </c>
    </row>
    <row r="355" spans="2:65" s="1" customFormat="1" ht="16.5" customHeight="1">
      <c r="B355" s="32"/>
      <c r="C355" s="125" t="s">
        <v>375</v>
      </c>
      <c r="D355" s="125" t="s">
        <v>143</v>
      </c>
      <c r="E355" s="126" t="s">
        <v>1093</v>
      </c>
      <c r="F355" s="127" t="s">
        <v>1094</v>
      </c>
      <c r="G355" s="128" t="s">
        <v>290</v>
      </c>
      <c r="H355" s="129">
        <v>1</v>
      </c>
      <c r="I355" s="130"/>
      <c r="J355" s="131">
        <f>ROUND(I355*H355,2)</f>
        <v>0</v>
      </c>
      <c r="K355" s="127" t="s">
        <v>147</v>
      </c>
      <c r="L355" s="132"/>
      <c r="M355" s="133" t="s">
        <v>19</v>
      </c>
      <c r="N355" s="134" t="s">
        <v>41</v>
      </c>
      <c r="P355" s="135">
        <f>O355*H355</f>
        <v>0</v>
      </c>
      <c r="Q355" s="135">
        <v>1</v>
      </c>
      <c r="R355" s="135">
        <f>Q355*H355</f>
        <v>1</v>
      </c>
      <c r="S355" s="135">
        <v>0</v>
      </c>
      <c r="T355" s="136">
        <f>S355*H355</f>
        <v>0</v>
      </c>
      <c r="AR355" s="137" t="s">
        <v>148</v>
      </c>
      <c r="AT355" s="137" t="s">
        <v>143</v>
      </c>
      <c r="AU355" s="137" t="s">
        <v>78</v>
      </c>
      <c r="AY355" s="17" t="s">
        <v>142</v>
      </c>
      <c r="BE355" s="138">
        <f>IF(N355="základní",J355,0)</f>
        <v>0</v>
      </c>
      <c r="BF355" s="138">
        <f>IF(N355="snížená",J355,0)</f>
        <v>0</v>
      </c>
      <c r="BG355" s="138">
        <f>IF(N355="zákl. přenesená",J355,0)</f>
        <v>0</v>
      </c>
      <c r="BH355" s="138">
        <f>IF(N355="sníž. přenesená",J355,0)</f>
        <v>0</v>
      </c>
      <c r="BI355" s="138">
        <f>IF(N355="nulová",J355,0)</f>
        <v>0</v>
      </c>
      <c r="BJ355" s="17" t="s">
        <v>78</v>
      </c>
      <c r="BK355" s="138">
        <f>ROUND(I355*H355,2)</f>
        <v>0</v>
      </c>
      <c r="BL355" s="17" t="s">
        <v>149</v>
      </c>
      <c r="BM355" s="137" t="s">
        <v>1870</v>
      </c>
    </row>
    <row r="356" spans="2:65" s="13" customFormat="1" ht="11.25">
      <c r="B356" s="154"/>
      <c r="D356" s="140" t="s">
        <v>151</v>
      </c>
      <c r="E356" s="155" t="s">
        <v>19</v>
      </c>
      <c r="F356" s="156" t="s">
        <v>1096</v>
      </c>
      <c r="H356" s="155" t="s">
        <v>19</v>
      </c>
      <c r="I356" s="157"/>
      <c r="L356" s="154"/>
      <c r="M356" s="158"/>
      <c r="T356" s="159"/>
      <c r="AT356" s="155" t="s">
        <v>151</v>
      </c>
      <c r="AU356" s="155" t="s">
        <v>78</v>
      </c>
      <c r="AV356" s="13" t="s">
        <v>78</v>
      </c>
      <c r="AW356" s="13" t="s">
        <v>31</v>
      </c>
      <c r="AX356" s="13" t="s">
        <v>70</v>
      </c>
      <c r="AY356" s="155" t="s">
        <v>142</v>
      </c>
    </row>
    <row r="357" spans="2:65" s="11" customFormat="1" ht="11.25">
      <c r="B357" s="139"/>
      <c r="D357" s="140" t="s">
        <v>151</v>
      </c>
      <c r="E357" s="141" t="s">
        <v>19</v>
      </c>
      <c r="F357" s="142" t="s">
        <v>1871</v>
      </c>
      <c r="H357" s="143">
        <v>1</v>
      </c>
      <c r="I357" s="144"/>
      <c r="L357" s="139"/>
      <c r="M357" s="145"/>
      <c r="T357" s="146"/>
      <c r="AT357" s="141" t="s">
        <v>151</v>
      </c>
      <c r="AU357" s="141" t="s">
        <v>78</v>
      </c>
      <c r="AV357" s="11" t="s">
        <v>80</v>
      </c>
      <c r="AW357" s="11" t="s">
        <v>31</v>
      </c>
      <c r="AX357" s="11" t="s">
        <v>78</v>
      </c>
      <c r="AY357" s="141" t="s">
        <v>142</v>
      </c>
    </row>
    <row r="358" spans="2:65" s="12" customFormat="1" ht="11.25">
      <c r="B358" s="147"/>
      <c r="D358" s="140" t="s">
        <v>151</v>
      </c>
      <c r="E358" s="148" t="s">
        <v>19</v>
      </c>
      <c r="F358" s="149" t="s">
        <v>154</v>
      </c>
      <c r="H358" s="150">
        <v>1</v>
      </c>
      <c r="I358" s="151"/>
      <c r="L358" s="147"/>
      <c r="M358" s="152"/>
      <c r="T358" s="153"/>
      <c r="AT358" s="148" t="s">
        <v>151</v>
      </c>
      <c r="AU358" s="148" t="s">
        <v>78</v>
      </c>
      <c r="AV358" s="12" t="s">
        <v>149</v>
      </c>
      <c r="AW358" s="12" t="s">
        <v>31</v>
      </c>
      <c r="AX358" s="12" t="s">
        <v>70</v>
      </c>
      <c r="AY358" s="148" t="s">
        <v>142</v>
      </c>
    </row>
    <row r="359" spans="2:65" s="1" customFormat="1" ht="16.5" customHeight="1">
      <c r="B359" s="32"/>
      <c r="C359" s="125" t="s">
        <v>381</v>
      </c>
      <c r="D359" s="125" t="s">
        <v>143</v>
      </c>
      <c r="E359" s="126" t="s">
        <v>1097</v>
      </c>
      <c r="F359" s="127" t="s">
        <v>1098</v>
      </c>
      <c r="G359" s="128" t="s">
        <v>319</v>
      </c>
      <c r="H359" s="129">
        <v>13.5</v>
      </c>
      <c r="I359" s="130"/>
      <c r="J359" s="131">
        <f>ROUND(I359*H359,2)</f>
        <v>0</v>
      </c>
      <c r="K359" s="127" t="s">
        <v>147</v>
      </c>
      <c r="L359" s="132"/>
      <c r="M359" s="133" t="s">
        <v>19</v>
      </c>
      <c r="N359" s="134" t="s">
        <v>41</v>
      </c>
      <c r="P359" s="135">
        <f>O359*H359</f>
        <v>0</v>
      </c>
      <c r="Q359" s="135">
        <v>1E-3</v>
      </c>
      <c r="R359" s="135">
        <f>Q359*H359</f>
        <v>1.35E-2</v>
      </c>
      <c r="S359" s="135">
        <v>0</v>
      </c>
      <c r="T359" s="136">
        <f>S359*H359</f>
        <v>0</v>
      </c>
      <c r="AR359" s="137" t="s">
        <v>148</v>
      </c>
      <c r="AT359" s="137" t="s">
        <v>143</v>
      </c>
      <c r="AU359" s="137" t="s">
        <v>78</v>
      </c>
      <c r="AY359" s="17" t="s">
        <v>142</v>
      </c>
      <c r="BE359" s="138">
        <f>IF(N359="základní",J359,0)</f>
        <v>0</v>
      </c>
      <c r="BF359" s="138">
        <f>IF(N359="snížená",J359,0)</f>
        <v>0</v>
      </c>
      <c r="BG359" s="138">
        <f>IF(N359="zákl. přenesená",J359,0)</f>
        <v>0</v>
      </c>
      <c r="BH359" s="138">
        <f>IF(N359="sníž. přenesená",J359,0)</f>
        <v>0</v>
      </c>
      <c r="BI359" s="138">
        <f>IF(N359="nulová",J359,0)</f>
        <v>0</v>
      </c>
      <c r="BJ359" s="17" t="s">
        <v>78</v>
      </c>
      <c r="BK359" s="138">
        <f>ROUND(I359*H359,2)</f>
        <v>0</v>
      </c>
      <c r="BL359" s="17" t="s">
        <v>149</v>
      </c>
      <c r="BM359" s="137" t="s">
        <v>1872</v>
      </c>
    </row>
    <row r="360" spans="2:65" s="13" customFormat="1" ht="11.25">
      <c r="B360" s="154"/>
      <c r="D360" s="140" t="s">
        <v>151</v>
      </c>
      <c r="E360" s="155" t="s">
        <v>19</v>
      </c>
      <c r="F360" s="156" t="s">
        <v>1096</v>
      </c>
      <c r="H360" s="155" t="s">
        <v>19</v>
      </c>
      <c r="I360" s="157"/>
      <c r="L360" s="154"/>
      <c r="M360" s="158"/>
      <c r="T360" s="159"/>
      <c r="AT360" s="155" t="s">
        <v>151</v>
      </c>
      <c r="AU360" s="155" t="s">
        <v>78</v>
      </c>
      <c r="AV360" s="13" t="s">
        <v>78</v>
      </c>
      <c r="AW360" s="13" t="s">
        <v>31</v>
      </c>
      <c r="AX360" s="13" t="s">
        <v>70</v>
      </c>
      <c r="AY360" s="155" t="s">
        <v>142</v>
      </c>
    </row>
    <row r="361" spans="2:65" s="11" customFormat="1" ht="11.25">
      <c r="B361" s="139"/>
      <c r="D361" s="140" t="s">
        <v>151</v>
      </c>
      <c r="E361" s="141" t="s">
        <v>19</v>
      </c>
      <c r="F361" s="142" t="s">
        <v>1100</v>
      </c>
      <c r="H361" s="143">
        <v>13.5</v>
      </c>
      <c r="I361" s="144"/>
      <c r="L361" s="139"/>
      <c r="M361" s="145"/>
      <c r="T361" s="146"/>
      <c r="AT361" s="141" t="s">
        <v>151</v>
      </c>
      <c r="AU361" s="141" t="s">
        <v>78</v>
      </c>
      <c r="AV361" s="11" t="s">
        <v>80</v>
      </c>
      <c r="AW361" s="11" t="s">
        <v>31</v>
      </c>
      <c r="AX361" s="11" t="s">
        <v>70</v>
      </c>
      <c r="AY361" s="141" t="s">
        <v>142</v>
      </c>
    </row>
    <row r="362" spans="2:65" s="12" customFormat="1" ht="11.25">
      <c r="B362" s="147"/>
      <c r="D362" s="140" t="s">
        <v>151</v>
      </c>
      <c r="E362" s="148" t="s">
        <v>19</v>
      </c>
      <c r="F362" s="149" t="s">
        <v>154</v>
      </c>
      <c r="H362" s="150">
        <v>13.5</v>
      </c>
      <c r="I362" s="151"/>
      <c r="L362" s="147"/>
      <c r="M362" s="152"/>
      <c r="T362" s="153"/>
      <c r="AT362" s="148" t="s">
        <v>151</v>
      </c>
      <c r="AU362" s="148" t="s">
        <v>78</v>
      </c>
      <c r="AV362" s="12" t="s">
        <v>149</v>
      </c>
      <c r="AW362" s="12" t="s">
        <v>31</v>
      </c>
      <c r="AX362" s="12" t="s">
        <v>78</v>
      </c>
      <c r="AY362" s="148" t="s">
        <v>142</v>
      </c>
    </row>
    <row r="363" spans="2:65" s="10" customFormat="1" ht="25.9" customHeight="1">
      <c r="B363" s="115"/>
      <c r="D363" s="116" t="s">
        <v>69</v>
      </c>
      <c r="E363" s="117" t="s">
        <v>314</v>
      </c>
      <c r="F363" s="117" t="s">
        <v>315</v>
      </c>
      <c r="I363" s="118"/>
      <c r="J363" s="119">
        <f>BK363</f>
        <v>0</v>
      </c>
      <c r="L363" s="115"/>
      <c r="M363" s="120"/>
      <c r="P363" s="121">
        <f>SUM(P364:P604)</f>
        <v>0</v>
      </c>
      <c r="R363" s="121">
        <f>SUM(R364:R604)</f>
        <v>1.3500000000000001E-3</v>
      </c>
      <c r="T363" s="122">
        <f>SUM(T364:T604)</f>
        <v>0</v>
      </c>
      <c r="AR363" s="116" t="s">
        <v>78</v>
      </c>
      <c r="AT363" s="123" t="s">
        <v>69</v>
      </c>
      <c r="AU363" s="123" t="s">
        <v>70</v>
      </c>
      <c r="AY363" s="116" t="s">
        <v>142</v>
      </c>
      <c r="BK363" s="124">
        <f>SUM(BK364:BK604)</f>
        <v>0</v>
      </c>
    </row>
    <row r="364" spans="2:65" s="1" customFormat="1" ht="66.75" customHeight="1">
      <c r="B364" s="32"/>
      <c r="C364" s="160" t="s">
        <v>389</v>
      </c>
      <c r="D364" s="160" t="s">
        <v>316</v>
      </c>
      <c r="E364" s="161" t="s">
        <v>317</v>
      </c>
      <c r="F364" s="162" t="s">
        <v>318</v>
      </c>
      <c r="G364" s="163" t="s">
        <v>319</v>
      </c>
      <c r="H364" s="164">
        <v>1000</v>
      </c>
      <c r="I364" s="165"/>
      <c r="J364" s="166">
        <f>ROUND(I364*H364,2)</f>
        <v>0</v>
      </c>
      <c r="K364" s="162" t="s">
        <v>147</v>
      </c>
      <c r="L364" s="32"/>
      <c r="M364" s="167" t="s">
        <v>19</v>
      </c>
      <c r="N364" s="168" t="s">
        <v>41</v>
      </c>
      <c r="P364" s="135">
        <f>O364*H364</f>
        <v>0</v>
      </c>
      <c r="Q364" s="135">
        <v>0</v>
      </c>
      <c r="R364" s="135">
        <f>Q364*H364</f>
        <v>0</v>
      </c>
      <c r="S364" s="135">
        <v>0</v>
      </c>
      <c r="T364" s="136">
        <f>S364*H364</f>
        <v>0</v>
      </c>
      <c r="AR364" s="137" t="s">
        <v>149</v>
      </c>
      <c r="AT364" s="137" t="s">
        <v>316</v>
      </c>
      <c r="AU364" s="137" t="s">
        <v>78</v>
      </c>
      <c r="AY364" s="17" t="s">
        <v>142</v>
      </c>
      <c r="BE364" s="138">
        <f>IF(N364="základní",J364,0)</f>
        <v>0</v>
      </c>
      <c r="BF364" s="138">
        <f>IF(N364="snížená",J364,0)</f>
        <v>0</v>
      </c>
      <c r="BG364" s="138">
        <f>IF(N364="zákl. přenesená",J364,0)</f>
        <v>0</v>
      </c>
      <c r="BH364" s="138">
        <f>IF(N364="sníž. přenesená",J364,0)</f>
        <v>0</v>
      </c>
      <c r="BI364" s="138">
        <f>IF(N364="nulová",J364,0)</f>
        <v>0</v>
      </c>
      <c r="BJ364" s="17" t="s">
        <v>78</v>
      </c>
      <c r="BK364" s="138">
        <f>ROUND(I364*H364,2)</f>
        <v>0</v>
      </c>
      <c r="BL364" s="17" t="s">
        <v>149</v>
      </c>
      <c r="BM364" s="137" t="s">
        <v>1873</v>
      </c>
    </row>
    <row r="365" spans="2:65" s="11" customFormat="1" ht="11.25">
      <c r="B365" s="139"/>
      <c r="D365" s="140" t="s">
        <v>151</v>
      </c>
      <c r="E365" s="141" t="s">
        <v>19</v>
      </c>
      <c r="F365" s="142" t="s">
        <v>1102</v>
      </c>
      <c r="H365" s="143">
        <v>1000</v>
      </c>
      <c r="I365" s="144"/>
      <c r="L365" s="139"/>
      <c r="M365" s="145"/>
      <c r="T365" s="146"/>
      <c r="AT365" s="141" t="s">
        <v>151</v>
      </c>
      <c r="AU365" s="141" t="s">
        <v>78</v>
      </c>
      <c r="AV365" s="11" t="s">
        <v>80</v>
      </c>
      <c r="AW365" s="11" t="s">
        <v>31</v>
      </c>
      <c r="AX365" s="11" t="s">
        <v>70</v>
      </c>
      <c r="AY365" s="141" t="s">
        <v>142</v>
      </c>
    </row>
    <row r="366" spans="2:65" s="12" customFormat="1" ht="11.25">
      <c r="B366" s="147"/>
      <c r="D366" s="140" t="s">
        <v>151</v>
      </c>
      <c r="E366" s="148" t="s">
        <v>19</v>
      </c>
      <c r="F366" s="149" t="s">
        <v>154</v>
      </c>
      <c r="H366" s="150">
        <v>1000</v>
      </c>
      <c r="I366" s="151"/>
      <c r="L366" s="147"/>
      <c r="M366" s="152"/>
      <c r="T366" s="153"/>
      <c r="AT366" s="148" t="s">
        <v>151</v>
      </c>
      <c r="AU366" s="148" t="s">
        <v>78</v>
      </c>
      <c r="AV366" s="12" t="s">
        <v>149</v>
      </c>
      <c r="AW366" s="12" t="s">
        <v>31</v>
      </c>
      <c r="AX366" s="12" t="s">
        <v>78</v>
      </c>
      <c r="AY366" s="148" t="s">
        <v>142</v>
      </c>
    </row>
    <row r="367" spans="2:65" s="1" customFormat="1" ht="89.25" customHeight="1">
      <c r="B367" s="32"/>
      <c r="C367" s="160" t="s">
        <v>395</v>
      </c>
      <c r="D367" s="160" t="s">
        <v>316</v>
      </c>
      <c r="E367" s="161" t="s">
        <v>323</v>
      </c>
      <c r="F367" s="162" t="s">
        <v>324</v>
      </c>
      <c r="G367" s="163" t="s">
        <v>319</v>
      </c>
      <c r="H367" s="164">
        <v>300</v>
      </c>
      <c r="I367" s="165"/>
      <c r="J367" s="166">
        <f>ROUND(I367*H367,2)</f>
        <v>0</v>
      </c>
      <c r="K367" s="162" t="s">
        <v>147</v>
      </c>
      <c r="L367" s="32"/>
      <c r="M367" s="167" t="s">
        <v>19</v>
      </c>
      <c r="N367" s="168" t="s">
        <v>41</v>
      </c>
      <c r="P367" s="135">
        <f>O367*H367</f>
        <v>0</v>
      </c>
      <c r="Q367" s="135">
        <v>0</v>
      </c>
      <c r="R367" s="135">
        <f>Q367*H367</f>
        <v>0</v>
      </c>
      <c r="S367" s="135">
        <v>0</v>
      </c>
      <c r="T367" s="136">
        <f>S367*H367</f>
        <v>0</v>
      </c>
      <c r="AR367" s="137" t="s">
        <v>149</v>
      </c>
      <c r="AT367" s="137" t="s">
        <v>316</v>
      </c>
      <c r="AU367" s="137" t="s">
        <v>78</v>
      </c>
      <c r="AY367" s="17" t="s">
        <v>142</v>
      </c>
      <c r="BE367" s="138">
        <f>IF(N367="základní",J367,0)</f>
        <v>0</v>
      </c>
      <c r="BF367" s="138">
        <f>IF(N367="snížená",J367,0)</f>
        <v>0</v>
      </c>
      <c r="BG367" s="138">
        <f>IF(N367="zákl. přenesená",J367,0)</f>
        <v>0</v>
      </c>
      <c r="BH367" s="138">
        <f>IF(N367="sníž. přenesená",J367,0)</f>
        <v>0</v>
      </c>
      <c r="BI367" s="138">
        <f>IF(N367="nulová",J367,0)</f>
        <v>0</v>
      </c>
      <c r="BJ367" s="17" t="s">
        <v>78</v>
      </c>
      <c r="BK367" s="138">
        <f>ROUND(I367*H367,2)</f>
        <v>0</v>
      </c>
      <c r="BL367" s="17" t="s">
        <v>149</v>
      </c>
      <c r="BM367" s="137" t="s">
        <v>1874</v>
      </c>
    </row>
    <row r="368" spans="2:65" s="11" customFormat="1" ht="11.25">
      <c r="B368" s="139"/>
      <c r="D368" s="140" t="s">
        <v>151</v>
      </c>
      <c r="E368" s="141" t="s">
        <v>19</v>
      </c>
      <c r="F368" s="142" t="s">
        <v>1104</v>
      </c>
      <c r="H368" s="143">
        <v>300</v>
      </c>
      <c r="I368" s="144"/>
      <c r="L368" s="139"/>
      <c r="M368" s="145"/>
      <c r="T368" s="146"/>
      <c r="AT368" s="141" t="s">
        <v>151</v>
      </c>
      <c r="AU368" s="141" t="s">
        <v>78</v>
      </c>
      <c r="AV368" s="11" t="s">
        <v>80</v>
      </c>
      <c r="AW368" s="11" t="s">
        <v>31</v>
      </c>
      <c r="AX368" s="11" t="s">
        <v>70</v>
      </c>
      <c r="AY368" s="141" t="s">
        <v>142</v>
      </c>
    </row>
    <row r="369" spans="2:65" s="12" customFormat="1" ht="11.25">
      <c r="B369" s="147"/>
      <c r="D369" s="140" t="s">
        <v>151</v>
      </c>
      <c r="E369" s="148" t="s">
        <v>19</v>
      </c>
      <c r="F369" s="149" t="s">
        <v>154</v>
      </c>
      <c r="H369" s="150">
        <v>300</v>
      </c>
      <c r="I369" s="151"/>
      <c r="L369" s="147"/>
      <c r="M369" s="152"/>
      <c r="T369" s="153"/>
      <c r="AT369" s="148" t="s">
        <v>151</v>
      </c>
      <c r="AU369" s="148" t="s">
        <v>78</v>
      </c>
      <c r="AV369" s="12" t="s">
        <v>149</v>
      </c>
      <c r="AW369" s="12" t="s">
        <v>31</v>
      </c>
      <c r="AX369" s="12" t="s">
        <v>78</v>
      </c>
      <c r="AY369" s="148" t="s">
        <v>142</v>
      </c>
    </row>
    <row r="370" spans="2:65" s="1" customFormat="1" ht="201" customHeight="1">
      <c r="B370" s="32"/>
      <c r="C370" s="160" t="s">
        <v>400</v>
      </c>
      <c r="D370" s="160" t="s">
        <v>316</v>
      </c>
      <c r="E370" s="161" t="s">
        <v>346</v>
      </c>
      <c r="F370" s="162" t="s">
        <v>347</v>
      </c>
      <c r="G370" s="163" t="s">
        <v>298</v>
      </c>
      <c r="H370" s="164">
        <v>640.9</v>
      </c>
      <c r="I370" s="165"/>
      <c r="J370" s="166">
        <f>ROUND(I370*H370,2)</f>
        <v>0</v>
      </c>
      <c r="K370" s="162" t="s">
        <v>147</v>
      </c>
      <c r="L370" s="32"/>
      <c r="M370" s="167" t="s">
        <v>19</v>
      </c>
      <c r="N370" s="168" t="s">
        <v>41</v>
      </c>
      <c r="P370" s="135">
        <f>O370*H370</f>
        <v>0</v>
      </c>
      <c r="Q370" s="135">
        <v>0</v>
      </c>
      <c r="R370" s="135">
        <f>Q370*H370</f>
        <v>0</v>
      </c>
      <c r="S370" s="135">
        <v>0</v>
      </c>
      <c r="T370" s="136">
        <f>S370*H370</f>
        <v>0</v>
      </c>
      <c r="AR370" s="137" t="s">
        <v>149</v>
      </c>
      <c r="AT370" s="137" t="s">
        <v>316</v>
      </c>
      <c r="AU370" s="137" t="s">
        <v>78</v>
      </c>
      <c r="AY370" s="17" t="s">
        <v>142</v>
      </c>
      <c r="BE370" s="138">
        <f>IF(N370="základní",J370,0)</f>
        <v>0</v>
      </c>
      <c r="BF370" s="138">
        <f>IF(N370="snížená",J370,0)</f>
        <v>0</v>
      </c>
      <c r="BG370" s="138">
        <f>IF(N370="zákl. přenesená",J370,0)</f>
        <v>0</v>
      </c>
      <c r="BH370" s="138">
        <f>IF(N370="sníž. přenesená",J370,0)</f>
        <v>0</v>
      </c>
      <c r="BI370" s="138">
        <f>IF(N370="nulová",J370,0)</f>
        <v>0</v>
      </c>
      <c r="BJ370" s="17" t="s">
        <v>78</v>
      </c>
      <c r="BK370" s="138">
        <f>ROUND(I370*H370,2)</f>
        <v>0</v>
      </c>
      <c r="BL370" s="17" t="s">
        <v>149</v>
      </c>
      <c r="BM370" s="137" t="s">
        <v>1875</v>
      </c>
    </row>
    <row r="371" spans="2:65" s="13" customFormat="1" ht="11.25">
      <c r="B371" s="154"/>
      <c r="D371" s="140" t="s">
        <v>151</v>
      </c>
      <c r="E371" s="155" t="s">
        <v>19</v>
      </c>
      <c r="F371" s="156" t="s">
        <v>1863</v>
      </c>
      <c r="H371" s="155" t="s">
        <v>19</v>
      </c>
      <c r="I371" s="157"/>
      <c r="L371" s="154"/>
      <c r="M371" s="158"/>
      <c r="T371" s="159"/>
      <c r="AT371" s="155" t="s">
        <v>151</v>
      </c>
      <c r="AU371" s="155" t="s">
        <v>78</v>
      </c>
      <c r="AV371" s="13" t="s">
        <v>78</v>
      </c>
      <c r="AW371" s="13" t="s">
        <v>31</v>
      </c>
      <c r="AX371" s="13" t="s">
        <v>70</v>
      </c>
      <c r="AY371" s="155" t="s">
        <v>142</v>
      </c>
    </row>
    <row r="372" spans="2:65" s="11" customFormat="1" ht="11.25">
      <c r="B372" s="139"/>
      <c r="D372" s="140" t="s">
        <v>151</v>
      </c>
      <c r="E372" s="141" t="s">
        <v>19</v>
      </c>
      <c r="F372" s="142" t="s">
        <v>1876</v>
      </c>
      <c r="H372" s="143">
        <v>425</v>
      </c>
      <c r="I372" s="144"/>
      <c r="L372" s="139"/>
      <c r="M372" s="145"/>
      <c r="T372" s="146"/>
      <c r="AT372" s="141" t="s">
        <v>151</v>
      </c>
      <c r="AU372" s="141" t="s">
        <v>78</v>
      </c>
      <c r="AV372" s="11" t="s">
        <v>80</v>
      </c>
      <c r="AW372" s="11" t="s">
        <v>31</v>
      </c>
      <c r="AX372" s="11" t="s">
        <v>70</v>
      </c>
      <c r="AY372" s="141" t="s">
        <v>142</v>
      </c>
    </row>
    <row r="373" spans="2:65" s="13" customFormat="1" ht="11.25">
      <c r="B373" s="154"/>
      <c r="D373" s="140" t="s">
        <v>151</v>
      </c>
      <c r="E373" s="155" t="s">
        <v>19</v>
      </c>
      <c r="F373" s="156" t="s">
        <v>1868</v>
      </c>
      <c r="H373" s="155" t="s">
        <v>19</v>
      </c>
      <c r="I373" s="157"/>
      <c r="L373" s="154"/>
      <c r="M373" s="158"/>
      <c r="T373" s="159"/>
      <c r="AT373" s="155" t="s">
        <v>151</v>
      </c>
      <c r="AU373" s="155" t="s">
        <v>78</v>
      </c>
      <c r="AV373" s="13" t="s">
        <v>78</v>
      </c>
      <c r="AW373" s="13" t="s">
        <v>31</v>
      </c>
      <c r="AX373" s="13" t="s">
        <v>70</v>
      </c>
      <c r="AY373" s="155" t="s">
        <v>142</v>
      </c>
    </row>
    <row r="374" spans="2:65" s="11" customFormat="1" ht="11.25">
      <c r="B374" s="139"/>
      <c r="D374" s="140" t="s">
        <v>151</v>
      </c>
      <c r="E374" s="141" t="s">
        <v>19</v>
      </c>
      <c r="F374" s="142" t="s">
        <v>1877</v>
      </c>
      <c r="H374" s="143">
        <v>215.9</v>
      </c>
      <c r="I374" s="144"/>
      <c r="L374" s="139"/>
      <c r="M374" s="145"/>
      <c r="T374" s="146"/>
      <c r="AT374" s="141" t="s">
        <v>151</v>
      </c>
      <c r="AU374" s="141" t="s">
        <v>78</v>
      </c>
      <c r="AV374" s="11" t="s">
        <v>80</v>
      </c>
      <c r="AW374" s="11" t="s">
        <v>31</v>
      </c>
      <c r="AX374" s="11" t="s">
        <v>70</v>
      </c>
      <c r="AY374" s="141" t="s">
        <v>142</v>
      </c>
    </row>
    <row r="375" spans="2:65" s="12" customFormat="1" ht="11.25">
      <c r="B375" s="147"/>
      <c r="D375" s="140" t="s">
        <v>151</v>
      </c>
      <c r="E375" s="148" t="s">
        <v>19</v>
      </c>
      <c r="F375" s="149" t="s">
        <v>154</v>
      </c>
      <c r="H375" s="150">
        <v>640.9</v>
      </c>
      <c r="I375" s="151"/>
      <c r="L375" s="147"/>
      <c r="M375" s="152"/>
      <c r="T375" s="153"/>
      <c r="AT375" s="148" t="s">
        <v>151</v>
      </c>
      <c r="AU375" s="148" t="s">
        <v>78</v>
      </c>
      <c r="AV375" s="12" t="s">
        <v>149</v>
      </c>
      <c r="AW375" s="12" t="s">
        <v>31</v>
      </c>
      <c r="AX375" s="12" t="s">
        <v>78</v>
      </c>
      <c r="AY375" s="148" t="s">
        <v>142</v>
      </c>
    </row>
    <row r="376" spans="2:65" s="1" customFormat="1" ht="234.75" customHeight="1">
      <c r="B376" s="32"/>
      <c r="C376" s="160" t="s">
        <v>405</v>
      </c>
      <c r="D376" s="160" t="s">
        <v>316</v>
      </c>
      <c r="E376" s="161" t="s">
        <v>1878</v>
      </c>
      <c r="F376" s="162" t="s">
        <v>1879</v>
      </c>
      <c r="G376" s="163" t="s">
        <v>164</v>
      </c>
      <c r="H376" s="164">
        <v>97.4</v>
      </c>
      <c r="I376" s="165"/>
      <c r="J376" s="166">
        <f>ROUND(I376*H376,2)</f>
        <v>0</v>
      </c>
      <c r="K376" s="162" t="s">
        <v>147</v>
      </c>
      <c r="L376" s="32"/>
      <c r="M376" s="167" t="s">
        <v>19</v>
      </c>
      <c r="N376" s="168" t="s">
        <v>41</v>
      </c>
      <c r="P376" s="135">
        <f>O376*H376</f>
        <v>0</v>
      </c>
      <c r="Q376" s="135">
        <v>0</v>
      </c>
      <c r="R376" s="135">
        <f>Q376*H376</f>
        <v>0</v>
      </c>
      <c r="S376" s="135">
        <v>0</v>
      </c>
      <c r="T376" s="136">
        <f>S376*H376</f>
        <v>0</v>
      </c>
      <c r="AR376" s="137" t="s">
        <v>149</v>
      </c>
      <c r="AT376" s="137" t="s">
        <v>316</v>
      </c>
      <c r="AU376" s="137" t="s">
        <v>78</v>
      </c>
      <c r="AY376" s="17" t="s">
        <v>142</v>
      </c>
      <c r="BE376" s="138">
        <f>IF(N376="základní",J376,0)</f>
        <v>0</v>
      </c>
      <c r="BF376" s="138">
        <f>IF(N376="snížená",J376,0)</f>
        <v>0</v>
      </c>
      <c r="BG376" s="138">
        <f>IF(N376="zákl. přenesená",J376,0)</f>
        <v>0</v>
      </c>
      <c r="BH376" s="138">
        <f>IF(N376="sníž. přenesená",J376,0)</f>
        <v>0</v>
      </c>
      <c r="BI376" s="138">
        <f>IF(N376="nulová",J376,0)</f>
        <v>0</v>
      </c>
      <c r="BJ376" s="17" t="s">
        <v>78</v>
      </c>
      <c r="BK376" s="138">
        <f>ROUND(I376*H376,2)</f>
        <v>0</v>
      </c>
      <c r="BL376" s="17" t="s">
        <v>149</v>
      </c>
      <c r="BM376" s="137" t="s">
        <v>1880</v>
      </c>
    </row>
    <row r="377" spans="2:65" s="13" customFormat="1" ht="11.25">
      <c r="B377" s="154"/>
      <c r="D377" s="140" t="s">
        <v>151</v>
      </c>
      <c r="E377" s="155" t="s">
        <v>19</v>
      </c>
      <c r="F377" s="156" t="s">
        <v>1247</v>
      </c>
      <c r="H377" s="155" t="s">
        <v>19</v>
      </c>
      <c r="I377" s="157"/>
      <c r="L377" s="154"/>
      <c r="M377" s="158"/>
      <c r="T377" s="159"/>
      <c r="AT377" s="155" t="s">
        <v>151</v>
      </c>
      <c r="AU377" s="155" t="s">
        <v>78</v>
      </c>
      <c r="AV377" s="13" t="s">
        <v>78</v>
      </c>
      <c r="AW377" s="13" t="s">
        <v>31</v>
      </c>
      <c r="AX377" s="13" t="s">
        <v>70</v>
      </c>
      <c r="AY377" s="155" t="s">
        <v>142</v>
      </c>
    </row>
    <row r="378" spans="2:65" s="11" customFormat="1" ht="11.25">
      <c r="B378" s="139"/>
      <c r="D378" s="140" t="s">
        <v>151</v>
      </c>
      <c r="E378" s="141" t="s">
        <v>19</v>
      </c>
      <c r="F378" s="142" t="s">
        <v>1881</v>
      </c>
      <c r="H378" s="143">
        <v>48.7</v>
      </c>
      <c r="I378" s="144"/>
      <c r="L378" s="139"/>
      <c r="M378" s="145"/>
      <c r="T378" s="146"/>
      <c r="AT378" s="141" t="s">
        <v>151</v>
      </c>
      <c r="AU378" s="141" t="s">
        <v>78</v>
      </c>
      <c r="AV378" s="11" t="s">
        <v>80</v>
      </c>
      <c r="AW378" s="11" t="s">
        <v>31</v>
      </c>
      <c r="AX378" s="11" t="s">
        <v>70</v>
      </c>
      <c r="AY378" s="141" t="s">
        <v>142</v>
      </c>
    </row>
    <row r="379" spans="2:65" s="13" customFormat="1" ht="11.25">
      <c r="B379" s="154"/>
      <c r="D379" s="140" t="s">
        <v>151</v>
      </c>
      <c r="E379" s="155" t="s">
        <v>19</v>
      </c>
      <c r="F379" s="156" t="s">
        <v>696</v>
      </c>
      <c r="H379" s="155" t="s">
        <v>19</v>
      </c>
      <c r="I379" s="157"/>
      <c r="L379" s="154"/>
      <c r="M379" s="158"/>
      <c r="T379" s="159"/>
      <c r="AT379" s="155" t="s">
        <v>151</v>
      </c>
      <c r="AU379" s="155" t="s">
        <v>78</v>
      </c>
      <c r="AV379" s="13" t="s">
        <v>78</v>
      </c>
      <c r="AW379" s="13" t="s">
        <v>31</v>
      </c>
      <c r="AX379" s="13" t="s">
        <v>70</v>
      </c>
      <c r="AY379" s="155" t="s">
        <v>142</v>
      </c>
    </row>
    <row r="380" spans="2:65" s="11" customFormat="1" ht="11.25">
      <c r="B380" s="139"/>
      <c r="D380" s="140" t="s">
        <v>151</v>
      </c>
      <c r="E380" s="141" t="s">
        <v>19</v>
      </c>
      <c r="F380" s="142" t="s">
        <v>1881</v>
      </c>
      <c r="H380" s="143">
        <v>48.7</v>
      </c>
      <c r="I380" s="144"/>
      <c r="L380" s="139"/>
      <c r="M380" s="145"/>
      <c r="T380" s="146"/>
      <c r="AT380" s="141" t="s">
        <v>151</v>
      </c>
      <c r="AU380" s="141" t="s">
        <v>78</v>
      </c>
      <c r="AV380" s="11" t="s">
        <v>80</v>
      </c>
      <c r="AW380" s="11" t="s">
        <v>31</v>
      </c>
      <c r="AX380" s="11" t="s">
        <v>70</v>
      </c>
      <c r="AY380" s="141" t="s">
        <v>142</v>
      </c>
    </row>
    <row r="381" spans="2:65" s="12" customFormat="1" ht="11.25">
      <c r="B381" s="147"/>
      <c r="D381" s="140" t="s">
        <v>151</v>
      </c>
      <c r="E381" s="148" t="s">
        <v>19</v>
      </c>
      <c r="F381" s="149" t="s">
        <v>154</v>
      </c>
      <c r="H381" s="150">
        <v>97.4</v>
      </c>
      <c r="I381" s="151"/>
      <c r="L381" s="147"/>
      <c r="M381" s="152"/>
      <c r="T381" s="153"/>
      <c r="AT381" s="148" t="s">
        <v>151</v>
      </c>
      <c r="AU381" s="148" t="s">
        <v>78</v>
      </c>
      <c r="AV381" s="12" t="s">
        <v>149</v>
      </c>
      <c r="AW381" s="12" t="s">
        <v>31</v>
      </c>
      <c r="AX381" s="12" t="s">
        <v>78</v>
      </c>
      <c r="AY381" s="148" t="s">
        <v>142</v>
      </c>
    </row>
    <row r="382" spans="2:65" s="1" customFormat="1" ht="76.349999999999994" customHeight="1">
      <c r="B382" s="32"/>
      <c r="C382" s="160" t="s">
        <v>411</v>
      </c>
      <c r="D382" s="160" t="s">
        <v>316</v>
      </c>
      <c r="E382" s="161" t="s">
        <v>358</v>
      </c>
      <c r="F382" s="162" t="s">
        <v>359</v>
      </c>
      <c r="G382" s="163" t="s">
        <v>298</v>
      </c>
      <c r="H382" s="164">
        <v>0.5</v>
      </c>
      <c r="I382" s="165"/>
      <c r="J382" s="166">
        <f>ROUND(I382*H382,2)</f>
        <v>0</v>
      </c>
      <c r="K382" s="162" t="s">
        <v>147</v>
      </c>
      <c r="L382" s="32"/>
      <c r="M382" s="167" t="s">
        <v>19</v>
      </c>
      <c r="N382" s="168" t="s">
        <v>41</v>
      </c>
      <c r="P382" s="135">
        <f>O382*H382</f>
        <v>0</v>
      </c>
      <c r="Q382" s="135">
        <v>0</v>
      </c>
      <c r="R382" s="135">
        <f>Q382*H382</f>
        <v>0</v>
      </c>
      <c r="S382" s="135">
        <v>0</v>
      </c>
      <c r="T382" s="136">
        <f>S382*H382</f>
        <v>0</v>
      </c>
      <c r="AR382" s="137" t="s">
        <v>149</v>
      </c>
      <c r="AT382" s="137" t="s">
        <v>316</v>
      </c>
      <c r="AU382" s="137" t="s">
        <v>78</v>
      </c>
      <c r="AY382" s="17" t="s">
        <v>142</v>
      </c>
      <c r="BE382" s="138">
        <f>IF(N382="základní",J382,0)</f>
        <v>0</v>
      </c>
      <c r="BF382" s="138">
        <f>IF(N382="snížená",J382,0)</f>
        <v>0</v>
      </c>
      <c r="BG382" s="138">
        <f>IF(N382="zákl. přenesená",J382,0)</f>
        <v>0</v>
      </c>
      <c r="BH382" s="138">
        <f>IF(N382="sníž. přenesená",J382,0)</f>
        <v>0</v>
      </c>
      <c r="BI382" s="138">
        <f>IF(N382="nulová",J382,0)</f>
        <v>0</v>
      </c>
      <c r="BJ382" s="17" t="s">
        <v>78</v>
      </c>
      <c r="BK382" s="138">
        <f>ROUND(I382*H382,2)</f>
        <v>0</v>
      </c>
      <c r="BL382" s="17" t="s">
        <v>149</v>
      </c>
      <c r="BM382" s="137" t="s">
        <v>1882</v>
      </c>
    </row>
    <row r="383" spans="2:65" s="13" customFormat="1" ht="11.25">
      <c r="B383" s="154"/>
      <c r="D383" s="140" t="s">
        <v>151</v>
      </c>
      <c r="E383" s="155" t="s">
        <v>19</v>
      </c>
      <c r="F383" s="156" t="s">
        <v>1096</v>
      </c>
      <c r="H383" s="155" t="s">
        <v>19</v>
      </c>
      <c r="I383" s="157"/>
      <c r="L383" s="154"/>
      <c r="M383" s="158"/>
      <c r="T383" s="159"/>
      <c r="AT383" s="155" t="s">
        <v>151</v>
      </c>
      <c r="AU383" s="155" t="s">
        <v>78</v>
      </c>
      <c r="AV383" s="13" t="s">
        <v>78</v>
      </c>
      <c r="AW383" s="13" t="s">
        <v>31</v>
      </c>
      <c r="AX383" s="13" t="s">
        <v>70</v>
      </c>
      <c r="AY383" s="155" t="s">
        <v>142</v>
      </c>
    </row>
    <row r="384" spans="2:65" s="11" customFormat="1" ht="11.25">
      <c r="B384" s="139"/>
      <c r="D384" s="140" t="s">
        <v>151</v>
      </c>
      <c r="E384" s="141" t="s">
        <v>19</v>
      </c>
      <c r="F384" s="142" t="s">
        <v>1789</v>
      </c>
      <c r="H384" s="143">
        <v>0.5</v>
      </c>
      <c r="I384" s="144"/>
      <c r="L384" s="139"/>
      <c r="M384" s="145"/>
      <c r="T384" s="146"/>
      <c r="AT384" s="141" t="s">
        <v>151</v>
      </c>
      <c r="AU384" s="141" t="s">
        <v>78</v>
      </c>
      <c r="AV384" s="11" t="s">
        <v>80</v>
      </c>
      <c r="AW384" s="11" t="s">
        <v>31</v>
      </c>
      <c r="AX384" s="11" t="s">
        <v>70</v>
      </c>
      <c r="AY384" s="141" t="s">
        <v>142</v>
      </c>
    </row>
    <row r="385" spans="2:65" s="12" customFormat="1" ht="11.25">
      <c r="B385" s="147"/>
      <c r="D385" s="140" t="s">
        <v>151</v>
      </c>
      <c r="E385" s="148" t="s">
        <v>19</v>
      </c>
      <c r="F385" s="149" t="s">
        <v>154</v>
      </c>
      <c r="H385" s="150">
        <v>0.5</v>
      </c>
      <c r="I385" s="151"/>
      <c r="L385" s="147"/>
      <c r="M385" s="152"/>
      <c r="T385" s="153"/>
      <c r="AT385" s="148" t="s">
        <v>151</v>
      </c>
      <c r="AU385" s="148" t="s">
        <v>78</v>
      </c>
      <c r="AV385" s="12" t="s">
        <v>149</v>
      </c>
      <c r="AW385" s="12" t="s">
        <v>31</v>
      </c>
      <c r="AX385" s="12" t="s">
        <v>78</v>
      </c>
      <c r="AY385" s="148" t="s">
        <v>142</v>
      </c>
    </row>
    <row r="386" spans="2:65" s="1" customFormat="1" ht="76.349999999999994" customHeight="1">
      <c r="B386" s="32"/>
      <c r="C386" s="160" t="s">
        <v>417</v>
      </c>
      <c r="D386" s="160" t="s">
        <v>316</v>
      </c>
      <c r="E386" s="161" t="s">
        <v>365</v>
      </c>
      <c r="F386" s="162" t="s">
        <v>366</v>
      </c>
      <c r="G386" s="163" t="s">
        <v>298</v>
      </c>
      <c r="H386" s="164">
        <v>134.9</v>
      </c>
      <c r="I386" s="165"/>
      <c r="J386" s="166">
        <f>ROUND(I386*H386,2)</f>
        <v>0</v>
      </c>
      <c r="K386" s="162" t="s">
        <v>147</v>
      </c>
      <c r="L386" s="32"/>
      <c r="M386" s="167" t="s">
        <v>19</v>
      </c>
      <c r="N386" s="168" t="s">
        <v>41</v>
      </c>
      <c r="P386" s="135">
        <f>O386*H386</f>
        <v>0</v>
      </c>
      <c r="Q386" s="135">
        <v>0</v>
      </c>
      <c r="R386" s="135">
        <f>Q386*H386</f>
        <v>0</v>
      </c>
      <c r="S386" s="135">
        <v>0</v>
      </c>
      <c r="T386" s="136">
        <f>S386*H386</f>
        <v>0</v>
      </c>
      <c r="AR386" s="137" t="s">
        <v>149</v>
      </c>
      <c r="AT386" s="137" t="s">
        <v>316</v>
      </c>
      <c r="AU386" s="137" t="s">
        <v>78</v>
      </c>
      <c r="AY386" s="17" t="s">
        <v>142</v>
      </c>
      <c r="BE386" s="138">
        <f>IF(N386="základní",J386,0)</f>
        <v>0</v>
      </c>
      <c r="BF386" s="138">
        <f>IF(N386="snížená",J386,0)</f>
        <v>0</v>
      </c>
      <c r="BG386" s="138">
        <f>IF(N386="zákl. přenesená",J386,0)</f>
        <v>0</v>
      </c>
      <c r="BH386" s="138">
        <f>IF(N386="sníž. přenesená",J386,0)</f>
        <v>0</v>
      </c>
      <c r="BI386" s="138">
        <f>IF(N386="nulová",J386,0)</f>
        <v>0</v>
      </c>
      <c r="BJ386" s="17" t="s">
        <v>78</v>
      </c>
      <c r="BK386" s="138">
        <f>ROUND(I386*H386,2)</f>
        <v>0</v>
      </c>
      <c r="BL386" s="17" t="s">
        <v>149</v>
      </c>
      <c r="BM386" s="137" t="s">
        <v>1883</v>
      </c>
    </row>
    <row r="387" spans="2:65" s="13" customFormat="1" ht="11.25">
      <c r="B387" s="154"/>
      <c r="D387" s="140" t="s">
        <v>151</v>
      </c>
      <c r="E387" s="155" t="s">
        <v>19</v>
      </c>
      <c r="F387" s="156" t="s">
        <v>1859</v>
      </c>
      <c r="H387" s="155" t="s">
        <v>19</v>
      </c>
      <c r="I387" s="157"/>
      <c r="L387" s="154"/>
      <c r="M387" s="158"/>
      <c r="T387" s="159"/>
      <c r="AT387" s="155" t="s">
        <v>151</v>
      </c>
      <c r="AU387" s="155" t="s">
        <v>78</v>
      </c>
      <c r="AV387" s="13" t="s">
        <v>78</v>
      </c>
      <c r="AW387" s="13" t="s">
        <v>31</v>
      </c>
      <c r="AX387" s="13" t="s">
        <v>70</v>
      </c>
      <c r="AY387" s="155" t="s">
        <v>142</v>
      </c>
    </row>
    <row r="388" spans="2:65" s="11" customFormat="1" ht="11.25">
      <c r="B388" s="139"/>
      <c r="D388" s="140" t="s">
        <v>151</v>
      </c>
      <c r="E388" s="141" t="s">
        <v>19</v>
      </c>
      <c r="F388" s="142" t="s">
        <v>1884</v>
      </c>
      <c r="H388" s="143">
        <v>12.5</v>
      </c>
      <c r="I388" s="144"/>
      <c r="L388" s="139"/>
      <c r="M388" s="145"/>
      <c r="T388" s="146"/>
      <c r="AT388" s="141" t="s">
        <v>151</v>
      </c>
      <c r="AU388" s="141" t="s">
        <v>78</v>
      </c>
      <c r="AV388" s="11" t="s">
        <v>80</v>
      </c>
      <c r="AW388" s="11" t="s">
        <v>31</v>
      </c>
      <c r="AX388" s="11" t="s">
        <v>70</v>
      </c>
      <c r="AY388" s="141" t="s">
        <v>142</v>
      </c>
    </row>
    <row r="389" spans="2:65" s="13" customFormat="1" ht="11.25">
      <c r="B389" s="154"/>
      <c r="D389" s="140" t="s">
        <v>151</v>
      </c>
      <c r="E389" s="155" t="s">
        <v>19</v>
      </c>
      <c r="F389" s="156" t="s">
        <v>1780</v>
      </c>
      <c r="H389" s="155" t="s">
        <v>19</v>
      </c>
      <c r="I389" s="157"/>
      <c r="L389" s="154"/>
      <c r="M389" s="158"/>
      <c r="T389" s="159"/>
      <c r="AT389" s="155" t="s">
        <v>151</v>
      </c>
      <c r="AU389" s="155" t="s">
        <v>78</v>
      </c>
      <c r="AV389" s="13" t="s">
        <v>78</v>
      </c>
      <c r="AW389" s="13" t="s">
        <v>31</v>
      </c>
      <c r="AX389" s="13" t="s">
        <v>70</v>
      </c>
      <c r="AY389" s="155" t="s">
        <v>142</v>
      </c>
    </row>
    <row r="390" spans="2:65" s="11" customFormat="1" ht="11.25">
      <c r="B390" s="139"/>
      <c r="D390" s="140" t="s">
        <v>151</v>
      </c>
      <c r="E390" s="141" t="s">
        <v>19</v>
      </c>
      <c r="F390" s="142" t="s">
        <v>1885</v>
      </c>
      <c r="H390" s="143">
        <v>19.2</v>
      </c>
      <c r="I390" s="144"/>
      <c r="L390" s="139"/>
      <c r="M390" s="145"/>
      <c r="T390" s="146"/>
      <c r="AT390" s="141" t="s">
        <v>151</v>
      </c>
      <c r="AU390" s="141" t="s">
        <v>78</v>
      </c>
      <c r="AV390" s="11" t="s">
        <v>80</v>
      </c>
      <c r="AW390" s="11" t="s">
        <v>31</v>
      </c>
      <c r="AX390" s="11" t="s">
        <v>70</v>
      </c>
      <c r="AY390" s="141" t="s">
        <v>142</v>
      </c>
    </row>
    <row r="391" spans="2:65" s="13" customFormat="1" ht="11.25">
      <c r="B391" s="154"/>
      <c r="D391" s="140" t="s">
        <v>151</v>
      </c>
      <c r="E391" s="155" t="s">
        <v>19</v>
      </c>
      <c r="F391" s="156" t="s">
        <v>663</v>
      </c>
      <c r="H391" s="155" t="s">
        <v>19</v>
      </c>
      <c r="I391" s="157"/>
      <c r="L391" s="154"/>
      <c r="M391" s="158"/>
      <c r="T391" s="159"/>
      <c r="AT391" s="155" t="s">
        <v>151</v>
      </c>
      <c r="AU391" s="155" t="s">
        <v>78</v>
      </c>
      <c r="AV391" s="13" t="s">
        <v>78</v>
      </c>
      <c r="AW391" s="13" t="s">
        <v>31</v>
      </c>
      <c r="AX391" s="13" t="s">
        <v>70</v>
      </c>
      <c r="AY391" s="155" t="s">
        <v>142</v>
      </c>
    </row>
    <row r="392" spans="2:65" s="11" customFormat="1" ht="11.25">
      <c r="B392" s="139"/>
      <c r="D392" s="140" t="s">
        <v>151</v>
      </c>
      <c r="E392" s="141" t="s">
        <v>19</v>
      </c>
      <c r="F392" s="142" t="s">
        <v>1886</v>
      </c>
      <c r="H392" s="143">
        <v>49.3</v>
      </c>
      <c r="I392" s="144"/>
      <c r="L392" s="139"/>
      <c r="M392" s="145"/>
      <c r="T392" s="146"/>
      <c r="AT392" s="141" t="s">
        <v>151</v>
      </c>
      <c r="AU392" s="141" t="s">
        <v>78</v>
      </c>
      <c r="AV392" s="11" t="s">
        <v>80</v>
      </c>
      <c r="AW392" s="11" t="s">
        <v>31</v>
      </c>
      <c r="AX392" s="11" t="s">
        <v>70</v>
      </c>
      <c r="AY392" s="141" t="s">
        <v>142</v>
      </c>
    </row>
    <row r="393" spans="2:65" s="13" customFormat="1" ht="11.25">
      <c r="B393" s="154"/>
      <c r="D393" s="140" t="s">
        <v>151</v>
      </c>
      <c r="E393" s="155" t="s">
        <v>19</v>
      </c>
      <c r="F393" s="156" t="s">
        <v>1865</v>
      </c>
      <c r="H393" s="155" t="s">
        <v>19</v>
      </c>
      <c r="I393" s="157"/>
      <c r="L393" s="154"/>
      <c r="M393" s="158"/>
      <c r="T393" s="159"/>
      <c r="AT393" s="155" t="s">
        <v>151</v>
      </c>
      <c r="AU393" s="155" t="s">
        <v>78</v>
      </c>
      <c r="AV393" s="13" t="s">
        <v>78</v>
      </c>
      <c r="AW393" s="13" t="s">
        <v>31</v>
      </c>
      <c r="AX393" s="13" t="s">
        <v>70</v>
      </c>
      <c r="AY393" s="155" t="s">
        <v>142</v>
      </c>
    </row>
    <row r="394" spans="2:65" s="11" customFormat="1" ht="11.25">
      <c r="B394" s="139"/>
      <c r="D394" s="140" t="s">
        <v>151</v>
      </c>
      <c r="E394" s="141" t="s">
        <v>19</v>
      </c>
      <c r="F394" s="142" t="s">
        <v>1887</v>
      </c>
      <c r="H394" s="143">
        <v>50.1</v>
      </c>
      <c r="I394" s="144"/>
      <c r="L394" s="139"/>
      <c r="M394" s="145"/>
      <c r="T394" s="146"/>
      <c r="AT394" s="141" t="s">
        <v>151</v>
      </c>
      <c r="AU394" s="141" t="s">
        <v>78</v>
      </c>
      <c r="AV394" s="11" t="s">
        <v>80</v>
      </c>
      <c r="AW394" s="11" t="s">
        <v>31</v>
      </c>
      <c r="AX394" s="11" t="s">
        <v>70</v>
      </c>
      <c r="AY394" s="141" t="s">
        <v>142</v>
      </c>
    </row>
    <row r="395" spans="2:65" s="11" customFormat="1" ht="11.25">
      <c r="B395" s="139"/>
      <c r="D395" s="140" t="s">
        <v>151</v>
      </c>
      <c r="E395" s="141" t="s">
        <v>19</v>
      </c>
      <c r="F395" s="142" t="s">
        <v>1888</v>
      </c>
      <c r="H395" s="143">
        <v>3.8</v>
      </c>
      <c r="I395" s="144"/>
      <c r="L395" s="139"/>
      <c r="M395" s="145"/>
      <c r="T395" s="146"/>
      <c r="AT395" s="141" t="s">
        <v>151</v>
      </c>
      <c r="AU395" s="141" t="s">
        <v>78</v>
      </c>
      <c r="AV395" s="11" t="s">
        <v>80</v>
      </c>
      <c r="AW395" s="11" t="s">
        <v>31</v>
      </c>
      <c r="AX395" s="11" t="s">
        <v>70</v>
      </c>
      <c r="AY395" s="141" t="s">
        <v>142</v>
      </c>
    </row>
    <row r="396" spans="2:65" s="12" customFormat="1" ht="11.25">
      <c r="B396" s="147"/>
      <c r="D396" s="140" t="s">
        <v>151</v>
      </c>
      <c r="E396" s="148" t="s">
        <v>19</v>
      </c>
      <c r="F396" s="149" t="s">
        <v>154</v>
      </c>
      <c r="H396" s="150">
        <v>134.9</v>
      </c>
      <c r="I396" s="151"/>
      <c r="L396" s="147"/>
      <c r="M396" s="152"/>
      <c r="T396" s="153"/>
      <c r="AT396" s="148" t="s">
        <v>151</v>
      </c>
      <c r="AU396" s="148" t="s">
        <v>78</v>
      </c>
      <c r="AV396" s="12" t="s">
        <v>149</v>
      </c>
      <c r="AW396" s="12" t="s">
        <v>31</v>
      </c>
      <c r="AX396" s="12" t="s">
        <v>78</v>
      </c>
      <c r="AY396" s="148" t="s">
        <v>142</v>
      </c>
    </row>
    <row r="397" spans="2:65" s="1" customFormat="1" ht="76.349999999999994" customHeight="1">
      <c r="B397" s="32"/>
      <c r="C397" s="160" t="s">
        <v>422</v>
      </c>
      <c r="D397" s="160" t="s">
        <v>316</v>
      </c>
      <c r="E397" s="161" t="s">
        <v>1138</v>
      </c>
      <c r="F397" s="162" t="s">
        <v>1139</v>
      </c>
      <c r="G397" s="163" t="s">
        <v>298</v>
      </c>
      <c r="H397" s="164">
        <v>4.9850000000000003</v>
      </c>
      <c r="I397" s="165"/>
      <c r="J397" s="166">
        <f>ROUND(I397*H397,2)</f>
        <v>0</v>
      </c>
      <c r="K397" s="162" t="s">
        <v>147</v>
      </c>
      <c r="L397" s="32"/>
      <c r="M397" s="167" t="s">
        <v>19</v>
      </c>
      <c r="N397" s="168" t="s">
        <v>41</v>
      </c>
      <c r="P397" s="135">
        <f>O397*H397</f>
        <v>0</v>
      </c>
      <c r="Q397" s="135">
        <v>0</v>
      </c>
      <c r="R397" s="135">
        <f>Q397*H397</f>
        <v>0</v>
      </c>
      <c r="S397" s="135">
        <v>0</v>
      </c>
      <c r="T397" s="136">
        <f>S397*H397</f>
        <v>0</v>
      </c>
      <c r="AR397" s="137" t="s">
        <v>149</v>
      </c>
      <c r="AT397" s="137" t="s">
        <v>316</v>
      </c>
      <c r="AU397" s="137" t="s">
        <v>78</v>
      </c>
      <c r="AY397" s="17" t="s">
        <v>142</v>
      </c>
      <c r="BE397" s="138">
        <f>IF(N397="základní",J397,0)</f>
        <v>0</v>
      </c>
      <c r="BF397" s="138">
        <f>IF(N397="snížená",J397,0)</f>
        <v>0</v>
      </c>
      <c r="BG397" s="138">
        <f>IF(N397="zákl. přenesená",J397,0)</f>
        <v>0</v>
      </c>
      <c r="BH397" s="138">
        <f>IF(N397="sníž. přenesená",J397,0)</f>
        <v>0</v>
      </c>
      <c r="BI397" s="138">
        <f>IF(N397="nulová",J397,0)</f>
        <v>0</v>
      </c>
      <c r="BJ397" s="17" t="s">
        <v>78</v>
      </c>
      <c r="BK397" s="138">
        <f>ROUND(I397*H397,2)</f>
        <v>0</v>
      </c>
      <c r="BL397" s="17" t="s">
        <v>149</v>
      </c>
      <c r="BM397" s="137" t="s">
        <v>1889</v>
      </c>
    </row>
    <row r="398" spans="2:65" s="13" customFormat="1" ht="11.25">
      <c r="B398" s="154"/>
      <c r="D398" s="140" t="s">
        <v>151</v>
      </c>
      <c r="E398" s="155" t="s">
        <v>19</v>
      </c>
      <c r="F398" s="156" t="s">
        <v>689</v>
      </c>
      <c r="H398" s="155" t="s">
        <v>19</v>
      </c>
      <c r="I398" s="157"/>
      <c r="L398" s="154"/>
      <c r="M398" s="158"/>
      <c r="T398" s="159"/>
      <c r="AT398" s="155" t="s">
        <v>151</v>
      </c>
      <c r="AU398" s="155" t="s">
        <v>78</v>
      </c>
      <c r="AV398" s="13" t="s">
        <v>78</v>
      </c>
      <c r="AW398" s="13" t="s">
        <v>31</v>
      </c>
      <c r="AX398" s="13" t="s">
        <v>70</v>
      </c>
      <c r="AY398" s="155" t="s">
        <v>142</v>
      </c>
    </row>
    <row r="399" spans="2:65" s="11" customFormat="1" ht="11.25">
      <c r="B399" s="139"/>
      <c r="D399" s="140" t="s">
        <v>151</v>
      </c>
      <c r="E399" s="141" t="s">
        <v>19</v>
      </c>
      <c r="F399" s="142" t="s">
        <v>1890</v>
      </c>
      <c r="H399" s="143">
        <v>4.9850000000000003</v>
      </c>
      <c r="I399" s="144"/>
      <c r="L399" s="139"/>
      <c r="M399" s="145"/>
      <c r="T399" s="146"/>
      <c r="AT399" s="141" t="s">
        <v>151</v>
      </c>
      <c r="AU399" s="141" t="s">
        <v>78</v>
      </c>
      <c r="AV399" s="11" t="s">
        <v>80</v>
      </c>
      <c r="AW399" s="11" t="s">
        <v>31</v>
      </c>
      <c r="AX399" s="11" t="s">
        <v>70</v>
      </c>
      <c r="AY399" s="141" t="s">
        <v>142</v>
      </c>
    </row>
    <row r="400" spans="2:65" s="12" customFormat="1" ht="11.25">
      <c r="B400" s="147"/>
      <c r="D400" s="140" t="s">
        <v>151</v>
      </c>
      <c r="E400" s="148" t="s">
        <v>19</v>
      </c>
      <c r="F400" s="149" t="s">
        <v>154</v>
      </c>
      <c r="H400" s="150">
        <v>4.9850000000000003</v>
      </c>
      <c r="I400" s="151"/>
      <c r="L400" s="147"/>
      <c r="M400" s="152"/>
      <c r="T400" s="153"/>
      <c r="AT400" s="148" t="s">
        <v>151</v>
      </c>
      <c r="AU400" s="148" t="s">
        <v>78</v>
      </c>
      <c r="AV400" s="12" t="s">
        <v>149</v>
      </c>
      <c r="AW400" s="12" t="s">
        <v>31</v>
      </c>
      <c r="AX400" s="12" t="s">
        <v>78</v>
      </c>
      <c r="AY400" s="148" t="s">
        <v>142</v>
      </c>
    </row>
    <row r="401" spans="2:65" s="1" customFormat="1" ht="180.75" customHeight="1">
      <c r="B401" s="32"/>
      <c r="C401" s="160" t="s">
        <v>427</v>
      </c>
      <c r="D401" s="160" t="s">
        <v>316</v>
      </c>
      <c r="E401" s="161" t="s">
        <v>1146</v>
      </c>
      <c r="F401" s="162" t="s">
        <v>1147</v>
      </c>
      <c r="G401" s="163" t="s">
        <v>146</v>
      </c>
      <c r="H401" s="164">
        <v>9</v>
      </c>
      <c r="I401" s="165"/>
      <c r="J401" s="166">
        <f>ROUND(I401*H401,2)</f>
        <v>0</v>
      </c>
      <c r="K401" s="162" t="s">
        <v>147</v>
      </c>
      <c r="L401" s="32"/>
      <c r="M401" s="167" t="s">
        <v>19</v>
      </c>
      <c r="N401" s="168" t="s">
        <v>41</v>
      </c>
      <c r="P401" s="135">
        <f>O401*H401</f>
        <v>0</v>
      </c>
      <c r="Q401" s="135">
        <v>0</v>
      </c>
      <c r="R401" s="135">
        <f>Q401*H401</f>
        <v>0</v>
      </c>
      <c r="S401" s="135">
        <v>0</v>
      </c>
      <c r="T401" s="136">
        <f>S401*H401</f>
        <v>0</v>
      </c>
      <c r="AR401" s="137" t="s">
        <v>149</v>
      </c>
      <c r="AT401" s="137" t="s">
        <v>316</v>
      </c>
      <c r="AU401" s="137" t="s">
        <v>78</v>
      </c>
      <c r="AY401" s="17" t="s">
        <v>142</v>
      </c>
      <c r="BE401" s="138">
        <f>IF(N401="základní",J401,0)</f>
        <v>0</v>
      </c>
      <c r="BF401" s="138">
        <f>IF(N401="snížená",J401,0)</f>
        <v>0</v>
      </c>
      <c r="BG401" s="138">
        <f>IF(N401="zákl. přenesená",J401,0)</f>
        <v>0</v>
      </c>
      <c r="BH401" s="138">
        <f>IF(N401="sníž. přenesená",J401,0)</f>
        <v>0</v>
      </c>
      <c r="BI401" s="138">
        <f>IF(N401="nulová",J401,0)</f>
        <v>0</v>
      </c>
      <c r="BJ401" s="17" t="s">
        <v>78</v>
      </c>
      <c r="BK401" s="138">
        <f>ROUND(I401*H401,2)</f>
        <v>0</v>
      </c>
      <c r="BL401" s="17" t="s">
        <v>149</v>
      </c>
      <c r="BM401" s="137" t="s">
        <v>1891</v>
      </c>
    </row>
    <row r="402" spans="2:65" s="1" customFormat="1" ht="19.5">
      <c r="B402" s="32"/>
      <c r="D402" s="140" t="s">
        <v>314</v>
      </c>
      <c r="F402" s="169" t="s">
        <v>374</v>
      </c>
      <c r="I402" s="170"/>
      <c r="L402" s="32"/>
      <c r="M402" s="171"/>
      <c r="T402" s="53"/>
      <c r="AT402" s="17" t="s">
        <v>314</v>
      </c>
      <c r="AU402" s="17" t="s">
        <v>78</v>
      </c>
    </row>
    <row r="403" spans="2:65" s="13" customFormat="1" ht="11.25">
      <c r="B403" s="154"/>
      <c r="D403" s="140" t="s">
        <v>151</v>
      </c>
      <c r="E403" s="155" t="s">
        <v>19</v>
      </c>
      <c r="F403" s="156" t="s">
        <v>1786</v>
      </c>
      <c r="H403" s="155" t="s">
        <v>19</v>
      </c>
      <c r="I403" s="157"/>
      <c r="L403" s="154"/>
      <c r="M403" s="158"/>
      <c r="T403" s="159"/>
      <c r="AT403" s="155" t="s">
        <v>151</v>
      </c>
      <c r="AU403" s="155" t="s">
        <v>78</v>
      </c>
      <c r="AV403" s="13" t="s">
        <v>78</v>
      </c>
      <c r="AW403" s="13" t="s">
        <v>31</v>
      </c>
      <c r="AX403" s="13" t="s">
        <v>70</v>
      </c>
      <c r="AY403" s="155" t="s">
        <v>142</v>
      </c>
    </row>
    <row r="404" spans="2:65" s="11" customFormat="1" ht="11.25">
      <c r="B404" s="139"/>
      <c r="D404" s="140" t="s">
        <v>151</v>
      </c>
      <c r="E404" s="141" t="s">
        <v>19</v>
      </c>
      <c r="F404" s="142" t="s">
        <v>195</v>
      </c>
      <c r="H404" s="143">
        <v>9</v>
      </c>
      <c r="I404" s="144"/>
      <c r="L404" s="139"/>
      <c r="M404" s="145"/>
      <c r="T404" s="146"/>
      <c r="AT404" s="141" t="s">
        <v>151</v>
      </c>
      <c r="AU404" s="141" t="s">
        <v>78</v>
      </c>
      <c r="AV404" s="11" t="s">
        <v>80</v>
      </c>
      <c r="AW404" s="11" t="s">
        <v>31</v>
      </c>
      <c r="AX404" s="11" t="s">
        <v>70</v>
      </c>
      <c r="AY404" s="141" t="s">
        <v>142</v>
      </c>
    </row>
    <row r="405" spans="2:65" s="12" customFormat="1" ht="11.25">
      <c r="B405" s="147"/>
      <c r="D405" s="140" t="s">
        <v>151</v>
      </c>
      <c r="E405" s="148" t="s">
        <v>19</v>
      </c>
      <c r="F405" s="149" t="s">
        <v>154</v>
      </c>
      <c r="H405" s="150">
        <v>9</v>
      </c>
      <c r="I405" s="151"/>
      <c r="L405" s="147"/>
      <c r="M405" s="152"/>
      <c r="T405" s="153"/>
      <c r="AT405" s="148" t="s">
        <v>151</v>
      </c>
      <c r="AU405" s="148" t="s">
        <v>78</v>
      </c>
      <c r="AV405" s="12" t="s">
        <v>149</v>
      </c>
      <c r="AW405" s="12" t="s">
        <v>31</v>
      </c>
      <c r="AX405" s="12" t="s">
        <v>78</v>
      </c>
      <c r="AY405" s="148" t="s">
        <v>142</v>
      </c>
    </row>
    <row r="406" spans="2:65" s="1" customFormat="1" ht="180.75" customHeight="1">
      <c r="B406" s="32"/>
      <c r="C406" s="160" t="s">
        <v>432</v>
      </c>
      <c r="D406" s="160" t="s">
        <v>316</v>
      </c>
      <c r="E406" s="161" t="s">
        <v>1892</v>
      </c>
      <c r="F406" s="162" t="s">
        <v>1893</v>
      </c>
      <c r="G406" s="163" t="s">
        <v>146</v>
      </c>
      <c r="H406" s="164">
        <v>3</v>
      </c>
      <c r="I406" s="165"/>
      <c r="J406" s="166">
        <f>ROUND(I406*H406,2)</f>
        <v>0</v>
      </c>
      <c r="K406" s="162" t="s">
        <v>147</v>
      </c>
      <c r="L406" s="32"/>
      <c r="M406" s="167" t="s">
        <v>19</v>
      </c>
      <c r="N406" s="168" t="s">
        <v>41</v>
      </c>
      <c r="P406" s="135">
        <f>O406*H406</f>
        <v>0</v>
      </c>
      <c r="Q406" s="135">
        <v>0</v>
      </c>
      <c r="R406" s="135">
        <f>Q406*H406</f>
        <v>0</v>
      </c>
      <c r="S406" s="135">
        <v>0</v>
      </c>
      <c r="T406" s="136">
        <f>S406*H406</f>
        <v>0</v>
      </c>
      <c r="AR406" s="137" t="s">
        <v>149</v>
      </c>
      <c r="AT406" s="137" t="s">
        <v>316</v>
      </c>
      <c r="AU406" s="137" t="s">
        <v>78</v>
      </c>
      <c r="AY406" s="17" t="s">
        <v>142</v>
      </c>
      <c r="BE406" s="138">
        <f>IF(N406="základní",J406,0)</f>
        <v>0</v>
      </c>
      <c r="BF406" s="138">
        <f>IF(N406="snížená",J406,0)</f>
        <v>0</v>
      </c>
      <c r="BG406" s="138">
        <f>IF(N406="zákl. přenesená",J406,0)</f>
        <v>0</v>
      </c>
      <c r="BH406" s="138">
        <f>IF(N406="sníž. přenesená",J406,0)</f>
        <v>0</v>
      </c>
      <c r="BI406" s="138">
        <f>IF(N406="nulová",J406,0)</f>
        <v>0</v>
      </c>
      <c r="BJ406" s="17" t="s">
        <v>78</v>
      </c>
      <c r="BK406" s="138">
        <f>ROUND(I406*H406,2)</f>
        <v>0</v>
      </c>
      <c r="BL406" s="17" t="s">
        <v>149</v>
      </c>
      <c r="BM406" s="137" t="s">
        <v>1894</v>
      </c>
    </row>
    <row r="407" spans="2:65" s="13" customFormat="1" ht="11.25">
      <c r="B407" s="154"/>
      <c r="D407" s="140" t="s">
        <v>151</v>
      </c>
      <c r="E407" s="155" t="s">
        <v>19</v>
      </c>
      <c r="F407" s="156" t="s">
        <v>689</v>
      </c>
      <c r="H407" s="155" t="s">
        <v>19</v>
      </c>
      <c r="I407" s="157"/>
      <c r="L407" s="154"/>
      <c r="M407" s="158"/>
      <c r="T407" s="159"/>
      <c r="AT407" s="155" t="s">
        <v>151</v>
      </c>
      <c r="AU407" s="155" t="s">
        <v>78</v>
      </c>
      <c r="AV407" s="13" t="s">
        <v>78</v>
      </c>
      <c r="AW407" s="13" t="s">
        <v>31</v>
      </c>
      <c r="AX407" s="13" t="s">
        <v>70</v>
      </c>
      <c r="AY407" s="155" t="s">
        <v>142</v>
      </c>
    </row>
    <row r="408" spans="2:65" s="11" customFormat="1" ht="11.25">
      <c r="B408" s="139"/>
      <c r="D408" s="140" t="s">
        <v>151</v>
      </c>
      <c r="E408" s="141" t="s">
        <v>19</v>
      </c>
      <c r="F408" s="142" t="s">
        <v>161</v>
      </c>
      <c r="H408" s="143">
        <v>3</v>
      </c>
      <c r="I408" s="144"/>
      <c r="L408" s="139"/>
      <c r="M408" s="145"/>
      <c r="T408" s="146"/>
      <c r="AT408" s="141" t="s">
        <v>151</v>
      </c>
      <c r="AU408" s="141" t="s">
        <v>78</v>
      </c>
      <c r="AV408" s="11" t="s">
        <v>80</v>
      </c>
      <c r="AW408" s="11" t="s">
        <v>31</v>
      </c>
      <c r="AX408" s="11" t="s">
        <v>70</v>
      </c>
      <c r="AY408" s="141" t="s">
        <v>142</v>
      </c>
    </row>
    <row r="409" spans="2:65" s="12" customFormat="1" ht="11.25">
      <c r="B409" s="147"/>
      <c r="D409" s="140" t="s">
        <v>151</v>
      </c>
      <c r="E409" s="148" t="s">
        <v>19</v>
      </c>
      <c r="F409" s="149" t="s">
        <v>154</v>
      </c>
      <c r="H409" s="150">
        <v>3</v>
      </c>
      <c r="I409" s="151"/>
      <c r="L409" s="147"/>
      <c r="M409" s="152"/>
      <c r="T409" s="153"/>
      <c r="AT409" s="148" t="s">
        <v>151</v>
      </c>
      <c r="AU409" s="148" t="s">
        <v>78</v>
      </c>
      <c r="AV409" s="12" t="s">
        <v>149</v>
      </c>
      <c r="AW409" s="12" t="s">
        <v>31</v>
      </c>
      <c r="AX409" s="12" t="s">
        <v>78</v>
      </c>
      <c r="AY409" s="148" t="s">
        <v>142</v>
      </c>
    </row>
    <row r="410" spans="2:65" s="1" customFormat="1" ht="194.45" customHeight="1">
      <c r="B410" s="32"/>
      <c r="C410" s="160" t="s">
        <v>440</v>
      </c>
      <c r="D410" s="160" t="s">
        <v>316</v>
      </c>
      <c r="E410" s="161" t="s">
        <v>1895</v>
      </c>
      <c r="F410" s="162" t="s">
        <v>1896</v>
      </c>
      <c r="G410" s="163" t="s">
        <v>146</v>
      </c>
      <c r="H410" s="164">
        <v>4</v>
      </c>
      <c r="I410" s="165"/>
      <c r="J410" s="166">
        <f>ROUND(I410*H410,2)</f>
        <v>0</v>
      </c>
      <c r="K410" s="162" t="s">
        <v>147</v>
      </c>
      <c r="L410" s="32"/>
      <c r="M410" s="167" t="s">
        <v>19</v>
      </c>
      <c r="N410" s="168" t="s">
        <v>41</v>
      </c>
      <c r="P410" s="135">
        <f>O410*H410</f>
        <v>0</v>
      </c>
      <c r="Q410" s="135">
        <v>0</v>
      </c>
      <c r="R410" s="135">
        <f>Q410*H410</f>
        <v>0</v>
      </c>
      <c r="S410" s="135">
        <v>0</v>
      </c>
      <c r="T410" s="136">
        <f>S410*H410</f>
        <v>0</v>
      </c>
      <c r="AR410" s="137" t="s">
        <v>149</v>
      </c>
      <c r="AT410" s="137" t="s">
        <v>316</v>
      </c>
      <c r="AU410" s="137" t="s">
        <v>78</v>
      </c>
      <c r="AY410" s="17" t="s">
        <v>142</v>
      </c>
      <c r="BE410" s="138">
        <f>IF(N410="základní",J410,0)</f>
        <v>0</v>
      </c>
      <c r="BF410" s="138">
        <f>IF(N410="snížená",J410,0)</f>
        <v>0</v>
      </c>
      <c r="BG410" s="138">
        <f>IF(N410="zákl. přenesená",J410,0)</f>
        <v>0</v>
      </c>
      <c r="BH410" s="138">
        <f>IF(N410="sníž. přenesená",J410,0)</f>
        <v>0</v>
      </c>
      <c r="BI410" s="138">
        <f>IF(N410="nulová",J410,0)</f>
        <v>0</v>
      </c>
      <c r="BJ410" s="17" t="s">
        <v>78</v>
      </c>
      <c r="BK410" s="138">
        <f>ROUND(I410*H410,2)</f>
        <v>0</v>
      </c>
      <c r="BL410" s="17" t="s">
        <v>149</v>
      </c>
      <c r="BM410" s="137" t="s">
        <v>1897</v>
      </c>
    </row>
    <row r="411" spans="2:65" s="13" customFormat="1" ht="11.25">
      <c r="B411" s="154"/>
      <c r="D411" s="140" t="s">
        <v>151</v>
      </c>
      <c r="E411" s="155" t="s">
        <v>19</v>
      </c>
      <c r="F411" s="156" t="s">
        <v>689</v>
      </c>
      <c r="H411" s="155" t="s">
        <v>19</v>
      </c>
      <c r="I411" s="157"/>
      <c r="L411" s="154"/>
      <c r="M411" s="158"/>
      <c r="T411" s="159"/>
      <c r="AT411" s="155" t="s">
        <v>151</v>
      </c>
      <c r="AU411" s="155" t="s">
        <v>78</v>
      </c>
      <c r="AV411" s="13" t="s">
        <v>78</v>
      </c>
      <c r="AW411" s="13" t="s">
        <v>31</v>
      </c>
      <c r="AX411" s="13" t="s">
        <v>70</v>
      </c>
      <c r="AY411" s="155" t="s">
        <v>142</v>
      </c>
    </row>
    <row r="412" spans="2:65" s="11" customFormat="1" ht="11.25">
      <c r="B412" s="139"/>
      <c r="D412" s="140" t="s">
        <v>151</v>
      </c>
      <c r="E412" s="141" t="s">
        <v>19</v>
      </c>
      <c r="F412" s="142" t="s">
        <v>149</v>
      </c>
      <c r="H412" s="143">
        <v>4</v>
      </c>
      <c r="I412" s="144"/>
      <c r="L412" s="139"/>
      <c r="M412" s="145"/>
      <c r="T412" s="146"/>
      <c r="AT412" s="141" t="s">
        <v>151</v>
      </c>
      <c r="AU412" s="141" t="s">
        <v>78</v>
      </c>
      <c r="AV412" s="11" t="s">
        <v>80</v>
      </c>
      <c r="AW412" s="11" t="s">
        <v>31</v>
      </c>
      <c r="AX412" s="11" t="s">
        <v>70</v>
      </c>
      <c r="AY412" s="141" t="s">
        <v>142</v>
      </c>
    </row>
    <row r="413" spans="2:65" s="12" customFormat="1" ht="11.25">
      <c r="B413" s="147"/>
      <c r="D413" s="140" t="s">
        <v>151</v>
      </c>
      <c r="E413" s="148" t="s">
        <v>19</v>
      </c>
      <c r="F413" s="149" t="s">
        <v>154</v>
      </c>
      <c r="H413" s="150">
        <v>4</v>
      </c>
      <c r="I413" s="151"/>
      <c r="L413" s="147"/>
      <c r="M413" s="152"/>
      <c r="T413" s="153"/>
      <c r="AT413" s="148" t="s">
        <v>151</v>
      </c>
      <c r="AU413" s="148" t="s">
        <v>78</v>
      </c>
      <c r="AV413" s="12" t="s">
        <v>149</v>
      </c>
      <c r="AW413" s="12" t="s">
        <v>31</v>
      </c>
      <c r="AX413" s="12" t="s">
        <v>78</v>
      </c>
      <c r="AY413" s="148" t="s">
        <v>142</v>
      </c>
    </row>
    <row r="414" spans="2:65" s="1" customFormat="1" ht="194.45" customHeight="1">
      <c r="B414" s="32"/>
      <c r="C414" s="160" t="s">
        <v>444</v>
      </c>
      <c r="D414" s="160" t="s">
        <v>316</v>
      </c>
      <c r="E414" s="161" t="s">
        <v>1154</v>
      </c>
      <c r="F414" s="162" t="s">
        <v>1155</v>
      </c>
      <c r="G414" s="163" t="s">
        <v>146</v>
      </c>
      <c r="H414" s="164">
        <v>1</v>
      </c>
      <c r="I414" s="165"/>
      <c r="J414" s="166">
        <f>ROUND(I414*H414,2)</f>
        <v>0</v>
      </c>
      <c r="K414" s="162" t="s">
        <v>147</v>
      </c>
      <c r="L414" s="32"/>
      <c r="M414" s="167" t="s">
        <v>19</v>
      </c>
      <c r="N414" s="168" t="s">
        <v>41</v>
      </c>
      <c r="P414" s="135">
        <f>O414*H414</f>
        <v>0</v>
      </c>
      <c r="Q414" s="135">
        <v>0</v>
      </c>
      <c r="R414" s="135">
        <f>Q414*H414</f>
        <v>0</v>
      </c>
      <c r="S414" s="135">
        <v>0</v>
      </c>
      <c r="T414" s="136">
        <f>S414*H414</f>
        <v>0</v>
      </c>
      <c r="AR414" s="137" t="s">
        <v>149</v>
      </c>
      <c r="AT414" s="137" t="s">
        <v>316</v>
      </c>
      <c r="AU414" s="137" t="s">
        <v>78</v>
      </c>
      <c r="AY414" s="17" t="s">
        <v>142</v>
      </c>
      <c r="BE414" s="138">
        <f>IF(N414="základní",J414,0)</f>
        <v>0</v>
      </c>
      <c r="BF414" s="138">
        <f>IF(N414="snížená",J414,0)</f>
        <v>0</v>
      </c>
      <c r="BG414" s="138">
        <f>IF(N414="zákl. přenesená",J414,0)</f>
        <v>0</v>
      </c>
      <c r="BH414" s="138">
        <f>IF(N414="sníž. přenesená",J414,0)</f>
        <v>0</v>
      </c>
      <c r="BI414" s="138">
        <f>IF(N414="nulová",J414,0)</f>
        <v>0</v>
      </c>
      <c r="BJ414" s="17" t="s">
        <v>78</v>
      </c>
      <c r="BK414" s="138">
        <f>ROUND(I414*H414,2)</f>
        <v>0</v>
      </c>
      <c r="BL414" s="17" t="s">
        <v>149</v>
      </c>
      <c r="BM414" s="137" t="s">
        <v>1898</v>
      </c>
    </row>
    <row r="415" spans="2:65" s="1" customFormat="1" ht="19.5">
      <c r="B415" s="32"/>
      <c r="D415" s="140" t="s">
        <v>314</v>
      </c>
      <c r="F415" s="169" t="s">
        <v>374</v>
      </c>
      <c r="I415" s="170"/>
      <c r="L415" s="32"/>
      <c r="M415" s="171"/>
      <c r="T415" s="53"/>
      <c r="AT415" s="17" t="s">
        <v>314</v>
      </c>
      <c r="AU415" s="17" t="s">
        <v>78</v>
      </c>
    </row>
    <row r="416" spans="2:65" s="13" customFormat="1" ht="11.25">
      <c r="B416" s="154"/>
      <c r="D416" s="140" t="s">
        <v>151</v>
      </c>
      <c r="E416" s="155" t="s">
        <v>19</v>
      </c>
      <c r="F416" s="156" t="s">
        <v>689</v>
      </c>
      <c r="H416" s="155" t="s">
        <v>19</v>
      </c>
      <c r="I416" s="157"/>
      <c r="L416" s="154"/>
      <c r="M416" s="158"/>
      <c r="T416" s="159"/>
      <c r="AT416" s="155" t="s">
        <v>151</v>
      </c>
      <c r="AU416" s="155" t="s">
        <v>78</v>
      </c>
      <c r="AV416" s="13" t="s">
        <v>78</v>
      </c>
      <c r="AW416" s="13" t="s">
        <v>31</v>
      </c>
      <c r="AX416" s="13" t="s">
        <v>70</v>
      </c>
      <c r="AY416" s="155" t="s">
        <v>142</v>
      </c>
    </row>
    <row r="417" spans="2:65" s="11" customFormat="1" ht="11.25">
      <c r="B417" s="139"/>
      <c r="D417" s="140" t="s">
        <v>151</v>
      </c>
      <c r="E417" s="141" t="s">
        <v>19</v>
      </c>
      <c r="F417" s="142" t="s">
        <v>78</v>
      </c>
      <c r="H417" s="143">
        <v>1</v>
      </c>
      <c r="I417" s="144"/>
      <c r="L417" s="139"/>
      <c r="M417" s="145"/>
      <c r="T417" s="146"/>
      <c r="AT417" s="141" t="s">
        <v>151</v>
      </c>
      <c r="AU417" s="141" t="s">
        <v>78</v>
      </c>
      <c r="AV417" s="11" t="s">
        <v>80</v>
      </c>
      <c r="AW417" s="11" t="s">
        <v>31</v>
      </c>
      <c r="AX417" s="11" t="s">
        <v>70</v>
      </c>
      <c r="AY417" s="141" t="s">
        <v>142</v>
      </c>
    </row>
    <row r="418" spans="2:65" s="12" customFormat="1" ht="11.25">
      <c r="B418" s="147"/>
      <c r="D418" s="140" t="s">
        <v>151</v>
      </c>
      <c r="E418" s="148" t="s">
        <v>19</v>
      </c>
      <c r="F418" s="149" t="s">
        <v>154</v>
      </c>
      <c r="H418" s="150">
        <v>1</v>
      </c>
      <c r="I418" s="151"/>
      <c r="L418" s="147"/>
      <c r="M418" s="152"/>
      <c r="T418" s="153"/>
      <c r="AT418" s="148" t="s">
        <v>151</v>
      </c>
      <c r="AU418" s="148" t="s">
        <v>78</v>
      </c>
      <c r="AV418" s="12" t="s">
        <v>149</v>
      </c>
      <c r="AW418" s="12" t="s">
        <v>31</v>
      </c>
      <c r="AX418" s="12" t="s">
        <v>78</v>
      </c>
      <c r="AY418" s="148" t="s">
        <v>142</v>
      </c>
    </row>
    <row r="419" spans="2:65" s="1" customFormat="1" ht="180.75" customHeight="1">
      <c r="B419" s="32"/>
      <c r="C419" s="160" t="s">
        <v>450</v>
      </c>
      <c r="D419" s="160" t="s">
        <v>316</v>
      </c>
      <c r="E419" s="161" t="s">
        <v>371</v>
      </c>
      <c r="F419" s="162" t="s">
        <v>372</v>
      </c>
      <c r="G419" s="163" t="s">
        <v>146</v>
      </c>
      <c r="H419" s="164">
        <v>2</v>
      </c>
      <c r="I419" s="165"/>
      <c r="J419" s="166">
        <f>ROUND(I419*H419,2)</f>
        <v>0</v>
      </c>
      <c r="K419" s="162" t="s">
        <v>147</v>
      </c>
      <c r="L419" s="32"/>
      <c r="M419" s="167" t="s">
        <v>19</v>
      </c>
      <c r="N419" s="168" t="s">
        <v>41</v>
      </c>
      <c r="P419" s="135">
        <f>O419*H419</f>
        <v>0</v>
      </c>
      <c r="Q419" s="135">
        <v>0</v>
      </c>
      <c r="R419" s="135">
        <f>Q419*H419</f>
        <v>0</v>
      </c>
      <c r="S419" s="135">
        <v>0</v>
      </c>
      <c r="T419" s="136">
        <f>S419*H419</f>
        <v>0</v>
      </c>
      <c r="AR419" s="137" t="s">
        <v>149</v>
      </c>
      <c r="AT419" s="137" t="s">
        <v>316</v>
      </c>
      <c r="AU419" s="137" t="s">
        <v>78</v>
      </c>
      <c r="AY419" s="17" t="s">
        <v>142</v>
      </c>
      <c r="BE419" s="138">
        <f>IF(N419="základní",J419,0)</f>
        <v>0</v>
      </c>
      <c r="BF419" s="138">
        <f>IF(N419="snížená",J419,0)</f>
        <v>0</v>
      </c>
      <c r="BG419" s="138">
        <f>IF(N419="zákl. přenesená",J419,0)</f>
        <v>0</v>
      </c>
      <c r="BH419" s="138">
        <f>IF(N419="sníž. přenesená",J419,0)</f>
        <v>0</v>
      </c>
      <c r="BI419" s="138">
        <f>IF(N419="nulová",J419,0)</f>
        <v>0</v>
      </c>
      <c r="BJ419" s="17" t="s">
        <v>78</v>
      </c>
      <c r="BK419" s="138">
        <f>ROUND(I419*H419,2)</f>
        <v>0</v>
      </c>
      <c r="BL419" s="17" t="s">
        <v>149</v>
      </c>
      <c r="BM419" s="137" t="s">
        <v>1899</v>
      </c>
    </row>
    <row r="420" spans="2:65" s="13" customFormat="1" ht="11.25">
      <c r="B420" s="154"/>
      <c r="D420" s="140" t="s">
        <v>151</v>
      </c>
      <c r="E420" s="155" t="s">
        <v>19</v>
      </c>
      <c r="F420" s="156" t="s">
        <v>1786</v>
      </c>
      <c r="H420" s="155" t="s">
        <v>19</v>
      </c>
      <c r="I420" s="157"/>
      <c r="L420" s="154"/>
      <c r="M420" s="158"/>
      <c r="T420" s="159"/>
      <c r="AT420" s="155" t="s">
        <v>151</v>
      </c>
      <c r="AU420" s="155" t="s">
        <v>78</v>
      </c>
      <c r="AV420" s="13" t="s">
        <v>78</v>
      </c>
      <c r="AW420" s="13" t="s">
        <v>31</v>
      </c>
      <c r="AX420" s="13" t="s">
        <v>70</v>
      </c>
      <c r="AY420" s="155" t="s">
        <v>142</v>
      </c>
    </row>
    <row r="421" spans="2:65" s="11" customFormat="1" ht="11.25">
      <c r="B421" s="139"/>
      <c r="D421" s="140" t="s">
        <v>151</v>
      </c>
      <c r="E421" s="141" t="s">
        <v>19</v>
      </c>
      <c r="F421" s="142" t="s">
        <v>80</v>
      </c>
      <c r="H421" s="143">
        <v>2</v>
      </c>
      <c r="I421" s="144"/>
      <c r="L421" s="139"/>
      <c r="M421" s="145"/>
      <c r="T421" s="146"/>
      <c r="AT421" s="141" t="s">
        <v>151</v>
      </c>
      <c r="AU421" s="141" t="s">
        <v>78</v>
      </c>
      <c r="AV421" s="11" t="s">
        <v>80</v>
      </c>
      <c r="AW421" s="11" t="s">
        <v>31</v>
      </c>
      <c r="AX421" s="11" t="s">
        <v>70</v>
      </c>
      <c r="AY421" s="141" t="s">
        <v>142</v>
      </c>
    </row>
    <row r="422" spans="2:65" s="12" customFormat="1" ht="11.25">
      <c r="B422" s="147"/>
      <c r="D422" s="140" t="s">
        <v>151</v>
      </c>
      <c r="E422" s="148" t="s">
        <v>19</v>
      </c>
      <c r="F422" s="149" t="s">
        <v>154</v>
      </c>
      <c r="H422" s="150">
        <v>2</v>
      </c>
      <c r="I422" s="151"/>
      <c r="L422" s="147"/>
      <c r="M422" s="152"/>
      <c r="T422" s="153"/>
      <c r="AT422" s="148" t="s">
        <v>151</v>
      </c>
      <c r="AU422" s="148" t="s">
        <v>78</v>
      </c>
      <c r="AV422" s="12" t="s">
        <v>149</v>
      </c>
      <c r="AW422" s="12" t="s">
        <v>31</v>
      </c>
      <c r="AX422" s="12" t="s">
        <v>78</v>
      </c>
      <c r="AY422" s="148" t="s">
        <v>142</v>
      </c>
    </row>
    <row r="423" spans="2:65" s="1" customFormat="1" ht="90" customHeight="1">
      <c r="B423" s="32"/>
      <c r="C423" s="160" t="s">
        <v>455</v>
      </c>
      <c r="D423" s="160" t="s">
        <v>316</v>
      </c>
      <c r="E423" s="161" t="s">
        <v>1204</v>
      </c>
      <c r="F423" s="162" t="s">
        <v>1205</v>
      </c>
      <c r="G423" s="163" t="s">
        <v>353</v>
      </c>
      <c r="H423" s="164">
        <v>7.0999999999999994E-2</v>
      </c>
      <c r="I423" s="165"/>
      <c r="J423" s="166">
        <f>ROUND(I423*H423,2)</f>
        <v>0</v>
      </c>
      <c r="K423" s="162" t="s">
        <v>147</v>
      </c>
      <c r="L423" s="32"/>
      <c r="M423" s="167" t="s">
        <v>19</v>
      </c>
      <c r="N423" s="168" t="s">
        <v>41</v>
      </c>
      <c r="P423" s="135">
        <f>O423*H423</f>
        <v>0</v>
      </c>
      <c r="Q423" s="135">
        <v>0</v>
      </c>
      <c r="R423" s="135">
        <f>Q423*H423</f>
        <v>0</v>
      </c>
      <c r="S423" s="135">
        <v>0</v>
      </c>
      <c r="T423" s="136">
        <f>S423*H423</f>
        <v>0</v>
      </c>
      <c r="AR423" s="137" t="s">
        <v>149</v>
      </c>
      <c r="AT423" s="137" t="s">
        <v>316</v>
      </c>
      <c r="AU423" s="137" t="s">
        <v>78</v>
      </c>
      <c r="AY423" s="17" t="s">
        <v>142</v>
      </c>
      <c r="BE423" s="138">
        <f>IF(N423="základní",J423,0)</f>
        <v>0</v>
      </c>
      <c r="BF423" s="138">
        <f>IF(N423="snížená",J423,0)</f>
        <v>0</v>
      </c>
      <c r="BG423" s="138">
        <f>IF(N423="zákl. přenesená",J423,0)</f>
        <v>0</v>
      </c>
      <c r="BH423" s="138">
        <f>IF(N423="sníž. přenesená",J423,0)</f>
        <v>0</v>
      </c>
      <c r="BI423" s="138">
        <f>IF(N423="nulová",J423,0)</f>
        <v>0</v>
      </c>
      <c r="BJ423" s="17" t="s">
        <v>78</v>
      </c>
      <c r="BK423" s="138">
        <f>ROUND(I423*H423,2)</f>
        <v>0</v>
      </c>
      <c r="BL423" s="17" t="s">
        <v>149</v>
      </c>
      <c r="BM423" s="137" t="s">
        <v>1900</v>
      </c>
    </row>
    <row r="424" spans="2:65" s="13" customFormat="1" ht="11.25">
      <c r="B424" s="154"/>
      <c r="D424" s="140" t="s">
        <v>151</v>
      </c>
      <c r="E424" s="155" t="s">
        <v>19</v>
      </c>
      <c r="F424" s="156" t="s">
        <v>1901</v>
      </c>
      <c r="H424" s="155" t="s">
        <v>19</v>
      </c>
      <c r="I424" s="157"/>
      <c r="L424" s="154"/>
      <c r="M424" s="158"/>
      <c r="T424" s="159"/>
      <c r="AT424" s="155" t="s">
        <v>151</v>
      </c>
      <c r="AU424" s="155" t="s">
        <v>78</v>
      </c>
      <c r="AV424" s="13" t="s">
        <v>78</v>
      </c>
      <c r="AW424" s="13" t="s">
        <v>31</v>
      </c>
      <c r="AX424" s="13" t="s">
        <v>70</v>
      </c>
      <c r="AY424" s="155" t="s">
        <v>142</v>
      </c>
    </row>
    <row r="425" spans="2:65" s="11" customFormat="1" ht="11.25">
      <c r="B425" s="139"/>
      <c r="D425" s="140" t="s">
        <v>151</v>
      </c>
      <c r="E425" s="141" t="s">
        <v>19</v>
      </c>
      <c r="F425" s="142" t="s">
        <v>1902</v>
      </c>
      <c r="H425" s="143">
        <v>3.7999999999999999E-2</v>
      </c>
      <c r="I425" s="144"/>
      <c r="L425" s="139"/>
      <c r="M425" s="145"/>
      <c r="T425" s="146"/>
      <c r="AT425" s="141" t="s">
        <v>151</v>
      </c>
      <c r="AU425" s="141" t="s">
        <v>78</v>
      </c>
      <c r="AV425" s="11" t="s">
        <v>80</v>
      </c>
      <c r="AW425" s="11" t="s">
        <v>31</v>
      </c>
      <c r="AX425" s="11" t="s">
        <v>70</v>
      </c>
      <c r="AY425" s="141" t="s">
        <v>142</v>
      </c>
    </row>
    <row r="426" spans="2:65" s="11" customFormat="1" ht="11.25">
      <c r="B426" s="139"/>
      <c r="D426" s="140" t="s">
        <v>151</v>
      </c>
      <c r="E426" s="141" t="s">
        <v>19</v>
      </c>
      <c r="F426" s="142" t="s">
        <v>1903</v>
      </c>
      <c r="H426" s="143">
        <v>3.3000000000000002E-2</v>
      </c>
      <c r="I426" s="144"/>
      <c r="L426" s="139"/>
      <c r="M426" s="145"/>
      <c r="T426" s="146"/>
      <c r="AT426" s="141" t="s">
        <v>151</v>
      </c>
      <c r="AU426" s="141" t="s">
        <v>78</v>
      </c>
      <c r="AV426" s="11" t="s">
        <v>80</v>
      </c>
      <c r="AW426" s="11" t="s">
        <v>31</v>
      </c>
      <c r="AX426" s="11" t="s">
        <v>70</v>
      </c>
      <c r="AY426" s="141" t="s">
        <v>142</v>
      </c>
    </row>
    <row r="427" spans="2:65" s="12" customFormat="1" ht="11.25">
      <c r="B427" s="147"/>
      <c r="D427" s="140" t="s">
        <v>151</v>
      </c>
      <c r="E427" s="148" t="s">
        <v>19</v>
      </c>
      <c r="F427" s="149" t="s">
        <v>154</v>
      </c>
      <c r="H427" s="150">
        <v>7.1000000000000008E-2</v>
      </c>
      <c r="I427" s="151"/>
      <c r="L427" s="147"/>
      <c r="M427" s="152"/>
      <c r="T427" s="153"/>
      <c r="AT427" s="148" t="s">
        <v>151</v>
      </c>
      <c r="AU427" s="148" t="s">
        <v>78</v>
      </c>
      <c r="AV427" s="12" t="s">
        <v>149</v>
      </c>
      <c r="AW427" s="12" t="s">
        <v>31</v>
      </c>
      <c r="AX427" s="12" t="s">
        <v>78</v>
      </c>
      <c r="AY427" s="148" t="s">
        <v>142</v>
      </c>
    </row>
    <row r="428" spans="2:65" s="1" customFormat="1" ht="78" customHeight="1">
      <c r="B428" s="32"/>
      <c r="C428" s="160" t="s">
        <v>459</v>
      </c>
      <c r="D428" s="160" t="s">
        <v>316</v>
      </c>
      <c r="E428" s="161" t="s">
        <v>1200</v>
      </c>
      <c r="F428" s="162" t="s">
        <v>1201</v>
      </c>
      <c r="G428" s="163" t="s">
        <v>353</v>
      </c>
      <c r="H428" s="164">
        <v>0.125</v>
      </c>
      <c r="I428" s="165"/>
      <c r="J428" s="166">
        <f>ROUND(I428*H428,2)</f>
        <v>0</v>
      </c>
      <c r="K428" s="162" t="s">
        <v>147</v>
      </c>
      <c r="L428" s="32"/>
      <c r="M428" s="167" t="s">
        <v>19</v>
      </c>
      <c r="N428" s="168" t="s">
        <v>41</v>
      </c>
      <c r="P428" s="135">
        <f>O428*H428</f>
        <v>0</v>
      </c>
      <c r="Q428" s="135">
        <v>0</v>
      </c>
      <c r="R428" s="135">
        <f>Q428*H428</f>
        <v>0</v>
      </c>
      <c r="S428" s="135">
        <v>0</v>
      </c>
      <c r="T428" s="136">
        <f>S428*H428</f>
        <v>0</v>
      </c>
      <c r="AR428" s="137" t="s">
        <v>149</v>
      </c>
      <c r="AT428" s="137" t="s">
        <v>316</v>
      </c>
      <c r="AU428" s="137" t="s">
        <v>78</v>
      </c>
      <c r="AY428" s="17" t="s">
        <v>142</v>
      </c>
      <c r="BE428" s="138">
        <f>IF(N428="základní",J428,0)</f>
        <v>0</v>
      </c>
      <c r="BF428" s="138">
        <f>IF(N428="snížená",J428,0)</f>
        <v>0</v>
      </c>
      <c r="BG428" s="138">
        <f>IF(N428="zákl. přenesená",J428,0)</f>
        <v>0</v>
      </c>
      <c r="BH428" s="138">
        <f>IF(N428="sníž. přenesená",J428,0)</f>
        <v>0</v>
      </c>
      <c r="BI428" s="138">
        <f>IF(N428="nulová",J428,0)</f>
        <v>0</v>
      </c>
      <c r="BJ428" s="17" t="s">
        <v>78</v>
      </c>
      <c r="BK428" s="138">
        <f>ROUND(I428*H428,2)</f>
        <v>0</v>
      </c>
      <c r="BL428" s="17" t="s">
        <v>149</v>
      </c>
      <c r="BM428" s="137" t="s">
        <v>1904</v>
      </c>
    </row>
    <row r="429" spans="2:65" s="13" customFormat="1" ht="11.25">
      <c r="B429" s="154"/>
      <c r="D429" s="140" t="s">
        <v>151</v>
      </c>
      <c r="E429" s="155" t="s">
        <v>19</v>
      </c>
      <c r="F429" s="156" t="s">
        <v>1777</v>
      </c>
      <c r="H429" s="155" t="s">
        <v>19</v>
      </c>
      <c r="I429" s="157"/>
      <c r="L429" s="154"/>
      <c r="M429" s="158"/>
      <c r="T429" s="159"/>
      <c r="AT429" s="155" t="s">
        <v>151</v>
      </c>
      <c r="AU429" s="155" t="s">
        <v>78</v>
      </c>
      <c r="AV429" s="13" t="s">
        <v>78</v>
      </c>
      <c r="AW429" s="13" t="s">
        <v>31</v>
      </c>
      <c r="AX429" s="13" t="s">
        <v>70</v>
      </c>
      <c r="AY429" s="155" t="s">
        <v>142</v>
      </c>
    </row>
    <row r="430" spans="2:65" s="11" customFormat="1" ht="11.25">
      <c r="B430" s="139"/>
      <c r="D430" s="140" t="s">
        <v>151</v>
      </c>
      <c r="E430" s="141" t="s">
        <v>19</v>
      </c>
      <c r="F430" s="142" t="s">
        <v>1905</v>
      </c>
      <c r="H430" s="143">
        <v>0.125</v>
      </c>
      <c r="I430" s="144"/>
      <c r="L430" s="139"/>
      <c r="M430" s="145"/>
      <c r="T430" s="146"/>
      <c r="AT430" s="141" t="s">
        <v>151</v>
      </c>
      <c r="AU430" s="141" t="s">
        <v>78</v>
      </c>
      <c r="AV430" s="11" t="s">
        <v>80</v>
      </c>
      <c r="AW430" s="11" t="s">
        <v>31</v>
      </c>
      <c r="AX430" s="11" t="s">
        <v>70</v>
      </c>
      <c r="AY430" s="141" t="s">
        <v>142</v>
      </c>
    </row>
    <row r="431" spans="2:65" s="12" customFormat="1" ht="11.25">
      <c r="B431" s="147"/>
      <c r="D431" s="140" t="s">
        <v>151</v>
      </c>
      <c r="E431" s="148" t="s">
        <v>19</v>
      </c>
      <c r="F431" s="149" t="s">
        <v>154</v>
      </c>
      <c r="H431" s="150">
        <v>0.125</v>
      </c>
      <c r="I431" s="151"/>
      <c r="L431" s="147"/>
      <c r="M431" s="152"/>
      <c r="T431" s="153"/>
      <c r="AT431" s="148" t="s">
        <v>151</v>
      </c>
      <c r="AU431" s="148" t="s">
        <v>78</v>
      </c>
      <c r="AV431" s="12" t="s">
        <v>149</v>
      </c>
      <c r="AW431" s="12" t="s">
        <v>31</v>
      </c>
      <c r="AX431" s="12" t="s">
        <v>78</v>
      </c>
      <c r="AY431" s="148" t="s">
        <v>142</v>
      </c>
    </row>
    <row r="432" spans="2:65" s="1" customFormat="1" ht="128.65" customHeight="1">
      <c r="B432" s="32"/>
      <c r="C432" s="160" t="s">
        <v>463</v>
      </c>
      <c r="D432" s="160" t="s">
        <v>316</v>
      </c>
      <c r="E432" s="161" t="s">
        <v>382</v>
      </c>
      <c r="F432" s="162" t="s">
        <v>383</v>
      </c>
      <c r="G432" s="163" t="s">
        <v>164</v>
      </c>
      <c r="H432" s="164">
        <v>1370</v>
      </c>
      <c r="I432" s="165"/>
      <c r="J432" s="166">
        <f>ROUND(I432*H432,2)</f>
        <v>0</v>
      </c>
      <c r="K432" s="162" t="s">
        <v>147</v>
      </c>
      <c r="L432" s="32"/>
      <c r="M432" s="167" t="s">
        <v>19</v>
      </c>
      <c r="N432" s="168" t="s">
        <v>41</v>
      </c>
      <c r="P432" s="135">
        <f>O432*H432</f>
        <v>0</v>
      </c>
      <c r="Q432" s="135">
        <v>0</v>
      </c>
      <c r="R432" s="135">
        <f>Q432*H432</f>
        <v>0</v>
      </c>
      <c r="S432" s="135">
        <v>0</v>
      </c>
      <c r="T432" s="136">
        <f>S432*H432</f>
        <v>0</v>
      </c>
      <c r="AR432" s="137" t="s">
        <v>149</v>
      </c>
      <c r="AT432" s="137" t="s">
        <v>316</v>
      </c>
      <c r="AU432" s="137" t="s">
        <v>78</v>
      </c>
      <c r="AY432" s="17" t="s">
        <v>142</v>
      </c>
      <c r="BE432" s="138">
        <f>IF(N432="základní",J432,0)</f>
        <v>0</v>
      </c>
      <c r="BF432" s="138">
        <f>IF(N432="snížená",J432,0)</f>
        <v>0</v>
      </c>
      <c r="BG432" s="138">
        <f>IF(N432="zákl. přenesená",J432,0)</f>
        <v>0</v>
      </c>
      <c r="BH432" s="138">
        <f>IF(N432="sníž. přenesená",J432,0)</f>
        <v>0</v>
      </c>
      <c r="BI432" s="138">
        <f>IF(N432="nulová",J432,0)</f>
        <v>0</v>
      </c>
      <c r="BJ432" s="17" t="s">
        <v>78</v>
      </c>
      <c r="BK432" s="138">
        <f>ROUND(I432*H432,2)</f>
        <v>0</v>
      </c>
      <c r="BL432" s="17" t="s">
        <v>149</v>
      </c>
      <c r="BM432" s="137" t="s">
        <v>1906</v>
      </c>
    </row>
    <row r="433" spans="2:65" s="1" customFormat="1" ht="19.5">
      <c r="B433" s="32"/>
      <c r="D433" s="140" t="s">
        <v>314</v>
      </c>
      <c r="F433" s="169" t="s">
        <v>379</v>
      </c>
      <c r="I433" s="170"/>
      <c r="L433" s="32"/>
      <c r="M433" s="171"/>
      <c r="T433" s="53"/>
      <c r="AT433" s="17" t="s">
        <v>314</v>
      </c>
      <c r="AU433" s="17" t="s">
        <v>78</v>
      </c>
    </row>
    <row r="434" spans="2:65" s="13" customFormat="1" ht="11.25">
      <c r="B434" s="154"/>
      <c r="D434" s="140" t="s">
        <v>151</v>
      </c>
      <c r="E434" s="155" t="s">
        <v>19</v>
      </c>
      <c r="F434" s="156" t="s">
        <v>1907</v>
      </c>
      <c r="H434" s="155" t="s">
        <v>19</v>
      </c>
      <c r="I434" s="157"/>
      <c r="L434" s="154"/>
      <c r="M434" s="158"/>
      <c r="T434" s="159"/>
      <c r="AT434" s="155" t="s">
        <v>151</v>
      </c>
      <c r="AU434" s="155" t="s">
        <v>78</v>
      </c>
      <c r="AV434" s="13" t="s">
        <v>78</v>
      </c>
      <c r="AW434" s="13" t="s">
        <v>31</v>
      </c>
      <c r="AX434" s="13" t="s">
        <v>70</v>
      </c>
      <c r="AY434" s="155" t="s">
        <v>142</v>
      </c>
    </row>
    <row r="435" spans="2:65" s="13" customFormat="1" ht="11.25">
      <c r="B435" s="154"/>
      <c r="D435" s="140" t="s">
        <v>151</v>
      </c>
      <c r="E435" s="155" t="s">
        <v>19</v>
      </c>
      <c r="F435" s="156" t="s">
        <v>1780</v>
      </c>
      <c r="H435" s="155" t="s">
        <v>19</v>
      </c>
      <c r="I435" s="157"/>
      <c r="L435" s="154"/>
      <c r="M435" s="158"/>
      <c r="T435" s="159"/>
      <c r="AT435" s="155" t="s">
        <v>151</v>
      </c>
      <c r="AU435" s="155" t="s">
        <v>78</v>
      </c>
      <c r="AV435" s="13" t="s">
        <v>78</v>
      </c>
      <c r="AW435" s="13" t="s">
        <v>31</v>
      </c>
      <c r="AX435" s="13" t="s">
        <v>70</v>
      </c>
      <c r="AY435" s="155" t="s">
        <v>142</v>
      </c>
    </row>
    <row r="436" spans="2:65" s="11" customFormat="1" ht="11.25">
      <c r="B436" s="139"/>
      <c r="D436" s="140" t="s">
        <v>151</v>
      </c>
      <c r="E436" s="141" t="s">
        <v>19</v>
      </c>
      <c r="F436" s="142" t="s">
        <v>1908</v>
      </c>
      <c r="H436" s="143">
        <v>384</v>
      </c>
      <c r="I436" s="144"/>
      <c r="L436" s="139"/>
      <c r="M436" s="145"/>
      <c r="T436" s="146"/>
      <c r="AT436" s="141" t="s">
        <v>151</v>
      </c>
      <c r="AU436" s="141" t="s">
        <v>78</v>
      </c>
      <c r="AV436" s="11" t="s">
        <v>80</v>
      </c>
      <c r="AW436" s="11" t="s">
        <v>31</v>
      </c>
      <c r="AX436" s="11" t="s">
        <v>70</v>
      </c>
      <c r="AY436" s="141" t="s">
        <v>142</v>
      </c>
    </row>
    <row r="437" spans="2:65" s="13" customFormat="1" ht="11.25">
      <c r="B437" s="154"/>
      <c r="D437" s="140" t="s">
        <v>151</v>
      </c>
      <c r="E437" s="155" t="s">
        <v>19</v>
      </c>
      <c r="F437" s="156" t="s">
        <v>663</v>
      </c>
      <c r="H437" s="155" t="s">
        <v>19</v>
      </c>
      <c r="I437" s="157"/>
      <c r="L437" s="154"/>
      <c r="M437" s="158"/>
      <c r="T437" s="159"/>
      <c r="AT437" s="155" t="s">
        <v>151</v>
      </c>
      <c r="AU437" s="155" t="s">
        <v>78</v>
      </c>
      <c r="AV437" s="13" t="s">
        <v>78</v>
      </c>
      <c r="AW437" s="13" t="s">
        <v>31</v>
      </c>
      <c r="AX437" s="13" t="s">
        <v>70</v>
      </c>
      <c r="AY437" s="155" t="s">
        <v>142</v>
      </c>
    </row>
    <row r="438" spans="2:65" s="11" customFormat="1" ht="11.25">
      <c r="B438" s="139"/>
      <c r="D438" s="140" t="s">
        <v>151</v>
      </c>
      <c r="E438" s="141" t="s">
        <v>19</v>
      </c>
      <c r="F438" s="142" t="s">
        <v>1909</v>
      </c>
      <c r="H438" s="143">
        <v>986</v>
      </c>
      <c r="I438" s="144"/>
      <c r="L438" s="139"/>
      <c r="M438" s="145"/>
      <c r="T438" s="146"/>
      <c r="AT438" s="141" t="s">
        <v>151</v>
      </c>
      <c r="AU438" s="141" t="s">
        <v>78</v>
      </c>
      <c r="AV438" s="11" t="s">
        <v>80</v>
      </c>
      <c r="AW438" s="11" t="s">
        <v>31</v>
      </c>
      <c r="AX438" s="11" t="s">
        <v>70</v>
      </c>
      <c r="AY438" s="141" t="s">
        <v>142</v>
      </c>
    </row>
    <row r="439" spans="2:65" s="12" customFormat="1" ht="11.25">
      <c r="B439" s="147"/>
      <c r="D439" s="140" t="s">
        <v>151</v>
      </c>
      <c r="E439" s="148" t="s">
        <v>19</v>
      </c>
      <c r="F439" s="149" t="s">
        <v>154</v>
      </c>
      <c r="H439" s="150">
        <v>1370</v>
      </c>
      <c r="I439" s="151"/>
      <c r="L439" s="147"/>
      <c r="M439" s="152"/>
      <c r="T439" s="153"/>
      <c r="AT439" s="148" t="s">
        <v>151</v>
      </c>
      <c r="AU439" s="148" t="s">
        <v>78</v>
      </c>
      <c r="AV439" s="12" t="s">
        <v>149</v>
      </c>
      <c r="AW439" s="12" t="s">
        <v>31</v>
      </c>
      <c r="AX439" s="12" t="s">
        <v>78</v>
      </c>
      <c r="AY439" s="148" t="s">
        <v>142</v>
      </c>
    </row>
    <row r="440" spans="2:65" s="1" customFormat="1" ht="49.15" customHeight="1">
      <c r="B440" s="32"/>
      <c r="C440" s="160" t="s">
        <v>248</v>
      </c>
      <c r="D440" s="160" t="s">
        <v>316</v>
      </c>
      <c r="E440" s="161" t="s">
        <v>401</v>
      </c>
      <c r="F440" s="162" t="s">
        <v>402</v>
      </c>
      <c r="G440" s="163" t="s">
        <v>146</v>
      </c>
      <c r="H440" s="164">
        <v>40</v>
      </c>
      <c r="I440" s="165"/>
      <c r="J440" s="166">
        <f>ROUND(I440*H440,2)</f>
        <v>0</v>
      </c>
      <c r="K440" s="162" t="s">
        <v>147</v>
      </c>
      <c r="L440" s="32"/>
      <c r="M440" s="167" t="s">
        <v>19</v>
      </c>
      <c r="N440" s="168" t="s">
        <v>41</v>
      </c>
      <c r="P440" s="135">
        <f>O440*H440</f>
        <v>0</v>
      </c>
      <c r="Q440" s="135">
        <v>0</v>
      </c>
      <c r="R440" s="135">
        <f>Q440*H440</f>
        <v>0</v>
      </c>
      <c r="S440" s="135">
        <v>0</v>
      </c>
      <c r="T440" s="136">
        <f>S440*H440</f>
        <v>0</v>
      </c>
      <c r="AR440" s="137" t="s">
        <v>149</v>
      </c>
      <c r="AT440" s="137" t="s">
        <v>316</v>
      </c>
      <c r="AU440" s="137" t="s">
        <v>78</v>
      </c>
      <c r="AY440" s="17" t="s">
        <v>142</v>
      </c>
      <c r="BE440" s="138">
        <f>IF(N440="základní",J440,0)</f>
        <v>0</v>
      </c>
      <c r="BF440" s="138">
        <f>IF(N440="snížená",J440,0)</f>
        <v>0</v>
      </c>
      <c r="BG440" s="138">
        <f>IF(N440="zákl. přenesená",J440,0)</f>
        <v>0</v>
      </c>
      <c r="BH440" s="138">
        <f>IF(N440="sníž. přenesená",J440,0)</f>
        <v>0</v>
      </c>
      <c r="BI440" s="138">
        <f>IF(N440="nulová",J440,0)</f>
        <v>0</v>
      </c>
      <c r="BJ440" s="17" t="s">
        <v>78</v>
      </c>
      <c r="BK440" s="138">
        <f>ROUND(I440*H440,2)</f>
        <v>0</v>
      </c>
      <c r="BL440" s="17" t="s">
        <v>149</v>
      </c>
      <c r="BM440" s="137" t="s">
        <v>1910</v>
      </c>
    </row>
    <row r="441" spans="2:65" s="1" customFormat="1" ht="19.5">
      <c r="B441" s="32"/>
      <c r="D441" s="140" t="s">
        <v>314</v>
      </c>
      <c r="F441" s="169" t="s">
        <v>399</v>
      </c>
      <c r="I441" s="170"/>
      <c r="L441" s="32"/>
      <c r="M441" s="171"/>
      <c r="T441" s="53"/>
      <c r="AT441" s="17" t="s">
        <v>314</v>
      </c>
      <c r="AU441" s="17" t="s">
        <v>78</v>
      </c>
    </row>
    <row r="442" spans="2:65" s="11" customFormat="1" ht="11.25">
      <c r="B442" s="139"/>
      <c r="D442" s="140" t="s">
        <v>151</v>
      </c>
      <c r="E442" s="141" t="s">
        <v>19</v>
      </c>
      <c r="F442" s="142" t="s">
        <v>364</v>
      </c>
      <c r="H442" s="143">
        <v>40</v>
      </c>
      <c r="I442" s="144"/>
      <c r="L442" s="139"/>
      <c r="M442" s="145"/>
      <c r="T442" s="146"/>
      <c r="AT442" s="141" t="s">
        <v>151</v>
      </c>
      <c r="AU442" s="141" t="s">
        <v>78</v>
      </c>
      <c r="AV442" s="11" t="s">
        <v>80</v>
      </c>
      <c r="AW442" s="11" t="s">
        <v>31</v>
      </c>
      <c r="AX442" s="11" t="s">
        <v>70</v>
      </c>
      <c r="AY442" s="141" t="s">
        <v>142</v>
      </c>
    </row>
    <row r="443" spans="2:65" s="12" customFormat="1" ht="11.25">
      <c r="B443" s="147"/>
      <c r="D443" s="140" t="s">
        <v>151</v>
      </c>
      <c r="E443" s="148" t="s">
        <v>19</v>
      </c>
      <c r="F443" s="149" t="s">
        <v>154</v>
      </c>
      <c r="H443" s="150">
        <v>40</v>
      </c>
      <c r="I443" s="151"/>
      <c r="L443" s="147"/>
      <c r="M443" s="152"/>
      <c r="T443" s="153"/>
      <c r="AT443" s="148" t="s">
        <v>151</v>
      </c>
      <c r="AU443" s="148" t="s">
        <v>78</v>
      </c>
      <c r="AV443" s="12" t="s">
        <v>149</v>
      </c>
      <c r="AW443" s="12" t="s">
        <v>31</v>
      </c>
      <c r="AX443" s="12" t="s">
        <v>78</v>
      </c>
      <c r="AY443" s="148" t="s">
        <v>142</v>
      </c>
    </row>
    <row r="444" spans="2:65" s="1" customFormat="1" ht="49.15" customHeight="1">
      <c r="B444" s="32"/>
      <c r="C444" s="160" t="s">
        <v>471</v>
      </c>
      <c r="D444" s="160" t="s">
        <v>316</v>
      </c>
      <c r="E444" s="161" t="s">
        <v>412</v>
      </c>
      <c r="F444" s="162" t="s">
        <v>413</v>
      </c>
      <c r="G444" s="163" t="s">
        <v>146</v>
      </c>
      <c r="H444" s="164">
        <v>80</v>
      </c>
      <c r="I444" s="165"/>
      <c r="J444" s="166">
        <f>ROUND(I444*H444,2)</f>
        <v>0</v>
      </c>
      <c r="K444" s="162" t="s">
        <v>147</v>
      </c>
      <c r="L444" s="32"/>
      <c r="M444" s="167" t="s">
        <v>19</v>
      </c>
      <c r="N444" s="168" t="s">
        <v>41</v>
      </c>
      <c r="P444" s="135">
        <f>O444*H444</f>
        <v>0</v>
      </c>
      <c r="Q444" s="135">
        <v>0</v>
      </c>
      <c r="R444" s="135">
        <f>Q444*H444</f>
        <v>0</v>
      </c>
      <c r="S444" s="135">
        <v>0</v>
      </c>
      <c r="T444" s="136">
        <f>S444*H444</f>
        <v>0</v>
      </c>
      <c r="AR444" s="137" t="s">
        <v>149</v>
      </c>
      <c r="AT444" s="137" t="s">
        <v>316</v>
      </c>
      <c r="AU444" s="137" t="s">
        <v>78</v>
      </c>
      <c r="AY444" s="17" t="s">
        <v>142</v>
      </c>
      <c r="BE444" s="138">
        <f>IF(N444="základní",J444,0)</f>
        <v>0</v>
      </c>
      <c r="BF444" s="138">
        <f>IF(N444="snížená",J444,0)</f>
        <v>0</v>
      </c>
      <c r="BG444" s="138">
        <f>IF(N444="zákl. přenesená",J444,0)</f>
        <v>0</v>
      </c>
      <c r="BH444" s="138">
        <f>IF(N444="sníž. přenesená",J444,0)</f>
        <v>0</v>
      </c>
      <c r="BI444" s="138">
        <f>IF(N444="nulová",J444,0)</f>
        <v>0</v>
      </c>
      <c r="BJ444" s="17" t="s">
        <v>78</v>
      </c>
      <c r="BK444" s="138">
        <f>ROUND(I444*H444,2)</f>
        <v>0</v>
      </c>
      <c r="BL444" s="17" t="s">
        <v>149</v>
      </c>
      <c r="BM444" s="137" t="s">
        <v>1911</v>
      </c>
    </row>
    <row r="445" spans="2:65" s="1" customFormat="1" ht="19.5">
      <c r="B445" s="32"/>
      <c r="D445" s="140" t="s">
        <v>314</v>
      </c>
      <c r="F445" s="169" t="s">
        <v>399</v>
      </c>
      <c r="I445" s="170"/>
      <c r="L445" s="32"/>
      <c r="M445" s="171"/>
      <c r="T445" s="53"/>
      <c r="AT445" s="17" t="s">
        <v>314</v>
      </c>
      <c r="AU445" s="17" t="s">
        <v>78</v>
      </c>
    </row>
    <row r="446" spans="2:65" s="11" customFormat="1" ht="11.25">
      <c r="B446" s="139"/>
      <c r="D446" s="140" t="s">
        <v>151</v>
      </c>
      <c r="E446" s="141" t="s">
        <v>19</v>
      </c>
      <c r="F446" s="142" t="s">
        <v>579</v>
      </c>
      <c r="H446" s="143">
        <v>80</v>
      </c>
      <c r="I446" s="144"/>
      <c r="L446" s="139"/>
      <c r="M446" s="145"/>
      <c r="T446" s="146"/>
      <c r="AT446" s="141" t="s">
        <v>151</v>
      </c>
      <c r="AU446" s="141" t="s">
        <v>78</v>
      </c>
      <c r="AV446" s="11" t="s">
        <v>80</v>
      </c>
      <c r="AW446" s="11" t="s">
        <v>31</v>
      </c>
      <c r="AX446" s="11" t="s">
        <v>70</v>
      </c>
      <c r="AY446" s="141" t="s">
        <v>142</v>
      </c>
    </row>
    <row r="447" spans="2:65" s="12" customFormat="1" ht="11.25">
      <c r="B447" s="147"/>
      <c r="D447" s="140" t="s">
        <v>151</v>
      </c>
      <c r="E447" s="148" t="s">
        <v>19</v>
      </c>
      <c r="F447" s="149" t="s">
        <v>154</v>
      </c>
      <c r="H447" s="150">
        <v>80</v>
      </c>
      <c r="I447" s="151"/>
      <c r="L447" s="147"/>
      <c r="M447" s="152"/>
      <c r="T447" s="153"/>
      <c r="AT447" s="148" t="s">
        <v>151</v>
      </c>
      <c r="AU447" s="148" t="s">
        <v>78</v>
      </c>
      <c r="AV447" s="12" t="s">
        <v>149</v>
      </c>
      <c r="AW447" s="12" t="s">
        <v>31</v>
      </c>
      <c r="AX447" s="12" t="s">
        <v>78</v>
      </c>
      <c r="AY447" s="148" t="s">
        <v>142</v>
      </c>
    </row>
    <row r="448" spans="2:65" s="1" customFormat="1" ht="55.5" customHeight="1">
      <c r="B448" s="32"/>
      <c r="C448" s="160" t="s">
        <v>475</v>
      </c>
      <c r="D448" s="160" t="s">
        <v>316</v>
      </c>
      <c r="E448" s="161" t="s">
        <v>418</v>
      </c>
      <c r="F448" s="162" t="s">
        <v>419</v>
      </c>
      <c r="G448" s="163" t="s">
        <v>146</v>
      </c>
      <c r="H448" s="164">
        <v>5360</v>
      </c>
      <c r="I448" s="165"/>
      <c r="J448" s="166">
        <f>ROUND(I448*H448,2)</f>
        <v>0</v>
      </c>
      <c r="K448" s="162" t="s">
        <v>147</v>
      </c>
      <c r="L448" s="32"/>
      <c r="M448" s="167" t="s">
        <v>19</v>
      </c>
      <c r="N448" s="168" t="s">
        <v>41</v>
      </c>
      <c r="P448" s="135">
        <f>O448*H448</f>
        <v>0</v>
      </c>
      <c r="Q448" s="135">
        <v>0</v>
      </c>
      <c r="R448" s="135">
        <f>Q448*H448</f>
        <v>0</v>
      </c>
      <c r="S448" s="135">
        <v>0</v>
      </c>
      <c r="T448" s="136">
        <f>S448*H448</f>
        <v>0</v>
      </c>
      <c r="AR448" s="137" t="s">
        <v>149</v>
      </c>
      <c r="AT448" s="137" t="s">
        <v>316</v>
      </c>
      <c r="AU448" s="137" t="s">
        <v>78</v>
      </c>
      <c r="AY448" s="17" t="s">
        <v>142</v>
      </c>
      <c r="BE448" s="138">
        <f>IF(N448="základní",J448,0)</f>
        <v>0</v>
      </c>
      <c r="BF448" s="138">
        <f>IF(N448="snížená",J448,0)</f>
        <v>0</v>
      </c>
      <c r="BG448" s="138">
        <f>IF(N448="zákl. přenesená",J448,0)</f>
        <v>0</v>
      </c>
      <c r="BH448" s="138">
        <f>IF(N448="sníž. přenesená",J448,0)</f>
        <v>0</v>
      </c>
      <c r="BI448" s="138">
        <f>IF(N448="nulová",J448,0)</f>
        <v>0</v>
      </c>
      <c r="BJ448" s="17" t="s">
        <v>78</v>
      </c>
      <c r="BK448" s="138">
        <f>ROUND(I448*H448,2)</f>
        <v>0</v>
      </c>
      <c r="BL448" s="17" t="s">
        <v>149</v>
      </c>
      <c r="BM448" s="137" t="s">
        <v>1912</v>
      </c>
    </row>
    <row r="449" spans="2:65" s="1" customFormat="1" ht="19.5">
      <c r="B449" s="32"/>
      <c r="D449" s="140" t="s">
        <v>314</v>
      </c>
      <c r="F449" s="169" t="s">
        <v>421</v>
      </c>
      <c r="I449" s="170"/>
      <c r="L449" s="32"/>
      <c r="M449" s="171"/>
      <c r="T449" s="53"/>
      <c r="AT449" s="17" t="s">
        <v>314</v>
      </c>
      <c r="AU449" s="17" t="s">
        <v>78</v>
      </c>
    </row>
    <row r="450" spans="2:65" s="11" customFormat="1" ht="11.25">
      <c r="B450" s="139"/>
      <c r="D450" s="140" t="s">
        <v>151</v>
      </c>
      <c r="E450" s="141" t="s">
        <v>19</v>
      </c>
      <c r="F450" s="142" t="s">
        <v>1913</v>
      </c>
      <c r="H450" s="143">
        <v>5360</v>
      </c>
      <c r="I450" s="144"/>
      <c r="L450" s="139"/>
      <c r="M450" s="145"/>
      <c r="T450" s="146"/>
      <c r="AT450" s="141" t="s">
        <v>151</v>
      </c>
      <c r="AU450" s="141" t="s">
        <v>78</v>
      </c>
      <c r="AV450" s="11" t="s">
        <v>80</v>
      </c>
      <c r="AW450" s="11" t="s">
        <v>31</v>
      </c>
      <c r="AX450" s="11" t="s">
        <v>70</v>
      </c>
      <c r="AY450" s="141" t="s">
        <v>142</v>
      </c>
    </row>
    <row r="451" spans="2:65" s="12" customFormat="1" ht="11.25">
      <c r="B451" s="147"/>
      <c r="D451" s="140" t="s">
        <v>151</v>
      </c>
      <c r="E451" s="148" t="s">
        <v>19</v>
      </c>
      <c r="F451" s="149" t="s">
        <v>154</v>
      </c>
      <c r="H451" s="150">
        <v>5360</v>
      </c>
      <c r="I451" s="151"/>
      <c r="L451" s="147"/>
      <c r="M451" s="152"/>
      <c r="T451" s="153"/>
      <c r="AT451" s="148" t="s">
        <v>151</v>
      </c>
      <c r="AU451" s="148" t="s">
        <v>78</v>
      </c>
      <c r="AV451" s="12" t="s">
        <v>149</v>
      </c>
      <c r="AW451" s="12" t="s">
        <v>31</v>
      </c>
      <c r="AX451" s="12" t="s">
        <v>78</v>
      </c>
      <c r="AY451" s="148" t="s">
        <v>142</v>
      </c>
    </row>
    <row r="452" spans="2:65" s="1" customFormat="1" ht="180.75" customHeight="1">
      <c r="B452" s="32"/>
      <c r="C452" s="160" t="s">
        <v>479</v>
      </c>
      <c r="D452" s="160" t="s">
        <v>316</v>
      </c>
      <c r="E452" s="161" t="s">
        <v>423</v>
      </c>
      <c r="F452" s="162" t="s">
        <v>424</v>
      </c>
      <c r="G452" s="163" t="s">
        <v>353</v>
      </c>
      <c r="H452" s="164">
        <v>1.476</v>
      </c>
      <c r="I452" s="165"/>
      <c r="J452" s="166">
        <f>ROUND(I452*H452,2)</f>
        <v>0</v>
      </c>
      <c r="K452" s="162" t="s">
        <v>147</v>
      </c>
      <c r="L452" s="32"/>
      <c r="M452" s="167" t="s">
        <v>19</v>
      </c>
      <c r="N452" s="168" t="s">
        <v>41</v>
      </c>
      <c r="P452" s="135">
        <f>O452*H452</f>
        <v>0</v>
      </c>
      <c r="Q452" s="135">
        <v>0</v>
      </c>
      <c r="R452" s="135">
        <f>Q452*H452</f>
        <v>0</v>
      </c>
      <c r="S452" s="135">
        <v>0</v>
      </c>
      <c r="T452" s="136">
        <f>S452*H452</f>
        <v>0</v>
      </c>
      <c r="AR452" s="137" t="s">
        <v>149</v>
      </c>
      <c r="AT452" s="137" t="s">
        <v>316</v>
      </c>
      <c r="AU452" s="137" t="s">
        <v>78</v>
      </c>
      <c r="AY452" s="17" t="s">
        <v>142</v>
      </c>
      <c r="BE452" s="138">
        <f>IF(N452="základní",J452,0)</f>
        <v>0</v>
      </c>
      <c r="BF452" s="138">
        <f>IF(N452="snížená",J452,0)</f>
        <v>0</v>
      </c>
      <c r="BG452" s="138">
        <f>IF(N452="zákl. přenesená",J452,0)</f>
        <v>0</v>
      </c>
      <c r="BH452" s="138">
        <f>IF(N452="sníž. přenesená",J452,0)</f>
        <v>0</v>
      </c>
      <c r="BI452" s="138">
        <f>IF(N452="nulová",J452,0)</f>
        <v>0</v>
      </c>
      <c r="BJ452" s="17" t="s">
        <v>78</v>
      </c>
      <c r="BK452" s="138">
        <f>ROUND(I452*H452,2)</f>
        <v>0</v>
      </c>
      <c r="BL452" s="17" t="s">
        <v>149</v>
      </c>
      <c r="BM452" s="137" t="s">
        <v>1914</v>
      </c>
    </row>
    <row r="453" spans="2:65" s="1" customFormat="1" ht="19.5">
      <c r="B453" s="32"/>
      <c r="D453" s="140" t="s">
        <v>314</v>
      </c>
      <c r="F453" s="169" t="s">
        <v>426</v>
      </c>
      <c r="I453" s="170"/>
      <c r="L453" s="32"/>
      <c r="M453" s="171"/>
      <c r="T453" s="53"/>
      <c r="AT453" s="17" t="s">
        <v>314</v>
      </c>
      <c r="AU453" s="17" t="s">
        <v>78</v>
      </c>
    </row>
    <row r="454" spans="2:65" s="13" customFormat="1" ht="11.25">
      <c r="B454" s="154"/>
      <c r="D454" s="140" t="s">
        <v>151</v>
      </c>
      <c r="E454" s="155" t="s">
        <v>19</v>
      </c>
      <c r="F454" s="156" t="s">
        <v>1859</v>
      </c>
      <c r="H454" s="155" t="s">
        <v>19</v>
      </c>
      <c r="I454" s="157"/>
      <c r="L454" s="154"/>
      <c r="M454" s="158"/>
      <c r="T454" s="159"/>
      <c r="AT454" s="155" t="s">
        <v>151</v>
      </c>
      <c r="AU454" s="155" t="s">
        <v>78</v>
      </c>
      <c r="AV454" s="13" t="s">
        <v>78</v>
      </c>
      <c r="AW454" s="13" t="s">
        <v>31</v>
      </c>
      <c r="AX454" s="13" t="s">
        <v>70</v>
      </c>
      <c r="AY454" s="155" t="s">
        <v>142</v>
      </c>
    </row>
    <row r="455" spans="2:65" s="11" customFormat="1" ht="11.25">
      <c r="B455" s="139"/>
      <c r="D455" s="140" t="s">
        <v>151</v>
      </c>
      <c r="E455" s="141" t="s">
        <v>19</v>
      </c>
      <c r="F455" s="142" t="s">
        <v>1905</v>
      </c>
      <c r="H455" s="143">
        <v>0.125</v>
      </c>
      <c r="I455" s="144"/>
      <c r="L455" s="139"/>
      <c r="M455" s="145"/>
      <c r="T455" s="146"/>
      <c r="AT455" s="141" t="s">
        <v>151</v>
      </c>
      <c r="AU455" s="141" t="s">
        <v>78</v>
      </c>
      <c r="AV455" s="11" t="s">
        <v>80</v>
      </c>
      <c r="AW455" s="11" t="s">
        <v>31</v>
      </c>
      <c r="AX455" s="11" t="s">
        <v>70</v>
      </c>
      <c r="AY455" s="141" t="s">
        <v>142</v>
      </c>
    </row>
    <row r="456" spans="2:65" s="13" customFormat="1" ht="11.25">
      <c r="B456" s="154"/>
      <c r="D456" s="140" t="s">
        <v>151</v>
      </c>
      <c r="E456" s="155" t="s">
        <v>19</v>
      </c>
      <c r="F456" s="156" t="s">
        <v>1780</v>
      </c>
      <c r="H456" s="155" t="s">
        <v>19</v>
      </c>
      <c r="I456" s="157"/>
      <c r="L456" s="154"/>
      <c r="M456" s="158"/>
      <c r="T456" s="159"/>
      <c r="AT456" s="155" t="s">
        <v>151</v>
      </c>
      <c r="AU456" s="155" t="s">
        <v>78</v>
      </c>
      <c r="AV456" s="13" t="s">
        <v>78</v>
      </c>
      <c r="AW456" s="13" t="s">
        <v>31</v>
      </c>
      <c r="AX456" s="13" t="s">
        <v>70</v>
      </c>
      <c r="AY456" s="155" t="s">
        <v>142</v>
      </c>
    </row>
    <row r="457" spans="2:65" s="11" customFormat="1" ht="11.25">
      <c r="B457" s="139"/>
      <c r="D457" s="140" t="s">
        <v>151</v>
      </c>
      <c r="E457" s="141" t="s">
        <v>19</v>
      </c>
      <c r="F457" s="142" t="s">
        <v>1915</v>
      </c>
      <c r="H457" s="143">
        <v>0.192</v>
      </c>
      <c r="I457" s="144"/>
      <c r="L457" s="139"/>
      <c r="M457" s="145"/>
      <c r="T457" s="146"/>
      <c r="AT457" s="141" t="s">
        <v>151</v>
      </c>
      <c r="AU457" s="141" t="s">
        <v>78</v>
      </c>
      <c r="AV457" s="11" t="s">
        <v>80</v>
      </c>
      <c r="AW457" s="11" t="s">
        <v>31</v>
      </c>
      <c r="AX457" s="11" t="s">
        <v>70</v>
      </c>
      <c r="AY457" s="141" t="s">
        <v>142</v>
      </c>
    </row>
    <row r="458" spans="2:65" s="13" customFormat="1" ht="11.25">
      <c r="B458" s="154"/>
      <c r="D458" s="140" t="s">
        <v>151</v>
      </c>
      <c r="E458" s="155" t="s">
        <v>19</v>
      </c>
      <c r="F458" s="156" t="s">
        <v>663</v>
      </c>
      <c r="H458" s="155" t="s">
        <v>19</v>
      </c>
      <c r="I458" s="157"/>
      <c r="L458" s="154"/>
      <c r="M458" s="158"/>
      <c r="T458" s="159"/>
      <c r="AT458" s="155" t="s">
        <v>151</v>
      </c>
      <c r="AU458" s="155" t="s">
        <v>78</v>
      </c>
      <c r="AV458" s="13" t="s">
        <v>78</v>
      </c>
      <c r="AW458" s="13" t="s">
        <v>31</v>
      </c>
      <c r="AX458" s="13" t="s">
        <v>70</v>
      </c>
      <c r="AY458" s="155" t="s">
        <v>142</v>
      </c>
    </row>
    <row r="459" spans="2:65" s="11" customFormat="1" ht="11.25">
      <c r="B459" s="139"/>
      <c r="D459" s="140" t="s">
        <v>151</v>
      </c>
      <c r="E459" s="141" t="s">
        <v>19</v>
      </c>
      <c r="F459" s="142" t="s">
        <v>1916</v>
      </c>
      <c r="H459" s="143">
        <v>0.49299999999999999</v>
      </c>
      <c r="I459" s="144"/>
      <c r="L459" s="139"/>
      <c r="M459" s="145"/>
      <c r="T459" s="146"/>
      <c r="AT459" s="141" t="s">
        <v>151</v>
      </c>
      <c r="AU459" s="141" t="s">
        <v>78</v>
      </c>
      <c r="AV459" s="11" t="s">
        <v>80</v>
      </c>
      <c r="AW459" s="11" t="s">
        <v>31</v>
      </c>
      <c r="AX459" s="11" t="s">
        <v>70</v>
      </c>
      <c r="AY459" s="141" t="s">
        <v>142</v>
      </c>
    </row>
    <row r="460" spans="2:65" s="13" customFormat="1" ht="11.25">
      <c r="B460" s="154"/>
      <c r="D460" s="140" t="s">
        <v>151</v>
      </c>
      <c r="E460" s="155" t="s">
        <v>19</v>
      </c>
      <c r="F460" s="156" t="s">
        <v>1865</v>
      </c>
      <c r="H460" s="155" t="s">
        <v>19</v>
      </c>
      <c r="I460" s="157"/>
      <c r="L460" s="154"/>
      <c r="M460" s="158"/>
      <c r="T460" s="159"/>
      <c r="AT460" s="155" t="s">
        <v>151</v>
      </c>
      <c r="AU460" s="155" t="s">
        <v>78</v>
      </c>
      <c r="AV460" s="13" t="s">
        <v>78</v>
      </c>
      <c r="AW460" s="13" t="s">
        <v>31</v>
      </c>
      <c r="AX460" s="13" t="s">
        <v>70</v>
      </c>
      <c r="AY460" s="155" t="s">
        <v>142</v>
      </c>
    </row>
    <row r="461" spans="2:65" s="11" customFormat="1" ht="11.25">
      <c r="B461" s="139"/>
      <c r="D461" s="140" t="s">
        <v>151</v>
      </c>
      <c r="E461" s="141" t="s">
        <v>19</v>
      </c>
      <c r="F461" s="142" t="s">
        <v>1917</v>
      </c>
      <c r="H461" s="143">
        <v>0.66600000000000004</v>
      </c>
      <c r="I461" s="144"/>
      <c r="L461" s="139"/>
      <c r="M461" s="145"/>
      <c r="T461" s="146"/>
      <c r="AT461" s="141" t="s">
        <v>151</v>
      </c>
      <c r="AU461" s="141" t="s">
        <v>78</v>
      </c>
      <c r="AV461" s="11" t="s">
        <v>80</v>
      </c>
      <c r="AW461" s="11" t="s">
        <v>31</v>
      </c>
      <c r="AX461" s="11" t="s">
        <v>70</v>
      </c>
      <c r="AY461" s="141" t="s">
        <v>142</v>
      </c>
    </row>
    <row r="462" spans="2:65" s="12" customFormat="1" ht="11.25">
      <c r="B462" s="147"/>
      <c r="D462" s="140" t="s">
        <v>151</v>
      </c>
      <c r="E462" s="148" t="s">
        <v>19</v>
      </c>
      <c r="F462" s="149" t="s">
        <v>154</v>
      </c>
      <c r="H462" s="150">
        <v>1.476</v>
      </c>
      <c r="I462" s="151"/>
      <c r="L462" s="147"/>
      <c r="M462" s="152"/>
      <c r="T462" s="153"/>
      <c r="AT462" s="148" t="s">
        <v>151</v>
      </c>
      <c r="AU462" s="148" t="s">
        <v>78</v>
      </c>
      <c r="AV462" s="12" t="s">
        <v>149</v>
      </c>
      <c r="AW462" s="12" t="s">
        <v>31</v>
      </c>
      <c r="AX462" s="12" t="s">
        <v>78</v>
      </c>
      <c r="AY462" s="148" t="s">
        <v>142</v>
      </c>
    </row>
    <row r="463" spans="2:65" s="1" customFormat="1" ht="194.45" customHeight="1">
      <c r="B463" s="32"/>
      <c r="C463" s="160" t="s">
        <v>483</v>
      </c>
      <c r="D463" s="160" t="s">
        <v>316</v>
      </c>
      <c r="E463" s="161" t="s">
        <v>1217</v>
      </c>
      <c r="F463" s="162" t="s">
        <v>1218</v>
      </c>
      <c r="G463" s="163" t="s">
        <v>164</v>
      </c>
      <c r="H463" s="164">
        <v>49.845999999999997</v>
      </c>
      <c r="I463" s="165"/>
      <c r="J463" s="166">
        <f>ROUND(I463*H463,2)</f>
        <v>0</v>
      </c>
      <c r="K463" s="162" t="s">
        <v>147</v>
      </c>
      <c r="L463" s="32"/>
      <c r="M463" s="167" t="s">
        <v>19</v>
      </c>
      <c r="N463" s="168" t="s">
        <v>41</v>
      </c>
      <c r="P463" s="135">
        <f>O463*H463</f>
        <v>0</v>
      </c>
      <c r="Q463" s="135">
        <v>0</v>
      </c>
      <c r="R463" s="135">
        <f>Q463*H463</f>
        <v>0</v>
      </c>
      <c r="S463" s="135">
        <v>0</v>
      </c>
      <c r="T463" s="136">
        <f>S463*H463</f>
        <v>0</v>
      </c>
      <c r="AR463" s="137" t="s">
        <v>149</v>
      </c>
      <c r="AT463" s="137" t="s">
        <v>316</v>
      </c>
      <c r="AU463" s="137" t="s">
        <v>78</v>
      </c>
      <c r="AY463" s="17" t="s">
        <v>142</v>
      </c>
      <c r="BE463" s="138">
        <f>IF(N463="základní",J463,0)</f>
        <v>0</v>
      </c>
      <c r="BF463" s="138">
        <f>IF(N463="snížená",J463,0)</f>
        <v>0</v>
      </c>
      <c r="BG463" s="138">
        <f>IF(N463="zákl. přenesená",J463,0)</f>
        <v>0</v>
      </c>
      <c r="BH463" s="138">
        <f>IF(N463="sníž. přenesená",J463,0)</f>
        <v>0</v>
      </c>
      <c r="BI463" s="138">
        <f>IF(N463="nulová",J463,0)</f>
        <v>0</v>
      </c>
      <c r="BJ463" s="17" t="s">
        <v>78</v>
      </c>
      <c r="BK463" s="138">
        <f>ROUND(I463*H463,2)</f>
        <v>0</v>
      </c>
      <c r="BL463" s="17" t="s">
        <v>149</v>
      </c>
      <c r="BM463" s="137" t="s">
        <v>1918</v>
      </c>
    </row>
    <row r="464" spans="2:65" s="1" customFormat="1" ht="19.5">
      <c r="B464" s="32"/>
      <c r="D464" s="140" t="s">
        <v>314</v>
      </c>
      <c r="F464" s="169" t="s">
        <v>1220</v>
      </c>
      <c r="I464" s="170"/>
      <c r="L464" s="32"/>
      <c r="M464" s="171"/>
      <c r="T464" s="53"/>
      <c r="AT464" s="17" t="s">
        <v>314</v>
      </c>
      <c r="AU464" s="17" t="s">
        <v>78</v>
      </c>
    </row>
    <row r="465" spans="2:65" s="13" customFormat="1" ht="11.25">
      <c r="B465" s="154"/>
      <c r="D465" s="140" t="s">
        <v>151</v>
      </c>
      <c r="E465" s="155" t="s">
        <v>19</v>
      </c>
      <c r="F465" s="156" t="s">
        <v>689</v>
      </c>
      <c r="H465" s="155" t="s">
        <v>19</v>
      </c>
      <c r="I465" s="157"/>
      <c r="L465" s="154"/>
      <c r="M465" s="158"/>
      <c r="T465" s="159"/>
      <c r="AT465" s="155" t="s">
        <v>151</v>
      </c>
      <c r="AU465" s="155" t="s">
        <v>78</v>
      </c>
      <c r="AV465" s="13" t="s">
        <v>78</v>
      </c>
      <c r="AW465" s="13" t="s">
        <v>31</v>
      </c>
      <c r="AX465" s="13" t="s">
        <v>70</v>
      </c>
      <c r="AY465" s="155" t="s">
        <v>142</v>
      </c>
    </row>
    <row r="466" spans="2:65" s="11" customFormat="1" ht="11.25">
      <c r="B466" s="139"/>
      <c r="D466" s="140" t="s">
        <v>151</v>
      </c>
      <c r="E466" s="141" t="s">
        <v>19</v>
      </c>
      <c r="F466" s="142" t="s">
        <v>1297</v>
      </c>
      <c r="H466" s="143">
        <v>49.845999999999997</v>
      </c>
      <c r="I466" s="144"/>
      <c r="L466" s="139"/>
      <c r="M466" s="145"/>
      <c r="T466" s="146"/>
      <c r="AT466" s="141" t="s">
        <v>151</v>
      </c>
      <c r="AU466" s="141" t="s">
        <v>78</v>
      </c>
      <c r="AV466" s="11" t="s">
        <v>80</v>
      </c>
      <c r="AW466" s="11" t="s">
        <v>31</v>
      </c>
      <c r="AX466" s="11" t="s">
        <v>70</v>
      </c>
      <c r="AY466" s="141" t="s">
        <v>142</v>
      </c>
    </row>
    <row r="467" spans="2:65" s="12" customFormat="1" ht="11.25">
      <c r="B467" s="147"/>
      <c r="D467" s="140" t="s">
        <v>151</v>
      </c>
      <c r="E467" s="148" t="s">
        <v>19</v>
      </c>
      <c r="F467" s="149" t="s">
        <v>154</v>
      </c>
      <c r="H467" s="150">
        <v>49.845999999999997</v>
      </c>
      <c r="I467" s="151"/>
      <c r="L467" s="147"/>
      <c r="M467" s="152"/>
      <c r="T467" s="153"/>
      <c r="AT467" s="148" t="s">
        <v>151</v>
      </c>
      <c r="AU467" s="148" t="s">
        <v>78</v>
      </c>
      <c r="AV467" s="12" t="s">
        <v>149</v>
      </c>
      <c r="AW467" s="12" t="s">
        <v>31</v>
      </c>
      <c r="AX467" s="12" t="s">
        <v>78</v>
      </c>
      <c r="AY467" s="148" t="s">
        <v>142</v>
      </c>
    </row>
    <row r="468" spans="2:65" s="1" customFormat="1" ht="55.5" customHeight="1">
      <c r="B468" s="32"/>
      <c r="C468" s="160" t="s">
        <v>487</v>
      </c>
      <c r="D468" s="160" t="s">
        <v>316</v>
      </c>
      <c r="E468" s="161" t="s">
        <v>428</v>
      </c>
      <c r="F468" s="162" t="s">
        <v>429</v>
      </c>
      <c r="G468" s="163" t="s">
        <v>353</v>
      </c>
      <c r="H468" s="164">
        <v>1.476</v>
      </c>
      <c r="I468" s="165"/>
      <c r="J468" s="166">
        <f>ROUND(I468*H468,2)</f>
        <v>0</v>
      </c>
      <c r="K468" s="162" t="s">
        <v>147</v>
      </c>
      <c r="L468" s="32"/>
      <c r="M468" s="167" t="s">
        <v>19</v>
      </c>
      <c r="N468" s="168" t="s">
        <v>41</v>
      </c>
      <c r="P468" s="135">
        <f>O468*H468</f>
        <v>0</v>
      </c>
      <c r="Q468" s="135">
        <v>0</v>
      </c>
      <c r="R468" s="135">
        <f>Q468*H468</f>
        <v>0</v>
      </c>
      <c r="S468" s="135">
        <v>0</v>
      </c>
      <c r="T468" s="136">
        <f>S468*H468</f>
        <v>0</v>
      </c>
      <c r="AR468" s="137" t="s">
        <v>149</v>
      </c>
      <c r="AT468" s="137" t="s">
        <v>316</v>
      </c>
      <c r="AU468" s="137" t="s">
        <v>78</v>
      </c>
      <c r="AY468" s="17" t="s">
        <v>142</v>
      </c>
      <c r="BE468" s="138">
        <f>IF(N468="základní",J468,0)</f>
        <v>0</v>
      </c>
      <c r="BF468" s="138">
        <f>IF(N468="snížená",J468,0)</f>
        <v>0</v>
      </c>
      <c r="BG468" s="138">
        <f>IF(N468="zákl. přenesená",J468,0)</f>
        <v>0</v>
      </c>
      <c r="BH468" s="138">
        <f>IF(N468="sníž. přenesená",J468,0)</f>
        <v>0</v>
      </c>
      <c r="BI468" s="138">
        <f>IF(N468="nulová",J468,0)</f>
        <v>0</v>
      </c>
      <c r="BJ468" s="17" t="s">
        <v>78</v>
      </c>
      <c r="BK468" s="138">
        <f>ROUND(I468*H468,2)</f>
        <v>0</v>
      </c>
      <c r="BL468" s="17" t="s">
        <v>149</v>
      </c>
      <c r="BM468" s="137" t="s">
        <v>1919</v>
      </c>
    </row>
    <row r="469" spans="2:65" s="1" customFormat="1" ht="19.5">
      <c r="B469" s="32"/>
      <c r="D469" s="140" t="s">
        <v>314</v>
      </c>
      <c r="F469" s="169" t="s">
        <v>431</v>
      </c>
      <c r="I469" s="170"/>
      <c r="L469" s="32"/>
      <c r="M469" s="171"/>
      <c r="T469" s="53"/>
      <c r="AT469" s="17" t="s">
        <v>314</v>
      </c>
      <c r="AU469" s="17" t="s">
        <v>78</v>
      </c>
    </row>
    <row r="470" spans="2:65" s="13" customFormat="1" ht="11.25">
      <c r="B470" s="154"/>
      <c r="D470" s="140" t="s">
        <v>151</v>
      </c>
      <c r="E470" s="155" t="s">
        <v>19</v>
      </c>
      <c r="F470" s="156" t="s">
        <v>1859</v>
      </c>
      <c r="H470" s="155" t="s">
        <v>19</v>
      </c>
      <c r="I470" s="157"/>
      <c r="L470" s="154"/>
      <c r="M470" s="158"/>
      <c r="T470" s="159"/>
      <c r="AT470" s="155" t="s">
        <v>151</v>
      </c>
      <c r="AU470" s="155" t="s">
        <v>78</v>
      </c>
      <c r="AV470" s="13" t="s">
        <v>78</v>
      </c>
      <c r="AW470" s="13" t="s">
        <v>31</v>
      </c>
      <c r="AX470" s="13" t="s">
        <v>70</v>
      </c>
      <c r="AY470" s="155" t="s">
        <v>142</v>
      </c>
    </row>
    <row r="471" spans="2:65" s="11" customFormat="1" ht="11.25">
      <c r="B471" s="139"/>
      <c r="D471" s="140" t="s">
        <v>151</v>
      </c>
      <c r="E471" s="141" t="s">
        <v>19</v>
      </c>
      <c r="F471" s="142" t="s">
        <v>1905</v>
      </c>
      <c r="H471" s="143">
        <v>0.125</v>
      </c>
      <c r="I471" s="144"/>
      <c r="L471" s="139"/>
      <c r="M471" s="145"/>
      <c r="T471" s="146"/>
      <c r="AT471" s="141" t="s">
        <v>151</v>
      </c>
      <c r="AU471" s="141" t="s">
        <v>78</v>
      </c>
      <c r="AV471" s="11" t="s">
        <v>80</v>
      </c>
      <c r="AW471" s="11" t="s">
        <v>31</v>
      </c>
      <c r="AX471" s="11" t="s">
        <v>70</v>
      </c>
      <c r="AY471" s="141" t="s">
        <v>142</v>
      </c>
    </row>
    <row r="472" spans="2:65" s="13" customFormat="1" ht="11.25">
      <c r="B472" s="154"/>
      <c r="D472" s="140" t="s">
        <v>151</v>
      </c>
      <c r="E472" s="155" t="s">
        <v>19</v>
      </c>
      <c r="F472" s="156" t="s">
        <v>1780</v>
      </c>
      <c r="H472" s="155" t="s">
        <v>19</v>
      </c>
      <c r="I472" s="157"/>
      <c r="L472" s="154"/>
      <c r="M472" s="158"/>
      <c r="T472" s="159"/>
      <c r="AT472" s="155" t="s">
        <v>151</v>
      </c>
      <c r="AU472" s="155" t="s">
        <v>78</v>
      </c>
      <c r="AV472" s="13" t="s">
        <v>78</v>
      </c>
      <c r="AW472" s="13" t="s">
        <v>31</v>
      </c>
      <c r="AX472" s="13" t="s">
        <v>70</v>
      </c>
      <c r="AY472" s="155" t="s">
        <v>142</v>
      </c>
    </row>
    <row r="473" spans="2:65" s="11" customFormat="1" ht="11.25">
      <c r="B473" s="139"/>
      <c r="D473" s="140" t="s">
        <v>151</v>
      </c>
      <c r="E473" s="141" t="s">
        <v>19</v>
      </c>
      <c r="F473" s="142" t="s">
        <v>1915</v>
      </c>
      <c r="H473" s="143">
        <v>0.192</v>
      </c>
      <c r="I473" s="144"/>
      <c r="L473" s="139"/>
      <c r="M473" s="145"/>
      <c r="T473" s="146"/>
      <c r="AT473" s="141" t="s">
        <v>151</v>
      </c>
      <c r="AU473" s="141" t="s">
        <v>78</v>
      </c>
      <c r="AV473" s="11" t="s">
        <v>80</v>
      </c>
      <c r="AW473" s="11" t="s">
        <v>31</v>
      </c>
      <c r="AX473" s="11" t="s">
        <v>70</v>
      </c>
      <c r="AY473" s="141" t="s">
        <v>142</v>
      </c>
    </row>
    <row r="474" spans="2:65" s="13" customFormat="1" ht="11.25">
      <c r="B474" s="154"/>
      <c r="D474" s="140" t="s">
        <v>151</v>
      </c>
      <c r="E474" s="155" t="s">
        <v>19</v>
      </c>
      <c r="F474" s="156" t="s">
        <v>663</v>
      </c>
      <c r="H474" s="155" t="s">
        <v>19</v>
      </c>
      <c r="I474" s="157"/>
      <c r="L474" s="154"/>
      <c r="M474" s="158"/>
      <c r="T474" s="159"/>
      <c r="AT474" s="155" t="s">
        <v>151</v>
      </c>
      <c r="AU474" s="155" t="s">
        <v>78</v>
      </c>
      <c r="AV474" s="13" t="s">
        <v>78</v>
      </c>
      <c r="AW474" s="13" t="s">
        <v>31</v>
      </c>
      <c r="AX474" s="13" t="s">
        <v>70</v>
      </c>
      <c r="AY474" s="155" t="s">
        <v>142</v>
      </c>
    </row>
    <row r="475" spans="2:65" s="11" customFormat="1" ht="11.25">
      <c r="B475" s="139"/>
      <c r="D475" s="140" t="s">
        <v>151</v>
      </c>
      <c r="E475" s="141" t="s">
        <v>19</v>
      </c>
      <c r="F475" s="142" t="s">
        <v>1916</v>
      </c>
      <c r="H475" s="143">
        <v>0.49299999999999999</v>
      </c>
      <c r="I475" s="144"/>
      <c r="L475" s="139"/>
      <c r="M475" s="145"/>
      <c r="T475" s="146"/>
      <c r="AT475" s="141" t="s">
        <v>151</v>
      </c>
      <c r="AU475" s="141" t="s">
        <v>78</v>
      </c>
      <c r="AV475" s="11" t="s">
        <v>80</v>
      </c>
      <c r="AW475" s="11" t="s">
        <v>31</v>
      </c>
      <c r="AX475" s="11" t="s">
        <v>70</v>
      </c>
      <c r="AY475" s="141" t="s">
        <v>142</v>
      </c>
    </row>
    <row r="476" spans="2:65" s="13" customFormat="1" ht="11.25">
      <c r="B476" s="154"/>
      <c r="D476" s="140" t="s">
        <v>151</v>
      </c>
      <c r="E476" s="155" t="s">
        <v>19</v>
      </c>
      <c r="F476" s="156" t="s">
        <v>1865</v>
      </c>
      <c r="H476" s="155" t="s">
        <v>19</v>
      </c>
      <c r="I476" s="157"/>
      <c r="L476" s="154"/>
      <c r="M476" s="158"/>
      <c r="T476" s="159"/>
      <c r="AT476" s="155" t="s">
        <v>151</v>
      </c>
      <c r="AU476" s="155" t="s">
        <v>78</v>
      </c>
      <c r="AV476" s="13" t="s">
        <v>78</v>
      </c>
      <c r="AW476" s="13" t="s">
        <v>31</v>
      </c>
      <c r="AX476" s="13" t="s">
        <v>70</v>
      </c>
      <c r="AY476" s="155" t="s">
        <v>142</v>
      </c>
    </row>
    <row r="477" spans="2:65" s="11" customFormat="1" ht="11.25">
      <c r="B477" s="139"/>
      <c r="D477" s="140" t="s">
        <v>151</v>
      </c>
      <c r="E477" s="141" t="s">
        <v>19</v>
      </c>
      <c r="F477" s="142" t="s">
        <v>1917</v>
      </c>
      <c r="H477" s="143">
        <v>0.66600000000000004</v>
      </c>
      <c r="I477" s="144"/>
      <c r="L477" s="139"/>
      <c r="M477" s="145"/>
      <c r="T477" s="146"/>
      <c r="AT477" s="141" t="s">
        <v>151</v>
      </c>
      <c r="AU477" s="141" t="s">
        <v>78</v>
      </c>
      <c r="AV477" s="11" t="s">
        <v>80</v>
      </c>
      <c r="AW477" s="11" t="s">
        <v>31</v>
      </c>
      <c r="AX477" s="11" t="s">
        <v>70</v>
      </c>
      <c r="AY477" s="141" t="s">
        <v>142</v>
      </c>
    </row>
    <row r="478" spans="2:65" s="12" customFormat="1" ht="11.25">
      <c r="B478" s="147"/>
      <c r="D478" s="140" t="s">
        <v>151</v>
      </c>
      <c r="E478" s="148" t="s">
        <v>19</v>
      </c>
      <c r="F478" s="149" t="s">
        <v>154</v>
      </c>
      <c r="H478" s="150">
        <v>1.476</v>
      </c>
      <c r="I478" s="151"/>
      <c r="L478" s="147"/>
      <c r="M478" s="152"/>
      <c r="T478" s="153"/>
      <c r="AT478" s="148" t="s">
        <v>151</v>
      </c>
      <c r="AU478" s="148" t="s">
        <v>78</v>
      </c>
      <c r="AV478" s="12" t="s">
        <v>149</v>
      </c>
      <c r="AW478" s="12" t="s">
        <v>31</v>
      </c>
      <c r="AX478" s="12" t="s">
        <v>78</v>
      </c>
      <c r="AY478" s="148" t="s">
        <v>142</v>
      </c>
    </row>
    <row r="479" spans="2:65" s="1" customFormat="1" ht="55.5" customHeight="1">
      <c r="B479" s="32"/>
      <c r="C479" s="160" t="s">
        <v>491</v>
      </c>
      <c r="D479" s="160" t="s">
        <v>316</v>
      </c>
      <c r="E479" s="161" t="s">
        <v>1231</v>
      </c>
      <c r="F479" s="162" t="s">
        <v>1232</v>
      </c>
      <c r="G479" s="163" t="s">
        <v>164</v>
      </c>
      <c r="H479" s="164">
        <v>49.845999999999997</v>
      </c>
      <c r="I479" s="165"/>
      <c r="J479" s="166">
        <f>ROUND(I479*H479,2)</f>
        <v>0</v>
      </c>
      <c r="K479" s="162" t="s">
        <v>147</v>
      </c>
      <c r="L479" s="32"/>
      <c r="M479" s="167" t="s">
        <v>19</v>
      </c>
      <c r="N479" s="168" t="s">
        <v>41</v>
      </c>
      <c r="P479" s="135">
        <f>O479*H479</f>
        <v>0</v>
      </c>
      <c r="Q479" s="135">
        <v>0</v>
      </c>
      <c r="R479" s="135">
        <f>Q479*H479</f>
        <v>0</v>
      </c>
      <c r="S479" s="135">
        <v>0</v>
      </c>
      <c r="T479" s="136">
        <f>S479*H479</f>
        <v>0</v>
      </c>
      <c r="AR479" s="137" t="s">
        <v>149</v>
      </c>
      <c r="AT479" s="137" t="s">
        <v>316</v>
      </c>
      <c r="AU479" s="137" t="s">
        <v>78</v>
      </c>
      <c r="AY479" s="17" t="s">
        <v>142</v>
      </c>
      <c r="BE479" s="138">
        <f>IF(N479="základní",J479,0)</f>
        <v>0</v>
      </c>
      <c r="BF479" s="138">
        <f>IF(N479="snížená",J479,0)</f>
        <v>0</v>
      </c>
      <c r="BG479" s="138">
        <f>IF(N479="zákl. přenesená",J479,0)</f>
        <v>0</v>
      </c>
      <c r="BH479" s="138">
        <f>IF(N479="sníž. přenesená",J479,0)</f>
        <v>0</v>
      </c>
      <c r="BI479" s="138">
        <f>IF(N479="nulová",J479,0)</f>
        <v>0</v>
      </c>
      <c r="BJ479" s="17" t="s">
        <v>78</v>
      </c>
      <c r="BK479" s="138">
        <f>ROUND(I479*H479,2)</f>
        <v>0</v>
      </c>
      <c r="BL479" s="17" t="s">
        <v>149</v>
      </c>
      <c r="BM479" s="137" t="s">
        <v>1920</v>
      </c>
    </row>
    <row r="480" spans="2:65" s="1" customFormat="1" ht="19.5">
      <c r="B480" s="32"/>
      <c r="D480" s="140" t="s">
        <v>314</v>
      </c>
      <c r="F480" s="169" t="s">
        <v>1234</v>
      </c>
      <c r="I480" s="170"/>
      <c r="L480" s="32"/>
      <c r="M480" s="171"/>
      <c r="T480" s="53"/>
      <c r="AT480" s="17" t="s">
        <v>314</v>
      </c>
      <c r="AU480" s="17" t="s">
        <v>78</v>
      </c>
    </row>
    <row r="481" spans="2:65" s="13" customFormat="1" ht="11.25">
      <c r="B481" s="154"/>
      <c r="D481" s="140" t="s">
        <v>151</v>
      </c>
      <c r="E481" s="155" t="s">
        <v>19</v>
      </c>
      <c r="F481" s="156" t="s">
        <v>689</v>
      </c>
      <c r="H481" s="155" t="s">
        <v>19</v>
      </c>
      <c r="I481" s="157"/>
      <c r="L481" s="154"/>
      <c r="M481" s="158"/>
      <c r="T481" s="159"/>
      <c r="AT481" s="155" t="s">
        <v>151</v>
      </c>
      <c r="AU481" s="155" t="s">
        <v>78</v>
      </c>
      <c r="AV481" s="13" t="s">
        <v>78</v>
      </c>
      <c r="AW481" s="13" t="s">
        <v>31</v>
      </c>
      <c r="AX481" s="13" t="s">
        <v>70</v>
      </c>
      <c r="AY481" s="155" t="s">
        <v>142</v>
      </c>
    </row>
    <row r="482" spans="2:65" s="11" customFormat="1" ht="11.25">
      <c r="B482" s="139"/>
      <c r="D482" s="140" t="s">
        <v>151</v>
      </c>
      <c r="E482" s="141" t="s">
        <v>19</v>
      </c>
      <c r="F482" s="142" t="s">
        <v>1297</v>
      </c>
      <c r="H482" s="143">
        <v>49.845999999999997</v>
      </c>
      <c r="I482" s="144"/>
      <c r="L482" s="139"/>
      <c r="M482" s="145"/>
      <c r="T482" s="146"/>
      <c r="AT482" s="141" t="s">
        <v>151</v>
      </c>
      <c r="AU482" s="141" t="s">
        <v>78</v>
      </c>
      <c r="AV482" s="11" t="s">
        <v>80</v>
      </c>
      <c r="AW482" s="11" t="s">
        <v>31</v>
      </c>
      <c r="AX482" s="11" t="s">
        <v>70</v>
      </c>
      <c r="AY482" s="141" t="s">
        <v>142</v>
      </c>
    </row>
    <row r="483" spans="2:65" s="12" customFormat="1" ht="11.25">
      <c r="B483" s="147"/>
      <c r="D483" s="140" t="s">
        <v>151</v>
      </c>
      <c r="E483" s="148" t="s">
        <v>19</v>
      </c>
      <c r="F483" s="149" t="s">
        <v>154</v>
      </c>
      <c r="H483" s="150">
        <v>49.845999999999997</v>
      </c>
      <c r="I483" s="151"/>
      <c r="L483" s="147"/>
      <c r="M483" s="152"/>
      <c r="T483" s="153"/>
      <c r="AT483" s="148" t="s">
        <v>151</v>
      </c>
      <c r="AU483" s="148" t="s">
        <v>78</v>
      </c>
      <c r="AV483" s="12" t="s">
        <v>149</v>
      </c>
      <c r="AW483" s="12" t="s">
        <v>31</v>
      </c>
      <c r="AX483" s="12" t="s">
        <v>78</v>
      </c>
      <c r="AY483" s="148" t="s">
        <v>142</v>
      </c>
    </row>
    <row r="484" spans="2:65" s="1" customFormat="1" ht="114.95" customHeight="1">
      <c r="B484" s="32"/>
      <c r="C484" s="160" t="s">
        <v>495</v>
      </c>
      <c r="D484" s="160" t="s">
        <v>316</v>
      </c>
      <c r="E484" s="161" t="s">
        <v>445</v>
      </c>
      <c r="F484" s="162" t="s">
        <v>446</v>
      </c>
      <c r="G484" s="163" t="s">
        <v>435</v>
      </c>
      <c r="H484" s="164">
        <v>24</v>
      </c>
      <c r="I484" s="165"/>
      <c r="J484" s="166">
        <f>ROUND(I484*H484,2)</f>
        <v>0</v>
      </c>
      <c r="K484" s="162" t="s">
        <v>147</v>
      </c>
      <c r="L484" s="32"/>
      <c r="M484" s="167" t="s">
        <v>19</v>
      </c>
      <c r="N484" s="168" t="s">
        <v>41</v>
      </c>
      <c r="P484" s="135">
        <f>O484*H484</f>
        <v>0</v>
      </c>
      <c r="Q484" s="135">
        <v>0</v>
      </c>
      <c r="R484" s="135">
        <f>Q484*H484</f>
        <v>0</v>
      </c>
      <c r="S484" s="135">
        <v>0</v>
      </c>
      <c r="T484" s="136">
        <f>S484*H484</f>
        <v>0</v>
      </c>
      <c r="AR484" s="137" t="s">
        <v>149</v>
      </c>
      <c r="AT484" s="137" t="s">
        <v>316</v>
      </c>
      <c r="AU484" s="137" t="s">
        <v>78</v>
      </c>
      <c r="AY484" s="17" t="s">
        <v>142</v>
      </c>
      <c r="BE484" s="138">
        <f>IF(N484="základní",J484,0)</f>
        <v>0</v>
      </c>
      <c r="BF484" s="138">
        <f>IF(N484="snížená",J484,0)</f>
        <v>0</v>
      </c>
      <c r="BG484" s="138">
        <f>IF(N484="zákl. přenesená",J484,0)</f>
        <v>0</v>
      </c>
      <c r="BH484" s="138">
        <f>IF(N484="sníž. přenesená",J484,0)</f>
        <v>0</v>
      </c>
      <c r="BI484" s="138">
        <f>IF(N484="nulová",J484,0)</f>
        <v>0</v>
      </c>
      <c r="BJ484" s="17" t="s">
        <v>78</v>
      </c>
      <c r="BK484" s="138">
        <f>ROUND(I484*H484,2)</f>
        <v>0</v>
      </c>
      <c r="BL484" s="17" t="s">
        <v>149</v>
      </c>
      <c r="BM484" s="137" t="s">
        <v>1921</v>
      </c>
    </row>
    <row r="485" spans="2:65" s="13" customFormat="1" ht="11.25">
      <c r="B485" s="154"/>
      <c r="D485" s="140" t="s">
        <v>151</v>
      </c>
      <c r="E485" s="155" t="s">
        <v>19</v>
      </c>
      <c r="F485" s="156" t="s">
        <v>1777</v>
      </c>
      <c r="H485" s="155" t="s">
        <v>19</v>
      </c>
      <c r="I485" s="157"/>
      <c r="L485" s="154"/>
      <c r="M485" s="158"/>
      <c r="T485" s="159"/>
      <c r="AT485" s="155" t="s">
        <v>151</v>
      </c>
      <c r="AU485" s="155" t="s">
        <v>78</v>
      </c>
      <c r="AV485" s="13" t="s">
        <v>78</v>
      </c>
      <c r="AW485" s="13" t="s">
        <v>31</v>
      </c>
      <c r="AX485" s="13" t="s">
        <v>70</v>
      </c>
      <c r="AY485" s="155" t="s">
        <v>142</v>
      </c>
    </row>
    <row r="486" spans="2:65" s="11" customFormat="1" ht="11.25">
      <c r="B486" s="139"/>
      <c r="D486" s="140" t="s">
        <v>151</v>
      </c>
      <c r="E486" s="141" t="s">
        <v>19</v>
      </c>
      <c r="F486" s="142" t="s">
        <v>1922</v>
      </c>
      <c r="H486" s="143">
        <v>12.5</v>
      </c>
      <c r="I486" s="144"/>
      <c r="L486" s="139"/>
      <c r="M486" s="145"/>
      <c r="T486" s="146"/>
      <c r="AT486" s="141" t="s">
        <v>151</v>
      </c>
      <c r="AU486" s="141" t="s">
        <v>78</v>
      </c>
      <c r="AV486" s="11" t="s">
        <v>80</v>
      </c>
      <c r="AW486" s="11" t="s">
        <v>31</v>
      </c>
      <c r="AX486" s="11" t="s">
        <v>70</v>
      </c>
      <c r="AY486" s="141" t="s">
        <v>142</v>
      </c>
    </row>
    <row r="487" spans="2:65" s="11" customFormat="1" ht="11.25">
      <c r="B487" s="139"/>
      <c r="D487" s="140" t="s">
        <v>151</v>
      </c>
      <c r="E487" s="141" t="s">
        <v>19</v>
      </c>
      <c r="F487" s="142" t="s">
        <v>1923</v>
      </c>
      <c r="H487" s="143">
        <v>3.5</v>
      </c>
      <c r="I487" s="144"/>
      <c r="L487" s="139"/>
      <c r="M487" s="145"/>
      <c r="T487" s="146"/>
      <c r="AT487" s="141" t="s">
        <v>151</v>
      </c>
      <c r="AU487" s="141" t="s">
        <v>78</v>
      </c>
      <c r="AV487" s="11" t="s">
        <v>80</v>
      </c>
      <c r="AW487" s="11" t="s">
        <v>31</v>
      </c>
      <c r="AX487" s="11" t="s">
        <v>70</v>
      </c>
      <c r="AY487" s="141" t="s">
        <v>142</v>
      </c>
    </row>
    <row r="488" spans="2:65" s="13" customFormat="1" ht="11.25">
      <c r="B488" s="154"/>
      <c r="D488" s="140" t="s">
        <v>151</v>
      </c>
      <c r="E488" s="155" t="s">
        <v>19</v>
      </c>
      <c r="F488" s="156" t="s">
        <v>1924</v>
      </c>
      <c r="H488" s="155" t="s">
        <v>19</v>
      </c>
      <c r="I488" s="157"/>
      <c r="L488" s="154"/>
      <c r="M488" s="158"/>
      <c r="T488" s="159"/>
      <c r="AT488" s="155" t="s">
        <v>151</v>
      </c>
      <c r="AU488" s="155" t="s">
        <v>78</v>
      </c>
      <c r="AV488" s="13" t="s">
        <v>78</v>
      </c>
      <c r="AW488" s="13" t="s">
        <v>31</v>
      </c>
      <c r="AX488" s="13" t="s">
        <v>70</v>
      </c>
      <c r="AY488" s="155" t="s">
        <v>142</v>
      </c>
    </row>
    <row r="489" spans="2:65" s="11" customFormat="1" ht="11.25">
      <c r="B489" s="139"/>
      <c r="D489" s="140" t="s">
        <v>151</v>
      </c>
      <c r="E489" s="141" t="s">
        <v>19</v>
      </c>
      <c r="F489" s="142" t="s">
        <v>148</v>
      </c>
      <c r="H489" s="143">
        <v>8</v>
      </c>
      <c r="I489" s="144"/>
      <c r="L489" s="139"/>
      <c r="M489" s="145"/>
      <c r="T489" s="146"/>
      <c r="AT489" s="141" t="s">
        <v>151</v>
      </c>
      <c r="AU489" s="141" t="s">
        <v>78</v>
      </c>
      <c r="AV489" s="11" t="s">
        <v>80</v>
      </c>
      <c r="AW489" s="11" t="s">
        <v>31</v>
      </c>
      <c r="AX489" s="11" t="s">
        <v>70</v>
      </c>
      <c r="AY489" s="141" t="s">
        <v>142</v>
      </c>
    </row>
    <row r="490" spans="2:65" s="12" customFormat="1" ht="11.25">
      <c r="B490" s="147"/>
      <c r="D490" s="140" t="s">
        <v>151</v>
      </c>
      <c r="E490" s="148" t="s">
        <v>19</v>
      </c>
      <c r="F490" s="149" t="s">
        <v>154</v>
      </c>
      <c r="H490" s="150">
        <v>24</v>
      </c>
      <c r="I490" s="151"/>
      <c r="L490" s="147"/>
      <c r="M490" s="152"/>
      <c r="T490" s="153"/>
      <c r="AT490" s="148" t="s">
        <v>151</v>
      </c>
      <c r="AU490" s="148" t="s">
        <v>78</v>
      </c>
      <c r="AV490" s="12" t="s">
        <v>149</v>
      </c>
      <c r="AW490" s="12" t="s">
        <v>31</v>
      </c>
      <c r="AX490" s="12" t="s">
        <v>78</v>
      </c>
      <c r="AY490" s="148" t="s">
        <v>142</v>
      </c>
    </row>
    <row r="491" spans="2:65" s="1" customFormat="1" ht="142.15" customHeight="1">
      <c r="B491" s="32"/>
      <c r="C491" s="160" t="s">
        <v>499</v>
      </c>
      <c r="D491" s="160" t="s">
        <v>316</v>
      </c>
      <c r="E491" s="161" t="s">
        <v>433</v>
      </c>
      <c r="F491" s="162" t="s">
        <v>434</v>
      </c>
      <c r="G491" s="163" t="s">
        <v>435</v>
      </c>
      <c r="H491" s="164">
        <v>10</v>
      </c>
      <c r="I491" s="165"/>
      <c r="J491" s="166">
        <f>ROUND(I491*H491,2)</f>
        <v>0</v>
      </c>
      <c r="K491" s="162" t="s">
        <v>147</v>
      </c>
      <c r="L491" s="32"/>
      <c r="M491" s="167" t="s">
        <v>19</v>
      </c>
      <c r="N491" s="168" t="s">
        <v>41</v>
      </c>
      <c r="P491" s="135">
        <f>O491*H491</f>
        <v>0</v>
      </c>
      <c r="Q491" s="135">
        <v>0</v>
      </c>
      <c r="R491" s="135">
        <f>Q491*H491</f>
        <v>0</v>
      </c>
      <c r="S491" s="135">
        <v>0</v>
      </c>
      <c r="T491" s="136">
        <f>S491*H491</f>
        <v>0</v>
      </c>
      <c r="AR491" s="137" t="s">
        <v>149</v>
      </c>
      <c r="AT491" s="137" t="s">
        <v>316</v>
      </c>
      <c r="AU491" s="137" t="s">
        <v>78</v>
      </c>
      <c r="AY491" s="17" t="s">
        <v>142</v>
      </c>
      <c r="BE491" s="138">
        <f>IF(N491="základní",J491,0)</f>
        <v>0</v>
      </c>
      <c r="BF491" s="138">
        <f>IF(N491="snížená",J491,0)</f>
        <v>0</v>
      </c>
      <c r="BG491" s="138">
        <f>IF(N491="zákl. přenesená",J491,0)</f>
        <v>0</v>
      </c>
      <c r="BH491" s="138">
        <f>IF(N491="sníž. přenesená",J491,0)</f>
        <v>0</v>
      </c>
      <c r="BI491" s="138">
        <f>IF(N491="nulová",J491,0)</f>
        <v>0</v>
      </c>
      <c r="BJ491" s="17" t="s">
        <v>78</v>
      </c>
      <c r="BK491" s="138">
        <f>ROUND(I491*H491,2)</f>
        <v>0</v>
      </c>
      <c r="BL491" s="17" t="s">
        <v>149</v>
      </c>
      <c r="BM491" s="137" t="s">
        <v>1925</v>
      </c>
    </row>
    <row r="492" spans="2:65" s="13" customFormat="1" ht="11.25">
      <c r="B492" s="154"/>
      <c r="D492" s="140" t="s">
        <v>151</v>
      </c>
      <c r="E492" s="155" t="s">
        <v>19</v>
      </c>
      <c r="F492" s="156" t="s">
        <v>1780</v>
      </c>
      <c r="H492" s="155" t="s">
        <v>19</v>
      </c>
      <c r="I492" s="157"/>
      <c r="L492" s="154"/>
      <c r="M492" s="158"/>
      <c r="T492" s="159"/>
      <c r="AT492" s="155" t="s">
        <v>151</v>
      </c>
      <c r="AU492" s="155" t="s">
        <v>78</v>
      </c>
      <c r="AV492" s="13" t="s">
        <v>78</v>
      </c>
      <c r="AW492" s="13" t="s">
        <v>31</v>
      </c>
      <c r="AX492" s="13" t="s">
        <v>70</v>
      </c>
      <c r="AY492" s="155" t="s">
        <v>142</v>
      </c>
    </row>
    <row r="493" spans="2:65" s="11" customFormat="1" ht="11.25">
      <c r="B493" s="139"/>
      <c r="D493" s="140" t="s">
        <v>151</v>
      </c>
      <c r="E493" s="141" t="s">
        <v>19</v>
      </c>
      <c r="F493" s="142" t="s">
        <v>1781</v>
      </c>
      <c r="H493" s="143">
        <v>3.2</v>
      </c>
      <c r="I493" s="144"/>
      <c r="L493" s="139"/>
      <c r="M493" s="145"/>
      <c r="T493" s="146"/>
      <c r="AT493" s="141" t="s">
        <v>151</v>
      </c>
      <c r="AU493" s="141" t="s">
        <v>78</v>
      </c>
      <c r="AV493" s="11" t="s">
        <v>80</v>
      </c>
      <c r="AW493" s="11" t="s">
        <v>31</v>
      </c>
      <c r="AX493" s="11" t="s">
        <v>70</v>
      </c>
      <c r="AY493" s="141" t="s">
        <v>142</v>
      </c>
    </row>
    <row r="494" spans="2:65" s="11" customFormat="1" ht="11.25">
      <c r="B494" s="139"/>
      <c r="D494" s="140" t="s">
        <v>151</v>
      </c>
      <c r="E494" s="141" t="s">
        <v>19</v>
      </c>
      <c r="F494" s="142" t="s">
        <v>1926</v>
      </c>
      <c r="H494" s="143">
        <v>2.8</v>
      </c>
      <c r="I494" s="144"/>
      <c r="L494" s="139"/>
      <c r="M494" s="145"/>
      <c r="T494" s="146"/>
      <c r="AT494" s="141" t="s">
        <v>151</v>
      </c>
      <c r="AU494" s="141" t="s">
        <v>78</v>
      </c>
      <c r="AV494" s="11" t="s">
        <v>80</v>
      </c>
      <c r="AW494" s="11" t="s">
        <v>31</v>
      </c>
      <c r="AX494" s="11" t="s">
        <v>70</v>
      </c>
      <c r="AY494" s="141" t="s">
        <v>142</v>
      </c>
    </row>
    <row r="495" spans="2:65" s="13" customFormat="1" ht="11.25">
      <c r="B495" s="154"/>
      <c r="D495" s="140" t="s">
        <v>151</v>
      </c>
      <c r="E495" s="155" t="s">
        <v>19</v>
      </c>
      <c r="F495" s="156" t="s">
        <v>663</v>
      </c>
      <c r="H495" s="155" t="s">
        <v>19</v>
      </c>
      <c r="I495" s="157"/>
      <c r="L495" s="154"/>
      <c r="M495" s="158"/>
      <c r="T495" s="159"/>
      <c r="AT495" s="155" t="s">
        <v>151</v>
      </c>
      <c r="AU495" s="155" t="s">
        <v>78</v>
      </c>
      <c r="AV495" s="13" t="s">
        <v>78</v>
      </c>
      <c r="AW495" s="13" t="s">
        <v>31</v>
      </c>
      <c r="AX495" s="13" t="s">
        <v>70</v>
      </c>
      <c r="AY495" s="155" t="s">
        <v>142</v>
      </c>
    </row>
    <row r="496" spans="2:65" s="11" customFormat="1" ht="11.25">
      <c r="B496" s="139"/>
      <c r="D496" s="140" t="s">
        <v>151</v>
      </c>
      <c r="E496" s="141" t="s">
        <v>19</v>
      </c>
      <c r="F496" s="142" t="s">
        <v>1783</v>
      </c>
      <c r="H496" s="143">
        <v>8.2170000000000005</v>
      </c>
      <c r="I496" s="144"/>
      <c r="L496" s="139"/>
      <c r="M496" s="145"/>
      <c r="T496" s="146"/>
      <c r="AT496" s="141" t="s">
        <v>151</v>
      </c>
      <c r="AU496" s="141" t="s">
        <v>78</v>
      </c>
      <c r="AV496" s="11" t="s">
        <v>80</v>
      </c>
      <c r="AW496" s="11" t="s">
        <v>31</v>
      </c>
      <c r="AX496" s="11" t="s">
        <v>70</v>
      </c>
      <c r="AY496" s="141" t="s">
        <v>142</v>
      </c>
    </row>
    <row r="497" spans="2:65" s="11" customFormat="1" ht="11.25">
      <c r="B497" s="139"/>
      <c r="D497" s="140" t="s">
        <v>151</v>
      </c>
      <c r="E497" s="141" t="s">
        <v>19</v>
      </c>
      <c r="F497" s="142" t="s">
        <v>1927</v>
      </c>
      <c r="H497" s="143">
        <v>3.7829999999999999</v>
      </c>
      <c r="I497" s="144"/>
      <c r="L497" s="139"/>
      <c r="M497" s="145"/>
      <c r="T497" s="146"/>
      <c r="AT497" s="141" t="s">
        <v>151</v>
      </c>
      <c r="AU497" s="141" t="s">
        <v>78</v>
      </c>
      <c r="AV497" s="11" t="s">
        <v>80</v>
      </c>
      <c r="AW497" s="11" t="s">
        <v>31</v>
      </c>
      <c r="AX497" s="11" t="s">
        <v>70</v>
      </c>
      <c r="AY497" s="141" t="s">
        <v>142</v>
      </c>
    </row>
    <row r="498" spans="2:65" s="13" customFormat="1" ht="11.25">
      <c r="B498" s="154"/>
      <c r="D498" s="140" t="s">
        <v>151</v>
      </c>
      <c r="E498" s="155" t="s">
        <v>19</v>
      </c>
      <c r="F498" s="156" t="s">
        <v>438</v>
      </c>
      <c r="H498" s="155" t="s">
        <v>19</v>
      </c>
      <c r="I498" s="157"/>
      <c r="L498" s="154"/>
      <c r="M498" s="158"/>
      <c r="T498" s="159"/>
      <c r="AT498" s="155" t="s">
        <v>151</v>
      </c>
      <c r="AU498" s="155" t="s">
        <v>78</v>
      </c>
      <c r="AV498" s="13" t="s">
        <v>78</v>
      </c>
      <c r="AW498" s="13" t="s">
        <v>31</v>
      </c>
      <c r="AX498" s="13" t="s">
        <v>70</v>
      </c>
      <c r="AY498" s="155" t="s">
        <v>142</v>
      </c>
    </row>
    <row r="499" spans="2:65" s="11" customFormat="1" ht="11.25">
      <c r="B499" s="139"/>
      <c r="D499" s="140" t="s">
        <v>151</v>
      </c>
      <c r="E499" s="141" t="s">
        <v>19</v>
      </c>
      <c r="F499" s="142" t="s">
        <v>439</v>
      </c>
      <c r="H499" s="143">
        <v>-8</v>
      </c>
      <c r="I499" s="144"/>
      <c r="L499" s="139"/>
      <c r="M499" s="145"/>
      <c r="T499" s="146"/>
      <c r="AT499" s="141" t="s">
        <v>151</v>
      </c>
      <c r="AU499" s="141" t="s">
        <v>78</v>
      </c>
      <c r="AV499" s="11" t="s">
        <v>80</v>
      </c>
      <c r="AW499" s="11" t="s">
        <v>31</v>
      </c>
      <c r="AX499" s="11" t="s">
        <v>70</v>
      </c>
      <c r="AY499" s="141" t="s">
        <v>142</v>
      </c>
    </row>
    <row r="500" spans="2:65" s="12" customFormat="1" ht="11.25">
      <c r="B500" s="147"/>
      <c r="D500" s="140" t="s">
        <v>151</v>
      </c>
      <c r="E500" s="148" t="s">
        <v>19</v>
      </c>
      <c r="F500" s="149" t="s">
        <v>154</v>
      </c>
      <c r="H500" s="150">
        <v>10</v>
      </c>
      <c r="I500" s="151"/>
      <c r="L500" s="147"/>
      <c r="M500" s="152"/>
      <c r="T500" s="153"/>
      <c r="AT500" s="148" t="s">
        <v>151</v>
      </c>
      <c r="AU500" s="148" t="s">
        <v>78</v>
      </c>
      <c r="AV500" s="12" t="s">
        <v>149</v>
      </c>
      <c r="AW500" s="12" t="s">
        <v>31</v>
      </c>
      <c r="AX500" s="12" t="s">
        <v>78</v>
      </c>
      <c r="AY500" s="148" t="s">
        <v>142</v>
      </c>
    </row>
    <row r="501" spans="2:65" s="1" customFormat="1" ht="90" customHeight="1">
      <c r="B501" s="32"/>
      <c r="C501" s="160" t="s">
        <v>503</v>
      </c>
      <c r="D501" s="160" t="s">
        <v>316</v>
      </c>
      <c r="E501" s="161" t="s">
        <v>460</v>
      </c>
      <c r="F501" s="162" t="s">
        <v>461</v>
      </c>
      <c r="G501" s="163" t="s">
        <v>435</v>
      </c>
      <c r="H501" s="164">
        <v>8</v>
      </c>
      <c r="I501" s="165"/>
      <c r="J501" s="166">
        <f>ROUND(I501*H501,2)</f>
        <v>0</v>
      </c>
      <c r="K501" s="162" t="s">
        <v>147</v>
      </c>
      <c r="L501" s="32"/>
      <c r="M501" s="167" t="s">
        <v>19</v>
      </c>
      <c r="N501" s="168" t="s">
        <v>41</v>
      </c>
      <c r="P501" s="135">
        <f>O501*H501</f>
        <v>0</v>
      </c>
      <c r="Q501" s="135">
        <v>0</v>
      </c>
      <c r="R501" s="135">
        <f>Q501*H501</f>
        <v>0</v>
      </c>
      <c r="S501" s="135">
        <v>0</v>
      </c>
      <c r="T501" s="136">
        <f>S501*H501</f>
        <v>0</v>
      </c>
      <c r="AR501" s="137" t="s">
        <v>149</v>
      </c>
      <c r="AT501" s="137" t="s">
        <v>316</v>
      </c>
      <c r="AU501" s="137" t="s">
        <v>78</v>
      </c>
      <c r="AY501" s="17" t="s">
        <v>142</v>
      </c>
      <c r="BE501" s="138">
        <f>IF(N501="základní",J501,0)</f>
        <v>0</v>
      </c>
      <c r="BF501" s="138">
        <f>IF(N501="snížená",J501,0)</f>
        <v>0</v>
      </c>
      <c r="BG501" s="138">
        <f>IF(N501="zákl. přenesená",J501,0)</f>
        <v>0</v>
      </c>
      <c r="BH501" s="138">
        <f>IF(N501="sníž. přenesená",J501,0)</f>
        <v>0</v>
      </c>
      <c r="BI501" s="138">
        <f>IF(N501="nulová",J501,0)</f>
        <v>0</v>
      </c>
      <c r="BJ501" s="17" t="s">
        <v>78</v>
      </c>
      <c r="BK501" s="138">
        <f>ROUND(I501*H501,2)</f>
        <v>0</v>
      </c>
      <c r="BL501" s="17" t="s">
        <v>149</v>
      </c>
      <c r="BM501" s="137" t="s">
        <v>1928</v>
      </c>
    </row>
    <row r="502" spans="2:65" s="13" customFormat="1" ht="11.25">
      <c r="B502" s="154"/>
      <c r="D502" s="140" t="s">
        <v>151</v>
      </c>
      <c r="E502" s="155" t="s">
        <v>19</v>
      </c>
      <c r="F502" s="156" t="s">
        <v>1780</v>
      </c>
      <c r="H502" s="155" t="s">
        <v>19</v>
      </c>
      <c r="I502" s="157"/>
      <c r="L502" s="154"/>
      <c r="M502" s="158"/>
      <c r="T502" s="159"/>
      <c r="AT502" s="155" t="s">
        <v>151</v>
      </c>
      <c r="AU502" s="155" t="s">
        <v>78</v>
      </c>
      <c r="AV502" s="13" t="s">
        <v>78</v>
      </c>
      <c r="AW502" s="13" t="s">
        <v>31</v>
      </c>
      <c r="AX502" s="13" t="s">
        <v>70</v>
      </c>
      <c r="AY502" s="155" t="s">
        <v>142</v>
      </c>
    </row>
    <row r="503" spans="2:65" s="11" customFormat="1" ht="11.25">
      <c r="B503" s="139"/>
      <c r="D503" s="140" t="s">
        <v>151</v>
      </c>
      <c r="E503" s="141" t="s">
        <v>19</v>
      </c>
      <c r="F503" s="142" t="s">
        <v>1929</v>
      </c>
      <c r="H503" s="143">
        <v>0.76800000000000002</v>
      </c>
      <c r="I503" s="144"/>
      <c r="L503" s="139"/>
      <c r="M503" s="145"/>
      <c r="T503" s="146"/>
      <c r="AT503" s="141" t="s">
        <v>151</v>
      </c>
      <c r="AU503" s="141" t="s">
        <v>78</v>
      </c>
      <c r="AV503" s="11" t="s">
        <v>80</v>
      </c>
      <c r="AW503" s="11" t="s">
        <v>31</v>
      </c>
      <c r="AX503" s="11" t="s">
        <v>70</v>
      </c>
      <c r="AY503" s="141" t="s">
        <v>142</v>
      </c>
    </row>
    <row r="504" spans="2:65" s="11" customFormat="1" ht="11.25">
      <c r="B504" s="139"/>
      <c r="D504" s="140" t="s">
        <v>151</v>
      </c>
      <c r="E504" s="141" t="s">
        <v>19</v>
      </c>
      <c r="F504" s="142" t="s">
        <v>1930</v>
      </c>
      <c r="H504" s="143">
        <v>3.2320000000000002</v>
      </c>
      <c r="I504" s="144"/>
      <c r="L504" s="139"/>
      <c r="M504" s="145"/>
      <c r="T504" s="146"/>
      <c r="AT504" s="141" t="s">
        <v>151</v>
      </c>
      <c r="AU504" s="141" t="s">
        <v>78</v>
      </c>
      <c r="AV504" s="11" t="s">
        <v>80</v>
      </c>
      <c r="AW504" s="11" t="s">
        <v>31</v>
      </c>
      <c r="AX504" s="11" t="s">
        <v>70</v>
      </c>
      <c r="AY504" s="141" t="s">
        <v>142</v>
      </c>
    </row>
    <row r="505" spans="2:65" s="13" customFormat="1" ht="11.25">
      <c r="B505" s="154"/>
      <c r="D505" s="140" t="s">
        <v>151</v>
      </c>
      <c r="E505" s="155" t="s">
        <v>19</v>
      </c>
      <c r="F505" s="156" t="s">
        <v>663</v>
      </c>
      <c r="H505" s="155" t="s">
        <v>19</v>
      </c>
      <c r="I505" s="157"/>
      <c r="L505" s="154"/>
      <c r="M505" s="158"/>
      <c r="T505" s="159"/>
      <c r="AT505" s="155" t="s">
        <v>151</v>
      </c>
      <c r="AU505" s="155" t="s">
        <v>78</v>
      </c>
      <c r="AV505" s="13" t="s">
        <v>78</v>
      </c>
      <c r="AW505" s="13" t="s">
        <v>31</v>
      </c>
      <c r="AX505" s="13" t="s">
        <v>70</v>
      </c>
      <c r="AY505" s="155" t="s">
        <v>142</v>
      </c>
    </row>
    <row r="506" spans="2:65" s="11" customFormat="1" ht="11.25">
      <c r="B506" s="139"/>
      <c r="D506" s="140" t="s">
        <v>151</v>
      </c>
      <c r="E506" s="141" t="s">
        <v>19</v>
      </c>
      <c r="F506" s="142" t="s">
        <v>1931</v>
      </c>
      <c r="H506" s="143">
        <v>1.972</v>
      </c>
      <c r="I506" s="144"/>
      <c r="L506" s="139"/>
      <c r="M506" s="145"/>
      <c r="T506" s="146"/>
      <c r="AT506" s="141" t="s">
        <v>151</v>
      </c>
      <c r="AU506" s="141" t="s">
        <v>78</v>
      </c>
      <c r="AV506" s="11" t="s">
        <v>80</v>
      </c>
      <c r="AW506" s="11" t="s">
        <v>31</v>
      </c>
      <c r="AX506" s="11" t="s">
        <v>70</v>
      </c>
      <c r="AY506" s="141" t="s">
        <v>142</v>
      </c>
    </row>
    <row r="507" spans="2:65" s="11" customFormat="1" ht="11.25">
      <c r="B507" s="139"/>
      <c r="D507" s="140" t="s">
        <v>151</v>
      </c>
      <c r="E507" s="141" t="s">
        <v>19</v>
      </c>
      <c r="F507" s="142" t="s">
        <v>1932</v>
      </c>
      <c r="H507" s="143">
        <v>2.028</v>
      </c>
      <c r="I507" s="144"/>
      <c r="L507" s="139"/>
      <c r="M507" s="145"/>
      <c r="T507" s="146"/>
      <c r="AT507" s="141" t="s">
        <v>151</v>
      </c>
      <c r="AU507" s="141" t="s">
        <v>78</v>
      </c>
      <c r="AV507" s="11" t="s">
        <v>80</v>
      </c>
      <c r="AW507" s="11" t="s">
        <v>31</v>
      </c>
      <c r="AX507" s="11" t="s">
        <v>70</v>
      </c>
      <c r="AY507" s="141" t="s">
        <v>142</v>
      </c>
    </row>
    <row r="508" spans="2:65" s="12" customFormat="1" ht="11.25">
      <c r="B508" s="147"/>
      <c r="D508" s="140" t="s">
        <v>151</v>
      </c>
      <c r="E508" s="148" t="s">
        <v>19</v>
      </c>
      <c r="F508" s="149" t="s">
        <v>154</v>
      </c>
      <c r="H508" s="150">
        <v>8</v>
      </c>
      <c r="I508" s="151"/>
      <c r="L508" s="147"/>
      <c r="M508" s="152"/>
      <c r="T508" s="153"/>
      <c r="AT508" s="148" t="s">
        <v>151</v>
      </c>
      <c r="AU508" s="148" t="s">
        <v>78</v>
      </c>
      <c r="AV508" s="12" t="s">
        <v>149</v>
      </c>
      <c r="AW508" s="12" t="s">
        <v>31</v>
      </c>
      <c r="AX508" s="12" t="s">
        <v>78</v>
      </c>
      <c r="AY508" s="148" t="s">
        <v>142</v>
      </c>
    </row>
    <row r="509" spans="2:65" s="1" customFormat="1" ht="90" customHeight="1">
      <c r="B509" s="32"/>
      <c r="C509" s="160" t="s">
        <v>508</v>
      </c>
      <c r="D509" s="160" t="s">
        <v>316</v>
      </c>
      <c r="E509" s="161" t="s">
        <v>451</v>
      </c>
      <c r="F509" s="162" t="s">
        <v>452</v>
      </c>
      <c r="G509" s="163" t="s">
        <v>164</v>
      </c>
      <c r="H509" s="164">
        <v>1620</v>
      </c>
      <c r="I509" s="165"/>
      <c r="J509" s="166">
        <f>ROUND(I509*H509,2)</f>
        <v>0</v>
      </c>
      <c r="K509" s="162" t="s">
        <v>147</v>
      </c>
      <c r="L509" s="32"/>
      <c r="M509" s="167" t="s">
        <v>19</v>
      </c>
      <c r="N509" s="168" t="s">
        <v>41</v>
      </c>
      <c r="P509" s="135">
        <f>O509*H509</f>
        <v>0</v>
      </c>
      <c r="Q509" s="135">
        <v>0</v>
      </c>
      <c r="R509" s="135">
        <f>Q509*H509</f>
        <v>0</v>
      </c>
      <c r="S509" s="135">
        <v>0</v>
      </c>
      <c r="T509" s="136">
        <f>S509*H509</f>
        <v>0</v>
      </c>
      <c r="AR509" s="137" t="s">
        <v>149</v>
      </c>
      <c r="AT509" s="137" t="s">
        <v>316</v>
      </c>
      <c r="AU509" s="137" t="s">
        <v>78</v>
      </c>
      <c r="AY509" s="17" t="s">
        <v>142</v>
      </c>
      <c r="BE509" s="138">
        <f>IF(N509="základní",J509,0)</f>
        <v>0</v>
      </c>
      <c r="BF509" s="138">
        <f>IF(N509="snížená",J509,0)</f>
        <v>0</v>
      </c>
      <c r="BG509" s="138">
        <f>IF(N509="zákl. přenesená",J509,0)</f>
        <v>0</v>
      </c>
      <c r="BH509" s="138">
        <f>IF(N509="sníž. přenesená",J509,0)</f>
        <v>0</v>
      </c>
      <c r="BI509" s="138">
        <f>IF(N509="nulová",J509,0)</f>
        <v>0</v>
      </c>
      <c r="BJ509" s="17" t="s">
        <v>78</v>
      </c>
      <c r="BK509" s="138">
        <f>ROUND(I509*H509,2)</f>
        <v>0</v>
      </c>
      <c r="BL509" s="17" t="s">
        <v>149</v>
      </c>
      <c r="BM509" s="137" t="s">
        <v>1933</v>
      </c>
    </row>
    <row r="510" spans="2:65" s="1" customFormat="1" ht="19.5">
      <c r="B510" s="32"/>
      <c r="D510" s="140" t="s">
        <v>314</v>
      </c>
      <c r="F510" s="169" t="s">
        <v>379</v>
      </c>
      <c r="I510" s="170"/>
      <c r="L510" s="32"/>
      <c r="M510" s="171"/>
      <c r="T510" s="53"/>
      <c r="AT510" s="17" t="s">
        <v>314</v>
      </c>
      <c r="AU510" s="17" t="s">
        <v>78</v>
      </c>
    </row>
    <row r="511" spans="2:65" s="13" customFormat="1" ht="11.25">
      <c r="B511" s="154"/>
      <c r="D511" s="140" t="s">
        <v>151</v>
      </c>
      <c r="E511" s="155" t="s">
        <v>19</v>
      </c>
      <c r="F511" s="156" t="s">
        <v>1901</v>
      </c>
      <c r="H511" s="155" t="s">
        <v>19</v>
      </c>
      <c r="I511" s="157"/>
      <c r="L511" s="154"/>
      <c r="M511" s="158"/>
      <c r="T511" s="159"/>
      <c r="AT511" s="155" t="s">
        <v>151</v>
      </c>
      <c r="AU511" s="155" t="s">
        <v>78</v>
      </c>
      <c r="AV511" s="13" t="s">
        <v>78</v>
      </c>
      <c r="AW511" s="13" t="s">
        <v>31</v>
      </c>
      <c r="AX511" s="13" t="s">
        <v>70</v>
      </c>
      <c r="AY511" s="155" t="s">
        <v>142</v>
      </c>
    </row>
    <row r="512" spans="2:65" s="11" customFormat="1" ht="11.25">
      <c r="B512" s="139"/>
      <c r="D512" s="140" t="s">
        <v>151</v>
      </c>
      <c r="E512" s="141" t="s">
        <v>19</v>
      </c>
      <c r="F512" s="142" t="s">
        <v>1778</v>
      </c>
      <c r="H512" s="143">
        <v>250</v>
      </c>
      <c r="I512" s="144"/>
      <c r="L512" s="139"/>
      <c r="M512" s="145"/>
      <c r="T512" s="146"/>
      <c r="AT512" s="141" t="s">
        <v>151</v>
      </c>
      <c r="AU512" s="141" t="s">
        <v>78</v>
      </c>
      <c r="AV512" s="11" t="s">
        <v>80</v>
      </c>
      <c r="AW512" s="11" t="s">
        <v>31</v>
      </c>
      <c r="AX512" s="11" t="s">
        <v>70</v>
      </c>
      <c r="AY512" s="141" t="s">
        <v>142</v>
      </c>
    </row>
    <row r="513" spans="2:65" s="13" customFormat="1" ht="11.25">
      <c r="B513" s="154"/>
      <c r="D513" s="140" t="s">
        <v>151</v>
      </c>
      <c r="E513" s="155" t="s">
        <v>19</v>
      </c>
      <c r="F513" s="156" t="s">
        <v>1780</v>
      </c>
      <c r="H513" s="155" t="s">
        <v>19</v>
      </c>
      <c r="I513" s="157"/>
      <c r="L513" s="154"/>
      <c r="M513" s="158"/>
      <c r="T513" s="159"/>
      <c r="AT513" s="155" t="s">
        <v>151</v>
      </c>
      <c r="AU513" s="155" t="s">
        <v>78</v>
      </c>
      <c r="AV513" s="13" t="s">
        <v>78</v>
      </c>
      <c r="AW513" s="13" t="s">
        <v>31</v>
      </c>
      <c r="AX513" s="13" t="s">
        <v>70</v>
      </c>
      <c r="AY513" s="155" t="s">
        <v>142</v>
      </c>
    </row>
    <row r="514" spans="2:65" s="11" customFormat="1" ht="11.25">
      <c r="B514" s="139"/>
      <c r="D514" s="140" t="s">
        <v>151</v>
      </c>
      <c r="E514" s="141" t="s">
        <v>19</v>
      </c>
      <c r="F514" s="142" t="s">
        <v>1908</v>
      </c>
      <c r="H514" s="143">
        <v>384</v>
      </c>
      <c r="I514" s="144"/>
      <c r="L514" s="139"/>
      <c r="M514" s="145"/>
      <c r="T514" s="146"/>
      <c r="AT514" s="141" t="s">
        <v>151</v>
      </c>
      <c r="AU514" s="141" t="s">
        <v>78</v>
      </c>
      <c r="AV514" s="11" t="s">
        <v>80</v>
      </c>
      <c r="AW514" s="11" t="s">
        <v>31</v>
      </c>
      <c r="AX514" s="11" t="s">
        <v>70</v>
      </c>
      <c r="AY514" s="141" t="s">
        <v>142</v>
      </c>
    </row>
    <row r="515" spans="2:65" s="13" customFormat="1" ht="11.25">
      <c r="B515" s="154"/>
      <c r="D515" s="140" t="s">
        <v>151</v>
      </c>
      <c r="E515" s="155" t="s">
        <v>19</v>
      </c>
      <c r="F515" s="156" t="s">
        <v>663</v>
      </c>
      <c r="H515" s="155" t="s">
        <v>19</v>
      </c>
      <c r="I515" s="157"/>
      <c r="L515" s="154"/>
      <c r="M515" s="158"/>
      <c r="T515" s="159"/>
      <c r="AT515" s="155" t="s">
        <v>151</v>
      </c>
      <c r="AU515" s="155" t="s">
        <v>78</v>
      </c>
      <c r="AV515" s="13" t="s">
        <v>78</v>
      </c>
      <c r="AW515" s="13" t="s">
        <v>31</v>
      </c>
      <c r="AX515" s="13" t="s">
        <v>70</v>
      </c>
      <c r="AY515" s="155" t="s">
        <v>142</v>
      </c>
    </row>
    <row r="516" spans="2:65" s="11" customFormat="1" ht="11.25">
      <c r="B516" s="139"/>
      <c r="D516" s="140" t="s">
        <v>151</v>
      </c>
      <c r="E516" s="141" t="s">
        <v>19</v>
      </c>
      <c r="F516" s="142" t="s">
        <v>1909</v>
      </c>
      <c r="H516" s="143">
        <v>986</v>
      </c>
      <c r="I516" s="144"/>
      <c r="L516" s="139"/>
      <c r="M516" s="145"/>
      <c r="T516" s="146"/>
      <c r="AT516" s="141" t="s">
        <v>151</v>
      </c>
      <c r="AU516" s="141" t="s">
        <v>78</v>
      </c>
      <c r="AV516" s="11" t="s">
        <v>80</v>
      </c>
      <c r="AW516" s="11" t="s">
        <v>31</v>
      </c>
      <c r="AX516" s="11" t="s">
        <v>70</v>
      </c>
      <c r="AY516" s="141" t="s">
        <v>142</v>
      </c>
    </row>
    <row r="517" spans="2:65" s="12" customFormat="1" ht="11.25">
      <c r="B517" s="147"/>
      <c r="D517" s="140" t="s">
        <v>151</v>
      </c>
      <c r="E517" s="148" t="s">
        <v>19</v>
      </c>
      <c r="F517" s="149" t="s">
        <v>154</v>
      </c>
      <c r="H517" s="150">
        <v>1620</v>
      </c>
      <c r="I517" s="151"/>
      <c r="L517" s="147"/>
      <c r="M517" s="152"/>
      <c r="T517" s="153"/>
      <c r="AT517" s="148" t="s">
        <v>151</v>
      </c>
      <c r="AU517" s="148" t="s">
        <v>78</v>
      </c>
      <c r="AV517" s="12" t="s">
        <v>149</v>
      </c>
      <c r="AW517" s="12" t="s">
        <v>31</v>
      </c>
      <c r="AX517" s="12" t="s">
        <v>78</v>
      </c>
      <c r="AY517" s="148" t="s">
        <v>142</v>
      </c>
    </row>
    <row r="518" spans="2:65" s="1" customFormat="1" ht="90" customHeight="1">
      <c r="B518" s="32"/>
      <c r="C518" s="160" t="s">
        <v>512</v>
      </c>
      <c r="D518" s="160" t="s">
        <v>316</v>
      </c>
      <c r="E518" s="161" t="s">
        <v>456</v>
      </c>
      <c r="F518" s="162" t="s">
        <v>457</v>
      </c>
      <c r="G518" s="163" t="s">
        <v>164</v>
      </c>
      <c r="H518" s="164">
        <v>1620</v>
      </c>
      <c r="I518" s="165"/>
      <c r="J518" s="166">
        <f>ROUND(I518*H518,2)</f>
        <v>0</v>
      </c>
      <c r="K518" s="162" t="s">
        <v>147</v>
      </c>
      <c r="L518" s="32"/>
      <c r="M518" s="167" t="s">
        <v>19</v>
      </c>
      <c r="N518" s="168" t="s">
        <v>41</v>
      </c>
      <c r="P518" s="135">
        <f>O518*H518</f>
        <v>0</v>
      </c>
      <c r="Q518" s="135">
        <v>0</v>
      </c>
      <c r="R518" s="135">
        <f>Q518*H518</f>
        <v>0</v>
      </c>
      <c r="S518" s="135">
        <v>0</v>
      </c>
      <c r="T518" s="136">
        <f>S518*H518</f>
        <v>0</v>
      </c>
      <c r="AR518" s="137" t="s">
        <v>149</v>
      </c>
      <c r="AT518" s="137" t="s">
        <v>316</v>
      </c>
      <c r="AU518" s="137" t="s">
        <v>78</v>
      </c>
      <c r="AY518" s="17" t="s">
        <v>142</v>
      </c>
      <c r="BE518" s="138">
        <f>IF(N518="základní",J518,0)</f>
        <v>0</v>
      </c>
      <c r="BF518" s="138">
        <f>IF(N518="snížená",J518,0)</f>
        <v>0</v>
      </c>
      <c r="BG518" s="138">
        <f>IF(N518="zákl. přenesená",J518,0)</f>
        <v>0</v>
      </c>
      <c r="BH518" s="138">
        <f>IF(N518="sníž. přenesená",J518,0)</f>
        <v>0</v>
      </c>
      <c r="BI518" s="138">
        <f>IF(N518="nulová",J518,0)</f>
        <v>0</v>
      </c>
      <c r="BJ518" s="17" t="s">
        <v>78</v>
      </c>
      <c r="BK518" s="138">
        <f>ROUND(I518*H518,2)</f>
        <v>0</v>
      </c>
      <c r="BL518" s="17" t="s">
        <v>149</v>
      </c>
      <c r="BM518" s="137" t="s">
        <v>1934</v>
      </c>
    </row>
    <row r="519" spans="2:65" s="1" customFormat="1" ht="19.5">
      <c r="B519" s="32"/>
      <c r="D519" s="140" t="s">
        <v>314</v>
      </c>
      <c r="F519" s="169" t="s">
        <v>379</v>
      </c>
      <c r="I519" s="170"/>
      <c r="L519" s="32"/>
      <c r="M519" s="171"/>
      <c r="T519" s="53"/>
      <c r="AT519" s="17" t="s">
        <v>314</v>
      </c>
      <c r="AU519" s="17" t="s">
        <v>78</v>
      </c>
    </row>
    <row r="520" spans="2:65" s="13" customFormat="1" ht="11.25">
      <c r="B520" s="154"/>
      <c r="D520" s="140" t="s">
        <v>151</v>
      </c>
      <c r="E520" s="155" t="s">
        <v>19</v>
      </c>
      <c r="F520" s="156" t="s">
        <v>1901</v>
      </c>
      <c r="H520" s="155" t="s">
        <v>19</v>
      </c>
      <c r="I520" s="157"/>
      <c r="L520" s="154"/>
      <c r="M520" s="158"/>
      <c r="T520" s="159"/>
      <c r="AT520" s="155" t="s">
        <v>151</v>
      </c>
      <c r="AU520" s="155" t="s">
        <v>78</v>
      </c>
      <c r="AV520" s="13" t="s">
        <v>78</v>
      </c>
      <c r="AW520" s="13" t="s">
        <v>31</v>
      </c>
      <c r="AX520" s="13" t="s">
        <v>70</v>
      </c>
      <c r="AY520" s="155" t="s">
        <v>142</v>
      </c>
    </row>
    <row r="521" spans="2:65" s="11" customFormat="1" ht="11.25">
      <c r="B521" s="139"/>
      <c r="D521" s="140" t="s">
        <v>151</v>
      </c>
      <c r="E521" s="141" t="s">
        <v>19</v>
      </c>
      <c r="F521" s="142" t="s">
        <v>1778</v>
      </c>
      <c r="H521" s="143">
        <v>250</v>
      </c>
      <c r="I521" s="144"/>
      <c r="L521" s="139"/>
      <c r="M521" s="145"/>
      <c r="T521" s="146"/>
      <c r="AT521" s="141" t="s">
        <v>151</v>
      </c>
      <c r="AU521" s="141" t="s">
        <v>78</v>
      </c>
      <c r="AV521" s="11" t="s">
        <v>80</v>
      </c>
      <c r="AW521" s="11" t="s">
        <v>31</v>
      </c>
      <c r="AX521" s="11" t="s">
        <v>70</v>
      </c>
      <c r="AY521" s="141" t="s">
        <v>142</v>
      </c>
    </row>
    <row r="522" spans="2:65" s="13" customFormat="1" ht="11.25">
      <c r="B522" s="154"/>
      <c r="D522" s="140" t="s">
        <v>151</v>
      </c>
      <c r="E522" s="155" t="s">
        <v>19</v>
      </c>
      <c r="F522" s="156" t="s">
        <v>1780</v>
      </c>
      <c r="H522" s="155" t="s">
        <v>19</v>
      </c>
      <c r="I522" s="157"/>
      <c r="L522" s="154"/>
      <c r="M522" s="158"/>
      <c r="T522" s="159"/>
      <c r="AT522" s="155" t="s">
        <v>151</v>
      </c>
      <c r="AU522" s="155" t="s">
        <v>78</v>
      </c>
      <c r="AV522" s="13" t="s">
        <v>78</v>
      </c>
      <c r="AW522" s="13" t="s">
        <v>31</v>
      </c>
      <c r="AX522" s="13" t="s">
        <v>70</v>
      </c>
      <c r="AY522" s="155" t="s">
        <v>142</v>
      </c>
    </row>
    <row r="523" spans="2:65" s="11" customFormat="1" ht="11.25">
      <c r="B523" s="139"/>
      <c r="D523" s="140" t="s">
        <v>151</v>
      </c>
      <c r="E523" s="141" t="s">
        <v>19</v>
      </c>
      <c r="F523" s="142" t="s">
        <v>1908</v>
      </c>
      <c r="H523" s="143">
        <v>384</v>
      </c>
      <c r="I523" s="144"/>
      <c r="L523" s="139"/>
      <c r="M523" s="145"/>
      <c r="T523" s="146"/>
      <c r="AT523" s="141" t="s">
        <v>151</v>
      </c>
      <c r="AU523" s="141" t="s">
        <v>78</v>
      </c>
      <c r="AV523" s="11" t="s">
        <v>80</v>
      </c>
      <c r="AW523" s="11" t="s">
        <v>31</v>
      </c>
      <c r="AX523" s="11" t="s">
        <v>70</v>
      </c>
      <c r="AY523" s="141" t="s">
        <v>142</v>
      </c>
    </row>
    <row r="524" spans="2:65" s="13" customFormat="1" ht="11.25">
      <c r="B524" s="154"/>
      <c r="D524" s="140" t="s">
        <v>151</v>
      </c>
      <c r="E524" s="155" t="s">
        <v>19</v>
      </c>
      <c r="F524" s="156" t="s">
        <v>663</v>
      </c>
      <c r="H524" s="155" t="s">
        <v>19</v>
      </c>
      <c r="I524" s="157"/>
      <c r="L524" s="154"/>
      <c r="M524" s="158"/>
      <c r="T524" s="159"/>
      <c r="AT524" s="155" t="s">
        <v>151</v>
      </c>
      <c r="AU524" s="155" t="s">
        <v>78</v>
      </c>
      <c r="AV524" s="13" t="s">
        <v>78</v>
      </c>
      <c r="AW524" s="13" t="s">
        <v>31</v>
      </c>
      <c r="AX524" s="13" t="s">
        <v>70</v>
      </c>
      <c r="AY524" s="155" t="s">
        <v>142</v>
      </c>
    </row>
    <row r="525" spans="2:65" s="11" customFormat="1" ht="11.25">
      <c r="B525" s="139"/>
      <c r="D525" s="140" t="s">
        <v>151</v>
      </c>
      <c r="E525" s="141" t="s">
        <v>19</v>
      </c>
      <c r="F525" s="142" t="s">
        <v>1909</v>
      </c>
      <c r="H525" s="143">
        <v>986</v>
      </c>
      <c r="I525" s="144"/>
      <c r="L525" s="139"/>
      <c r="M525" s="145"/>
      <c r="T525" s="146"/>
      <c r="AT525" s="141" t="s">
        <v>151</v>
      </c>
      <c r="AU525" s="141" t="s">
        <v>78</v>
      </c>
      <c r="AV525" s="11" t="s">
        <v>80</v>
      </c>
      <c r="AW525" s="11" t="s">
        <v>31</v>
      </c>
      <c r="AX525" s="11" t="s">
        <v>70</v>
      </c>
      <c r="AY525" s="141" t="s">
        <v>142</v>
      </c>
    </row>
    <row r="526" spans="2:65" s="12" customFormat="1" ht="11.25">
      <c r="B526" s="147"/>
      <c r="D526" s="140" t="s">
        <v>151</v>
      </c>
      <c r="E526" s="148" t="s">
        <v>19</v>
      </c>
      <c r="F526" s="149" t="s">
        <v>154</v>
      </c>
      <c r="H526" s="150">
        <v>1620</v>
      </c>
      <c r="I526" s="151"/>
      <c r="L526" s="147"/>
      <c r="M526" s="152"/>
      <c r="T526" s="153"/>
      <c r="AT526" s="148" t="s">
        <v>151</v>
      </c>
      <c r="AU526" s="148" t="s">
        <v>78</v>
      </c>
      <c r="AV526" s="12" t="s">
        <v>149</v>
      </c>
      <c r="AW526" s="12" t="s">
        <v>31</v>
      </c>
      <c r="AX526" s="12" t="s">
        <v>78</v>
      </c>
      <c r="AY526" s="148" t="s">
        <v>142</v>
      </c>
    </row>
    <row r="527" spans="2:65" s="1" customFormat="1" ht="114.95" customHeight="1">
      <c r="B527" s="32"/>
      <c r="C527" s="160" t="s">
        <v>517</v>
      </c>
      <c r="D527" s="160" t="s">
        <v>316</v>
      </c>
      <c r="E527" s="161" t="s">
        <v>1289</v>
      </c>
      <c r="F527" s="162" t="s">
        <v>1290</v>
      </c>
      <c r="G527" s="163" t="s">
        <v>146</v>
      </c>
      <c r="H527" s="164">
        <v>2</v>
      </c>
      <c r="I527" s="165"/>
      <c r="J527" s="166">
        <f>ROUND(I527*H527,2)</f>
        <v>0</v>
      </c>
      <c r="K527" s="162" t="s">
        <v>147</v>
      </c>
      <c r="L527" s="32"/>
      <c r="M527" s="167" t="s">
        <v>19</v>
      </c>
      <c r="N527" s="168" t="s">
        <v>41</v>
      </c>
      <c r="P527" s="135">
        <f>O527*H527</f>
        <v>0</v>
      </c>
      <c r="Q527" s="135">
        <v>0</v>
      </c>
      <c r="R527" s="135">
        <f>Q527*H527</f>
        <v>0</v>
      </c>
      <c r="S527" s="135">
        <v>0</v>
      </c>
      <c r="T527" s="136">
        <f>S527*H527</f>
        <v>0</v>
      </c>
      <c r="AR527" s="137" t="s">
        <v>149</v>
      </c>
      <c r="AT527" s="137" t="s">
        <v>316</v>
      </c>
      <c r="AU527" s="137" t="s">
        <v>78</v>
      </c>
      <c r="AY527" s="17" t="s">
        <v>142</v>
      </c>
      <c r="BE527" s="138">
        <f>IF(N527="základní",J527,0)</f>
        <v>0</v>
      </c>
      <c r="BF527" s="138">
        <f>IF(N527="snížená",J527,0)</f>
        <v>0</v>
      </c>
      <c r="BG527" s="138">
        <f>IF(N527="zákl. přenesená",J527,0)</f>
        <v>0</v>
      </c>
      <c r="BH527" s="138">
        <f>IF(N527="sníž. přenesená",J527,0)</f>
        <v>0</v>
      </c>
      <c r="BI527" s="138">
        <f>IF(N527="nulová",J527,0)</f>
        <v>0</v>
      </c>
      <c r="BJ527" s="17" t="s">
        <v>78</v>
      </c>
      <c r="BK527" s="138">
        <f>ROUND(I527*H527,2)</f>
        <v>0</v>
      </c>
      <c r="BL527" s="17" t="s">
        <v>149</v>
      </c>
      <c r="BM527" s="137" t="s">
        <v>1935</v>
      </c>
    </row>
    <row r="528" spans="2:65" s="1" customFormat="1" ht="19.5">
      <c r="B528" s="32"/>
      <c r="D528" s="140" t="s">
        <v>314</v>
      </c>
      <c r="F528" s="169" t="s">
        <v>1292</v>
      </c>
      <c r="I528" s="170"/>
      <c r="L528" s="32"/>
      <c r="M528" s="171"/>
      <c r="T528" s="53"/>
      <c r="AT528" s="17" t="s">
        <v>314</v>
      </c>
      <c r="AU528" s="17" t="s">
        <v>78</v>
      </c>
    </row>
    <row r="529" spans="2:65" s="13" customFormat="1" ht="11.25">
      <c r="B529" s="154"/>
      <c r="D529" s="140" t="s">
        <v>151</v>
      </c>
      <c r="E529" s="155" t="s">
        <v>19</v>
      </c>
      <c r="F529" s="156" t="s">
        <v>730</v>
      </c>
      <c r="H529" s="155" t="s">
        <v>19</v>
      </c>
      <c r="I529" s="157"/>
      <c r="L529" s="154"/>
      <c r="M529" s="158"/>
      <c r="T529" s="159"/>
      <c r="AT529" s="155" t="s">
        <v>151</v>
      </c>
      <c r="AU529" s="155" t="s">
        <v>78</v>
      </c>
      <c r="AV529" s="13" t="s">
        <v>78</v>
      </c>
      <c r="AW529" s="13" t="s">
        <v>31</v>
      </c>
      <c r="AX529" s="13" t="s">
        <v>70</v>
      </c>
      <c r="AY529" s="155" t="s">
        <v>142</v>
      </c>
    </row>
    <row r="530" spans="2:65" s="11" customFormat="1" ht="11.25">
      <c r="B530" s="139"/>
      <c r="D530" s="140" t="s">
        <v>151</v>
      </c>
      <c r="E530" s="141" t="s">
        <v>19</v>
      </c>
      <c r="F530" s="142" t="s">
        <v>78</v>
      </c>
      <c r="H530" s="143">
        <v>1</v>
      </c>
      <c r="I530" s="144"/>
      <c r="L530" s="139"/>
      <c r="M530" s="145"/>
      <c r="T530" s="146"/>
      <c r="AT530" s="141" t="s">
        <v>151</v>
      </c>
      <c r="AU530" s="141" t="s">
        <v>78</v>
      </c>
      <c r="AV530" s="11" t="s">
        <v>80</v>
      </c>
      <c r="AW530" s="11" t="s">
        <v>31</v>
      </c>
      <c r="AX530" s="11" t="s">
        <v>70</v>
      </c>
      <c r="AY530" s="141" t="s">
        <v>142</v>
      </c>
    </row>
    <row r="531" spans="2:65" s="13" customFormat="1" ht="11.25">
      <c r="B531" s="154"/>
      <c r="D531" s="140" t="s">
        <v>151</v>
      </c>
      <c r="E531" s="155" t="s">
        <v>19</v>
      </c>
      <c r="F531" s="156" t="s">
        <v>949</v>
      </c>
      <c r="H531" s="155" t="s">
        <v>19</v>
      </c>
      <c r="I531" s="157"/>
      <c r="L531" s="154"/>
      <c r="M531" s="158"/>
      <c r="T531" s="159"/>
      <c r="AT531" s="155" t="s">
        <v>151</v>
      </c>
      <c r="AU531" s="155" t="s">
        <v>78</v>
      </c>
      <c r="AV531" s="13" t="s">
        <v>78</v>
      </c>
      <c r="AW531" s="13" t="s">
        <v>31</v>
      </c>
      <c r="AX531" s="13" t="s">
        <v>70</v>
      </c>
      <c r="AY531" s="155" t="s">
        <v>142</v>
      </c>
    </row>
    <row r="532" spans="2:65" s="11" customFormat="1" ht="11.25">
      <c r="B532" s="139"/>
      <c r="D532" s="140" t="s">
        <v>151</v>
      </c>
      <c r="E532" s="141" t="s">
        <v>19</v>
      </c>
      <c r="F532" s="142" t="s">
        <v>78</v>
      </c>
      <c r="H532" s="143">
        <v>1</v>
      </c>
      <c r="I532" s="144"/>
      <c r="L532" s="139"/>
      <c r="M532" s="145"/>
      <c r="T532" s="146"/>
      <c r="AT532" s="141" t="s">
        <v>151</v>
      </c>
      <c r="AU532" s="141" t="s">
        <v>78</v>
      </c>
      <c r="AV532" s="11" t="s">
        <v>80</v>
      </c>
      <c r="AW532" s="11" t="s">
        <v>31</v>
      </c>
      <c r="AX532" s="11" t="s">
        <v>70</v>
      </c>
      <c r="AY532" s="141" t="s">
        <v>142</v>
      </c>
    </row>
    <row r="533" spans="2:65" s="12" customFormat="1" ht="11.25">
      <c r="B533" s="147"/>
      <c r="D533" s="140" t="s">
        <v>151</v>
      </c>
      <c r="E533" s="148" t="s">
        <v>19</v>
      </c>
      <c r="F533" s="149" t="s">
        <v>154</v>
      </c>
      <c r="H533" s="150">
        <v>2</v>
      </c>
      <c r="I533" s="151"/>
      <c r="L533" s="147"/>
      <c r="M533" s="152"/>
      <c r="T533" s="153"/>
      <c r="AT533" s="148" t="s">
        <v>151</v>
      </c>
      <c r="AU533" s="148" t="s">
        <v>78</v>
      </c>
      <c r="AV533" s="12" t="s">
        <v>149</v>
      </c>
      <c r="AW533" s="12" t="s">
        <v>31</v>
      </c>
      <c r="AX533" s="12" t="s">
        <v>78</v>
      </c>
      <c r="AY533" s="148" t="s">
        <v>142</v>
      </c>
    </row>
    <row r="534" spans="2:65" s="1" customFormat="1" ht="55.5" customHeight="1">
      <c r="B534" s="32"/>
      <c r="C534" s="160" t="s">
        <v>523</v>
      </c>
      <c r="D534" s="160" t="s">
        <v>316</v>
      </c>
      <c r="E534" s="161" t="s">
        <v>1327</v>
      </c>
      <c r="F534" s="162" t="s">
        <v>1328</v>
      </c>
      <c r="G534" s="163" t="s">
        <v>146</v>
      </c>
      <c r="H534" s="164">
        <v>22</v>
      </c>
      <c r="I534" s="165"/>
      <c r="J534" s="166">
        <f>ROUND(I534*H534,2)</f>
        <v>0</v>
      </c>
      <c r="K534" s="162" t="s">
        <v>147</v>
      </c>
      <c r="L534" s="32"/>
      <c r="M534" s="167" t="s">
        <v>19</v>
      </c>
      <c r="N534" s="168" t="s">
        <v>41</v>
      </c>
      <c r="P534" s="135">
        <f>O534*H534</f>
        <v>0</v>
      </c>
      <c r="Q534" s="135">
        <v>0</v>
      </c>
      <c r="R534" s="135">
        <f>Q534*H534</f>
        <v>0</v>
      </c>
      <c r="S534" s="135">
        <v>0</v>
      </c>
      <c r="T534" s="136">
        <f>S534*H534</f>
        <v>0</v>
      </c>
      <c r="AR534" s="137" t="s">
        <v>149</v>
      </c>
      <c r="AT534" s="137" t="s">
        <v>316</v>
      </c>
      <c r="AU534" s="137" t="s">
        <v>78</v>
      </c>
      <c r="AY534" s="17" t="s">
        <v>142</v>
      </c>
      <c r="BE534" s="138">
        <f>IF(N534="základní",J534,0)</f>
        <v>0</v>
      </c>
      <c r="BF534" s="138">
        <f>IF(N534="snížená",J534,0)</f>
        <v>0</v>
      </c>
      <c r="BG534" s="138">
        <f>IF(N534="zákl. přenesená",J534,0)</f>
        <v>0</v>
      </c>
      <c r="BH534" s="138">
        <f>IF(N534="sníž. přenesená",J534,0)</f>
        <v>0</v>
      </c>
      <c r="BI534" s="138">
        <f>IF(N534="nulová",J534,0)</f>
        <v>0</v>
      </c>
      <c r="BJ534" s="17" t="s">
        <v>78</v>
      </c>
      <c r="BK534" s="138">
        <f>ROUND(I534*H534,2)</f>
        <v>0</v>
      </c>
      <c r="BL534" s="17" t="s">
        <v>149</v>
      </c>
      <c r="BM534" s="137" t="s">
        <v>1936</v>
      </c>
    </row>
    <row r="535" spans="2:65" s="1" customFormat="1" ht="19.5">
      <c r="B535" s="32"/>
      <c r="D535" s="140" t="s">
        <v>314</v>
      </c>
      <c r="F535" s="169" t="s">
        <v>1330</v>
      </c>
      <c r="I535" s="170"/>
      <c r="L535" s="32"/>
      <c r="M535" s="171"/>
      <c r="T535" s="53"/>
      <c r="AT535" s="17" t="s">
        <v>314</v>
      </c>
      <c r="AU535" s="17" t="s">
        <v>78</v>
      </c>
    </row>
    <row r="536" spans="2:65" s="13" customFormat="1" ht="11.25">
      <c r="B536" s="154"/>
      <c r="D536" s="140" t="s">
        <v>151</v>
      </c>
      <c r="E536" s="155" t="s">
        <v>19</v>
      </c>
      <c r="F536" s="156" t="s">
        <v>1830</v>
      </c>
      <c r="H536" s="155" t="s">
        <v>19</v>
      </c>
      <c r="I536" s="157"/>
      <c r="L536" s="154"/>
      <c r="M536" s="158"/>
      <c r="T536" s="159"/>
      <c r="AT536" s="155" t="s">
        <v>151</v>
      </c>
      <c r="AU536" s="155" t="s">
        <v>78</v>
      </c>
      <c r="AV536" s="13" t="s">
        <v>78</v>
      </c>
      <c r="AW536" s="13" t="s">
        <v>31</v>
      </c>
      <c r="AX536" s="13" t="s">
        <v>70</v>
      </c>
      <c r="AY536" s="155" t="s">
        <v>142</v>
      </c>
    </row>
    <row r="537" spans="2:65" s="11" customFormat="1" ht="11.25">
      <c r="B537" s="139"/>
      <c r="D537" s="140" t="s">
        <v>151</v>
      </c>
      <c r="E537" s="141" t="s">
        <v>19</v>
      </c>
      <c r="F537" s="142" t="s">
        <v>1937</v>
      </c>
      <c r="H537" s="143">
        <v>22</v>
      </c>
      <c r="I537" s="144"/>
      <c r="L537" s="139"/>
      <c r="M537" s="145"/>
      <c r="T537" s="146"/>
      <c r="AT537" s="141" t="s">
        <v>151</v>
      </c>
      <c r="AU537" s="141" t="s">
        <v>78</v>
      </c>
      <c r="AV537" s="11" t="s">
        <v>80</v>
      </c>
      <c r="AW537" s="11" t="s">
        <v>31</v>
      </c>
      <c r="AX537" s="11" t="s">
        <v>70</v>
      </c>
      <c r="AY537" s="141" t="s">
        <v>142</v>
      </c>
    </row>
    <row r="538" spans="2:65" s="12" customFormat="1" ht="11.25">
      <c r="B538" s="147"/>
      <c r="D538" s="140" t="s">
        <v>151</v>
      </c>
      <c r="E538" s="148" t="s">
        <v>19</v>
      </c>
      <c r="F538" s="149" t="s">
        <v>154</v>
      </c>
      <c r="H538" s="150">
        <v>22</v>
      </c>
      <c r="I538" s="151"/>
      <c r="L538" s="147"/>
      <c r="M538" s="152"/>
      <c r="T538" s="153"/>
      <c r="AT538" s="148" t="s">
        <v>151</v>
      </c>
      <c r="AU538" s="148" t="s">
        <v>78</v>
      </c>
      <c r="AV538" s="12" t="s">
        <v>149</v>
      </c>
      <c r="AW538" s="12" t="s">
        <v>31</v>
      </c>
      <c r="AX538" s="12" t="s">
        <v>78</v>
      </c>
      <c r="AY538" s="148" t="s">
        <v>142</v>
      </c>
    </row>
    <row r="539" spans="2:65" s="1" customFormat="1" ht="153.4" customHeight="1">
      <c r="B539" s="32"/>
      <c r="C539" s="160" t="s">
        <v>528</v>
      </c>
      <c r="D539" s="160" t="s">
        <v>316</v>
      </c>
      <c r="E539" s="161" t="s">
        <v>1332</v>
      </c>
      <c r="F539" s="162" t="s">
        <v>1333</v>
      </c>
      <c r="G539" s="163" t="s">
        <v>146</v>
      </c>
      <c r="H539" s="164">
        <v>1</v>
      </c>
      <c r="I539" s="165"/>
      <c r="J539" s="166">
        <f>ROUND(I539*H539,2)</f>
        <v>0</v>
      </c>
      <c r="K539" s="162" t="s">
        <v>147</v>
      </c>
      <c r="L539" s="32"/>
      <c r="M539" s="167" t="s">
        <v>19</v>
      </c>
      <c r="N539" s="168" t="s">
        <v>41</v>
      </c>
      <c r="P539" s="135">
        <f>O539*H539</f>
        <v>0</v>
      </c>
      <c r="Q539" s="135">
        <v>0</v>
      </c>
      <c r="R539" s="135">
        <f>Q539*H539</f>
        <v>0</v>
      </c>
      <c r="S539" s="135">
        <v>0</v>
      </c>
      <c r="T539" s="136">
        <f>S539*H539</f>
        <v>0</v>
      </c>
      <c r="AR539" s="137" t="s">
        <v>149</v>
      </c>
      <c r="AT539" s="137" t="s">
        <v>316</v>
      </c>
      <c r="AU539" s="137" t="s">
        <v>78</v>
      </c>
      <c r="AY539" s="17" t="s">
        <v>142</v>
      </c>
      <c r="BE539" s="138">
        <f>IF(N539="základní",J539,0)</f>
        <v>0</v>
      </c>
      <c r="BF539" s="138">
        <f>IF(N539="snížená",J539,0)</f>
        <v>0</v>
      </c>
      <c r="BG539" s="138">
        <f>IF(N539="zákl. přenesená",J539,0)</f>
        <v>0</v>
      </c>
      <c r="BH539" s="138">
        <f>IF(N539="sníž. přenesená",J539,0)</f>
        <v>0</v>
      </c>
      <c r="BI539" s="138">
        <f>IF(N539="nulová",J539,0)</f>
        <v>0</v>
      </c>
      <c r="BJ539" s="17" t="s">
        <v>78</v>
      </c>
      <c r="BK539" s="138">
        <f>ROUND(I539*H539,2)</f>
        <v>0</v>
      </c>
      <c r="BL539" s="17" t="s">
        <v>149</v>
      </c>
      <c r="BM539" s="137" t="s">
        <v>1938</v>
      </c>
    </row>
    <row r="540" spans="2:65" s="1" customFormat="1" ht="19.5">
      <c r="B540" s="32"/>
      <c r="D540" s="140" t="s">
        <v>314</v>
      </c>
      <c r="F540" s="169" t="s">
        <v>1335</v>
      </c>
      <c r="I540" s="170"/>
      <c r="L540" s="32"/>
      <c r="M540" s="171"/>
      <c r="T540" s="53"/>
      <c r="AT540" s="17" t="s">
        <v>314</v>
      </c>
      <c r="AU540" s="17" t="s">
        <v>78</v>
      </c>
    </row>
    <row r="541" spans="2:65" s="13" customFormat="1" ht="11.25">
      <c r="B541" s="154"/>
      <c r="D541" s="140" t="s">
        <v>151</v>
      </c>
      <c r="E541" s="155" t="s">
        <v>19</v>
      </c>
      <c r="F541" s="156" t="s">
        <v>689</v>
      </c>
      <c r="H541" s="155" t="s">
        <v>19</v>
      </c>
      <c r="I541" s="157"/>
      <c r="L541" s="154"/>
      <c r="M541" s="158"/>
      <c r="T541" s="159"/>
      <c r="AT541" s="155" t="s">
        <v>151</v>
      </c>
      <c r="AU541" s="155" t="s">
        <v>78</v>
      </c>
      <c r="AV541" s="13" t="s">
        <v>78</v>
      </c>
      <c r="AW541" s="13" t="s">
        <v>31</v>
      </c>
      <c r="AX541" s="13" t="s">
        <v>70</v>
      </c>
      <c r="AY541" s="155" t="s">
        <v>142</v>
      </c>
    </row>
    <row r="542" spans="2:65" s="11" customFormat="1" ht="11.25">
      <c r="B542" s="139"/>
      <c r="D542" s="140" t="s">
        <v>151</v>
      </c>
      <c r="E542" s="141" t="s">
        <v>19</v>
      </c>
      <c r="F542" s="142" t="s">
        <v>78</v>
      </c>
      <c r="H542" s="143">
        <v>1</v>
      </c>
      <c r="I542" s="144"/>
      <c r="L542" s="139"/>
      <c r="M542" s="145"/>
      <c r="T542" s="146"/>
      <c r="AT542" s="141" t="s">
        <v>151</v>
      </c>
      <c r="AU542" s="141" t="s">
        <v>78</v>
      </c>
      <c r="AV542" s="11" t="s">
        <v>80</v>
      </c>
      <c r="AW542" s="11" t="s">
        <v>31</v>
      </c>
      <c r="AX542" s="11" t="s">
        <v>70</v>
      </c>
      <c r="AY542" s="141" t="s">
        <v>142</v>
      </c>
    </row>
    <row r="543" spans="2:65" s="12" customFormat="1" ht="11.25">
      <c r="B543" s="147"/>
      <c r="D543" s="140" t="s">
        <v>151</v>
      </c>
      <c r="E543" s="148" t="s">
        <v>19</v>
      </c>
      <c r="F543" s="149" t="s">
        <v>154</v>
      </c>
      <c r="H543" s="150">
        <v>1</v>
      </c>
      <c r="I543" s="151"/>
      <c r="L543" s="147"/>
      <c r="M543" s="152"/>
      <c r="T543" s="153"/>
      <c r="AT543" s="148" t="s">
        <v>151</v>
      </c>
      <c r="AU543" s="148" t="s">
        <v>78</v>
      </c>
      <c r="AV543" s="12" t="s">
        <v>149</v>
      </c>
      <c r="AW543" s="12" t="s">
        <v>31</v>
      </c>
      <c r="AX543" s="12" t="s">
        <v>78</v>
      </c>
      <c r="AY543" s="148" t="s">
        <v>142</v>
      </c>
    </row>
    <row r="544" spans="2:65" s="1" customFormat="1" ht="49.15" customHeight="1">
      <c r="B544" s="32"/>
      <c r="C544" s="160" t="s">
        <v>534</v>
      </c>
      <c r="D544" s="160" t="s">
        <v>316</v>
      </c>
      <c r="E544" s="161" t="s">
        <v>513</v>
      </c>
      <c r="F544" s="162" t="s">
        <v>514</v>
      </c>
      <c r="G544" s="163" t="s">
        <v>164</v>
      </c>
      <c r="H544" s="164">
        <v>10</v>
      </c>
      <c r="I544" s="165"/>
      <c r="J544" s="166">
        <f>ROUND(I544*H544,2)</f>
        <v>0</v>
      </c>
      <c r="K544" s="162" t="s">
        <v>147</v>
      </c>
      <c r="L544" s="32"/>
      <c r="M544" s="167" t="s">
        <v>19</v>
      </c>
      <c r="N544" s="168" t="s">
        <v>41</v>
      </c>
      <c r="P544" s="135">
        <f>O544*H544</f>
        <v>0</v>
      </c>
      <c r="Q544" s="135">
        <v>0</v>
      </c>
      <c r="R544" s="135">
        <f>Q544*H544</f>
        <v>0</v>
      </c>
      <c r="S544" s="135">
        <v>0</v>
      </c>
      <c r="T544" s="136">
        <f>S544*H544</f>
        <v>0</v>
      </c>
      <c r="AR544" s="137" t="s">
        <v>149</v>
      </c>
      <c r="AT544" s="137" t="s">
        <v>316</v>
      </c>
      <c r="AU544" s="137" t="s">
        <v>78</v>
      </c>
      <c r="AY544" s="17" t="s">
        <v>142</v>
      </c>
      <c r="BE544" s="138">
        <f>IF(N544="základní",J544,0)</f>
        <v>0</v>
      </c>
      <c r="BF544" s="138">
        <f>IF(N544="snížená",J544,0)</f>
        <v>0</v>
      </c>
      <c r="BG544" s="138">
        <f>IF(N544="zákl. přenesená",J544,0)</f>
        <v>0</v>
      </c>
      <c r="BH544" s="138">
        <f>IF(N544="sníž. přenesená",J544,0)</f>
        <v>0</v>
      </c>
      <c r="BI544" s="138">
        <f>IF(N544="nulová",J544,0)</f>
        <v>0</v>
      </c>
      <c r="BJ544" s="17" t="s">
        <v>78</v>
      </c>
      <c r="BK544" s="138">
        <f>ROUND(I544*H544,2)</f>
        <v>0</v>
      </c>
      <c r="BL544" s="17" t="s">
        <v>149</v>
      </c>
      <c r="BM544" s="137" t="s">
        <v>1939</v>
      </c>
    </row>
    <row r="545" spans="2:65" s="13" customFormat="1" ht="11.25">
      <c r="B545" s="154"/>
      <c r="D545" s="140" t="s">
        <v>151</v>
      </c>
      <c r="E545" s="155" t="s">
        <v>19</v>
      </c>
      <c r="F545" s="156" t="s">
        <v>1371</v>
      </c>
      <c r="H545" s="155" t="s">
        <v>19</v>
      </c>
      <c r="I545" s="157"/>
      <c r="L545" s="154"/>
      <c r="M545" s="158"/>
      <c r="T545" s="159"/>
      <c r="AT545" s="155" t="s">
        <v>151</v>
      </c>
      <c r="AU545" s="155" t="s">
        <v>78</v>
      </c>
      <c r="AV545" s="13" t="s">
        <v>78</v>
      </c>
      <c r="AW545" s="13" t="s">
        <v>31</v>
      </c>
      <c r="AX545" s="13" t="s">
        <v>70</v>
      </c>
      <c r="AY545" s="155" t="s">
        <v>142</v>
      </c>
    </row>
    <row r="546" spans="2:65" s="13" customFormat="1" ht="11.25">
      <c r="B546" s="154"/>
      <c r="D546" s="140" t="s">
        <v>151</v>
      </c>
      <c r="E546" s="155" t="s">
        <v>19</v>
      </c>
      <c r="F546" s="156" t="s">
        <v>663</v>
      </c>
      <c r="H546" s="155" t="s">
        <v>19</v>
      </c>
      <c r="I546" s="157"/>
      <c r="L546" s="154"/>
      <c r="M546" s="158"/>
      <c r="T546" s="159"/>
      <c r="AT546" s="155" t="s">
        <v>151</v>
      </c>
      <c r="AU546" s="155" t="s">
        <v>78</v>
      </c>
      <c r="AV546" s="13" t="s">
        <v>78</v>
      </c>
      <c r="AW546" s="13" t="s">
        <v>31</v>
      </c>
      <c r="AX546" s="13" t="s">
        <v>70</v>
      </c>
      <c r="AY546" s="155" t="s">
        <v>142</v>
      </c>
    </row>
    <row r="547" spans="2:65" s="11" customFormat="1" ht="11.25">
      <c r="B547" s="139"/>
      <c r="D547" s="140" t="s">
        <v>151</v>
      </c>
      <c r="E547" s="141" t="s">
        <v>19</v>
      </c>
      <c r="F547" s="142" t="s">
        <v>1372</v>
      </c>
      <c r="H547" s="143">
        <v>3</v>
      </c>
      <c r="I547" s="144"/>
      <c r="L547" s="139"/>
      <c r="M547" s="145"/>
      <c r="T547" s="146"/>
      <c r="AT547" s="141" t="s">
        <v>151</v>
      </c>
      <c r="AU547" s="141" t="s">
        <v>78</v>
      </c>
      <c r="AV547" s="11" t="s">
        <v>80</v>
      </c>
      <c r="AW547" s="11" t="s">
        <v>31</v>
      </c>
      <c r="AX547" s="11" t="s">
        <v>70</v>
      </c>
      <c r="AY547" s="141" t="s">
        <v>142</v>
      </c>
    </row>
    <row r="548" spans="2:65" s="13" customFormat="1" ht="11.25">
      <c r="B548" s="154"/>
      <c r="D548" s="140" t="s">
        <v>151</v>
      </c>
      <c r="E548" s="155" t="s">
        <v>19</v>
      </c>
      <c r="F548" s="156" t="s">
        <v>1373</v>
      </c>
      <c r="H548" s="155" t="s">
        <v>19</v>
      </c>
      <c r="I548" s="157"/>
      <c r="L548" s="154"/>
      <c r="M548" s="158"/>
      <c r="T548" s="159"/>
      <c r="AT548" s="155" t="s">
        <v>151</v>
      </c>
      <c r="AU548" s="155" t="s">
        <v>78</v>
      </c>
      <c r="AV548" s="13" t="s">
        <v>78</v>
      </c>
      <c r="AW548" s="13" t="s">
        <v>31</v>
      </c>
      <c r="AX548" s="13" t="s">
        <v>70</v>
      </c>
      <c r="AY548" s="155" t="s">
        <v>142</v>
      </c>
    </row>
    <row r="549" spans="2:65" s="11" customFormat="1" ht="11.25">
      <c r="B549" s="139"/>
      <c r="D549" s="140" t="s">
        <v>151</v>
      </c>
      <c r="E549" s="141" t="s">
        <v>19</v>
      </c>
      <c r="F549" s="142" t="s">
        <v>1372</v>
      </c>
      <c r="H549" s="143">
        <v>3</v>
      </c>
      <c r="I549" s="144"/>
      <c r="L549" s="139"/>
      <c r="M549" s="145"/>
      <c r="T549" s="146"/>
      <c r="AT549" s="141" t="s">
        <v>151</v>
      </c>
      <c r="AU549" s="141" t="s">
        <v>78</v>
      </c>
      <c r="AV549" s="11" t="s">
        <v>80</v>
      </c>
      <c r="AW549" s="11" t="s">
        <v>31</v>
      </c>
      <c r="AX549" s="11" t="s">
        <v>70</v>
      </c>
      <c r="AY549" s="141" t="s">
        <v>142</v>
      </c>
    </row>
    <row r="550" spans="2:65" s="13" customFormat="1" ht="11.25">
      <c r="B550" s="154"/>
      <c r="D550" s="140" t="s">
        <v>151</v>
      </c>
      <c r="E550" s="155" t="s">
        <v>19</v>
      </c>
      <c r="F550" s="156" t="s">
        <v>1082</v>
      </c>
      <c r="H550" s="155" t="s">
        <v>19</v>
      </c>
      <c r="I550" s="157"/>
      <c r="L550" s="154"/>
      <c r="M550" s="158"/>
      <c r="T550" s="159"/>
      <c r="AT550" s="155" t="s">
        <v>151</v>
      </c>
      <c r="AU550" s="155" t="s">
        <v>78</v>
      </c>
      <c r="AV550" s="13" t="s">
        <v>78</v>
      </c>
      <c r="AW550" s="13" t="s">
        <v>31</v>
      </c>
      <c r="AX550" s="13" t="s">
        <v>70</v>
      </c>
      <c r="AY550" s="155" t="s">
        <v>142</v>
      </c>
    </row>
    <row r="551" spans="2:65" s="11" customFormat="1" ht="11.25">
      <c r="B551" s="139"/>
      <c r="D551" s="140" t="s">
        <v>151</v>
      </c>
      <c r="E551" s="141" t="s">
        <v>19</v>
      </c>
      <c r="F551" s="142" t="s">
        <v>1940</v>
      </c>
      <c r="H551" s="143">
        <v>4</v>
      </c>
      <c r="I551" s="144"/>
      <c r="L551" s="139"/>
      <c r="M551" s="145"/>
      <c r="T551" s="146"/>
      <c r="AT551" s="141" t="s">
        <v>151</v>
      </c>
      <c r="AU551" s="141" t="s">
        <v>78</v>
      </c>
      <c r="AV551" s="11" t="s">
        <v>80</v>
      </c>
      <c r="AW551" s="11" t="s">
        <v>31</v>
      </c>
      <c r="AX551" s="11" t="s">
        <v>70</v>
      </c>
      <c r="AY551" s="141" t="s">
        <v>142</v>
      </c>
    </row>
    <row r="552" spans="2:65" s="12" customFormat="1" ht="11.25">
      <c r="B552" s="147"/>
      <c r="D552" s="140" t="s">
        <v>151</v>
      </c>
      <c r="E552" s="148" t="s">
        <v>19</v>
      </c>
      <c r="F552" s="149" t="s">
        <v>154</v>
      </c>
      <c r="H552" s="150">
        <v>10</v>
      </c>
      <c r="I552" s="151"/>
      <c r="L552" s="147"/>
      <c r="M552" s="152"/>
      <c r="T552" s="153"/>
      <c r="AT552" s="148" t="s">
        <v>151</v>
      </c>
      <c r="AU552" s="148" t="s">
        <v>78</v>
      </c>
      <c r="AV552" s="12" t="s">
        <v>149</v>
      </c>
      <c r="AW552" s="12" t="s">
        <v>31</v>
      </c>
      <c r="AX552" s="12" t="s">
        <v>78</v>
      </c>
      <c r="AY552" s="148" t="s">
        <v>142</v>
      </c>
    </row>
    <row r="553" spans="2:65" s="1" customFormat="1" ht="55.5" customHeight="1">
      <c r="B553" s="32"/>
      <c r="C553" s="160" t="s">
        <v>540</v>
      </c>
      <c r="D553" s="160" t="s">
        <v>316</v>
      </c>
      <c r="E553" s="161" t="s">
        <v>518</v>
      </c>
      <c r="F553" s="162" t="s">
        <v>519</v>
      </c>
      <c r="G553" s="163" t="s">
        <v>164</v>
      </c>
      <c r="H553" s="164">
        <v>9</v>
      </c>
      <c r="I553" s="165"/>
      <c r="J553" s="166">
        <f>ROUND(I553*H553,2)</f>
        <v>0</v>
      </c>
      <c r="K553" s="162" t="s">
        <v>147</v>
      </c>
      <c r="L553" s="32"/>
      <c r="M553" s="167" t="s">
        <v>19</v>
      </c>
      <c r="N553" s="168" t="s">
        <v>41</v>
      </c>
      <c r="P553" s="135">
        <f>O553*H553</f>
        <v>0</v>
      </c>
      <c r="Q553" s="135">
        <v>0</v>
      </c>
      <c r="R553" s="135">
        <f>Q553*H553</f>
        <v>0</v>
      </c>
      <c r="S553" s="135">
        <v>0</v>
      </c>
      <c r="T553" s="136">
        <f>S553*H553</f>
        <v>0</v>
      </c>
      <c r="AR553" s="137" t="s">
        <v>149</v>
      </c>
      <c r="AT553" s="137" t="s">
        <v>316</v>
      </c>
      <c r="AU553" s="137" t="s">
        <v>78</v>
      </c>
      <c r="AY553" s="17" t="s">
        <v>142</v>
      </c>
      <c r="BE553" s="138">
        <f>IF(N553="základní",J553,0)</f>
        <v>0</v>
      </c>
      <c r="BF553" s="138">
        <f>IF(N553="snížená",J553,0)</f>
        <v>0</v>
      </c>
      <c r="BG553" s="138">
        <f>IF(N553="zákl. přenesená",J553,0)</f>
        <v>0</v>
      </c>
      <c r="BH553" s="138">
        <f>IF(N553="sníž. přenesená",J553,0)</f>
        <v>0</v>
      </c>
      <c r="BI553" s="138">
        <f>IF(N553="nulová",J553,0)</f>
        <v>0</v>
      </c>
      <c r="BJ553" s="17" t="s">
        <v>78</v>
      </c>
      <c r="BK553" s="138">
        <f>ROUND(I553*H553,2)</f>
        <v>0</v>
      </c>
      <c r="BL553" s="17" t="s">
        <v>149</v>
      </c>
      <c r="BM553" s="137" t="s">
        <v>1941</v>
      </c>
    </row>
    <row r="554" spans="2:65" s="13" customFormat="1" ht="11.25">
      <c r="B554" s="154"/>
      <c r="D554" s="140" t="s">
        <v>151</v>
      </c>
      <c r="E554" s="155" t="s">
        <v>19</v>
      </c>
      <c r="F554" s="156" t="s">
        <v>1371</v>
      </c>
      <c r="H554" s="155" t="s">
        <v>19</v>
      </c>
      <c r="I554" s="157"/>
      <c r="L554" s="154"/>
      <c r="M554" s="158"/>
      <c r="T554" s="159"/>
      <c r="AT554" s="155" t="s">
        <v>151</v>
      </c>
      <c r="AU554" s="155" t="s">
        <v>78</v>
      </c>
      <c r="AV554" s="13" t="s">
        <v>78</v>
      </c>
      <c r="AW554" s="13" t="s">
        <v>31</v>
      </c>
      <c r="AX554" s="13" t="s">
        <v>70</v>
      </c>
      <c r="AY554" s="155" t="s">
        <v>142</v>
      </c>
    </row>
    <row r="555" spans="2:65" s="13" customFormat="1" ht="11.25">
      <c r="B555" s="154"/>
      <c r="D555" s="140" t="s">
        <v>151</v>
      </c>
      <c r="E555" s="155" t="s">
        <v>19</v>
      </c>
      <c r="F555" s="156" t="s">
        <v>663</v>
      </c>
      <c r="H555" s="155" t="s">
        <v>19</v>
      </c>
      <c r="I555" s="157"/>
      <c r="L555" s="154"/>
      <c r="M555" s="158"/>
      <c r="T555" s="159"/>
      <c r="AT555" s="155" t="s">
        <v>151</v>
      </c>
      <c r="AU555" s="155" t="s">
        <v>78</v>
      </c>
      <c r="AV555" s="13" t="s">
        <v>78</v>
      </c>
      <c r="AW555" s="13" t="s">
        <v>31</v>
      </c>
      <c r="AX555" s="13" t="s">
        <v>70</v>
      </c>
      <c r="AY555" s="155" t="s">
        <v>142</v>
      </c>
    </row>
    <row r="556" spans="2:65" s="11" customFormat="1" ht="11.25">
      <c r="B556" s="139"/>
      <c r="D556" s="140" t="s">
        <v>151</v>
      </c>
      <c r="E556" s="141" t="s">
        <v>19</v>
      </c>
      <c r="F556" s="142" t="s">
        <v>1372</v>
      </c>
      <c r="H556" s="143">
        <v>3</v>
      </c>
      <c r="I556" s="144"/>
      <c r="L556" s="139"/>
      <c r="M556" s="145"/>
      <c r="T556" s="146"/>
      <c r="AT556" s="141" t="s">
        <v>151</v>
      </c>
      <c r="AU556" s="141" t="s">
        <v>78</v>
      </c>
      <c r="AV556" s="11" t="s">
        <v>80</v>
      </c>
      <c r="AW556" s="11" t="s">
        <v>31</v>
      </c>
      <c r="AX556" s="11" t="s">
        <v>70</v>
      </c>
      <c r="AY556" s="141" t="s">
        <v>142</v>
      </c>
    </row>
    <row r="557" spans="2:65" s="13" customFormat="1" ht="11.25">
      <c r="B557" s="154"/>
      <c r="D557" s="140" t="s">
        <v>151</v>
      </c>
      <c r="E557" s="155" t="s">
        <v>19</v>
      </c>
      <c r="F557" s="156" t="s">
        <v>1373</v>
      </c>
      <c r="H557" s="155" t="s">
        <v>19</v>
      </c>
      <c r="I557" s="157"/>
      <c r="L557" s="154"/>
      <c r="M557" s="158"/>
      <c r="T557" s="159"/>
      <c r="AT557" s="155" t="s">
        <v>151</v>
      </c>
      <c r="AU557" s="155" t="s">
        <v>78</v>
      </c>
      <c r="AV557" s="13" t="s">
        <v>78</v>
      </c>
      <c r="AW557" s="13" t="s">
        <v>31</v>
      </c>
      <c r="AX557" s="13" t="s">
        <v>70</v>
      </c>
      <c r="AY557" s="155" t="s">
        <v>142</v>
      </c>
    </row>
    <row r="558" spans="2:65" s="11" customFormat="1" ht="11.25">
      <c r="B558" s="139"/>
      <c r="D558" s="140" t="s">
        <v>151</v>
      </c>
      <c r="E558" s="141" t="s">
        <v>19</v>
      </c>
      <c r="F558" s="142" t="s">
        <v>1372</v>
      </c>
      <c r="H558" s="143">
        <v>3</v>
      </c>
      <c r="I558" s="144"/>
      <c r="L558" s="139"/>
      <c r="M558" s="145"/>
      <c r="T558" s="146"/>
      <c r="AT558" s="141" t="s">
        <v>151</v>
      </c>
      <c r="AU558" s="141" t="s">
        <v>78</v>
      </c>
      <c r="AV558" s="11" t="s">
        <v>80</v>
      </c>
      <c r="AW558" s="11" t="s">
        <v>31</v>
      </c>
      <c r="AX558" s="11" t="s">
        <v>70</v>
      </c>
      <c r="AY558" s="141" t="s">
        <v>142</v>
      </c>
    </row>
    <row r="559" spans="2:65" s="13" customFormat="1" ht="11.25">
      <c r="B559" s="154"/>
      <c r="D559" s="140" t="s">
        <v>151</v>
      </c>
      <c r="E559" s="155" t="s">
        <v>19</v>
      </c>
      <c r="F559" s="156" t="s">
        <v>1082</v>
      </c>
      <c r="H559" s="155" t="s">
        <v>19</v>
      </c>
      <c r="I559" s="157"/>
      <c r="L559" s="154"/>
      <c r="M559" s="158"/>
      <c r="T559" s="159"/>
      <c r="AT559" s="155" t="s">
        <v>151</v>
      </c>
      <c r="AU559" s="155" t="s">
        <v>78</v>
      </c>
      <c r="AV559" s="13" t="s">
        <v>78</v>
      </c>
      <c r="AW559" s="13" t="s">
        <v>31</v>
      </c>
      <c r="AX559" s="13" t="s">
        <v>70</v>
      </c>
      <c r="AY559" s="155" t="s">
        <v>142</v>
      </c>
    </row>
    <row r="560" spans="2:65" s="11" customFormat="1" ht="11.25">
      <c r="B560" s="139"/>
      <c r="D560" s="140" t="s">
        <v>151</v>
      </c>
      <c r="E560" s="141" t="s">
        <v>19</v>
      </c>
      <c r="F560" s="142" t="s">
        <v>1372</v>
      </c>
      <c r="H560" s="143">
        <v>3</v>
      </c>
      <c r="I560" s="144"/>
      <c r="L560" s="139"/>
      <c r="M560" s="145"/>
      <c r="T560" s="146"/>
      <c r="AT560" s="141" t="s">
        <v>151</v>
      </c>
      <c r="AU560" s="141" t="s">
        <v>78</v>
      </c>
      <c r="AV560" s="11" t="s">
        <v>80</v>
      </c>
      <c r="AW560" s="11" t="s">
        <v>31</v>
      </c>
      <c r="AX560" s="11" t="s">
        <v>70</v>
      </c>
      <c r="AY560" s="141" t="s">
        <v>142</v>
      </c>
    </row>
    <row r="561" spans="2:65" s="12" customFormat="1" ht="11.25">
      <c r="B561" s="147"/>
      <c r="D561" s="140" t="s">
        <v>151</v>
      </c>
      <c r="E561" s="148" t="s">
        <v>19</v>
      </c>
      <c r="F561" s="149" t="s">
        <v>154</v>
      </c>
      <c r="H561" s="150">
        <v>9</v>
      </c>
      <c r="I561" s="151"/>
      <c r="L561" s="147"/>
      <c r="M561" s="152"/>
      <c r="T561" s="153"/>
      <c r="AT561" s="148" t="s">
        <v>151</v>
      </c>
      <c r="AU561" s="148" t="s">
        <v>78</v>
      </c>
      <c r="AV561" s="12" t="s">
        <v>149</v>
      </c>
      <c r="AW561" s="12" t="s">
        <v>31</v>
      </c>
      <c r="AX561" s="12" t="s">
        <v>78</v>
      </c>
      <c r="AY561" s="148" t="s">
        <v>142</v>
      </c>
    </row>
    <row r="562" spans="2:65" s="1" customFormat="1" ht="76.349999999999994" customHeight="1">
      <c r="B562" s="32"/>
      <c r="C562" s="160" t="s">
        <v>545</v>
      </c>
      <c r="D562" s="160" t="s">
        <v>316</v>
      </c>
      <c r="E562" s="161" t="s">
        <v>1383</v>
      </c>
      <c r="F562" s="162" t="s">
        <v>1384</v>
      </c>
      <c r="G562" s="163" t="s">
        <v>319</v>
      </c>
      <c r="H562" s="164">
        <v>260.7</v>
      </c>
      <c r="I562" s="165"/>
      <c r="J562" s="166">
        <f>ROUND(I562*H562,2)</f>
        <v>0</v>
      </c>
      <c r="K562" s="162" t="s">
        <v>147</v>
      </c>
      <c r="L562" s="32"/>
      <c r="M562" s="167" t="s">
        <v>19</v>
      </c>
      <c r="N562" s="168" t="s">
        <v>41</v>
      </c>
      <c r="P562" s="135">
        <f>O562*H562</f>
        <v>0</v>
      </c>
      <c r="Q562" s="135">
        <v>0</v>
      </c>
      <c r="R562" s="135">
        <f>Q562*H562</f>
        <v>0</v>
      </c>
      <c r="S562" s="135">
        <v>0</v>
      </c>
      <c r="T562" s="136">
        <f>S562*H562</f>
        <v>0</v>
      </c>
      <c r="AR562" s="137" t="s">
        <v>149</v>
      </c>
      <c r="AT562" s="137" t="s">
        <v>316</v>
      </c>
      <c r="AU562" s="137" t="s">
        <v>78</v>
      </c>
      <c r="AY562" s="17" t="s">
        <v>142</v>
      </c>
      <c r="BE562" s="138">
        <f>IF(N562="základní",J562,0)</f>
        <v>0</v>
      </c>
      <c r="BF562" s="138">
        <f>IF(N562="snížená",J562,0)</f>
        <v>0</v>
      </c>
      <c r="BG562" s="138">
        <f>IF(N562="zákl. přenesená",J562,0)</f>
        <v>0</v>
      </c>
      <c r="BH562" s="138">
        <f>IF(N562="sníž. přenesená",J562,0)</f>
        <v>0</v>
      </c>
      <c r="BI562" s="138">
        <f>IF(N562="nulová",J562,0)</f>
        <v>0</v>
      </c>
      <c r="BJ562" s="17" t="s">
        <v>78</v>
      </c>
      <c r="BK562" s="138">
        <f>ROUND(I562*H562,2)</f>
        <v>0</v>
      </c>
      <c r="BL562" s="17" t="s">
        <v>149</v>
      </c>
      <c r="BM562" s="137" t="s">
        <v>1942</v>
      </c>
    </row>
    <row r="563" spans="2:65" s="13" customFormat="1" ht="11.25">
      <c r="B563" s="154"/>
      <c r="D563" s="140" t="s">
        <v>151</v>
      </c>
      <c r="E563" s="155" t="s">
        <v>19</v>
      </c>
      <c r="F563" s="156" t="s">
        <v>1049</v>
      </c>
      <c r="H563" s="155" t="s">
        <v>19</v>
      </c>
      <c r="I563" s="157"/>
      <c r="L563" s="154"/>
      <c r="M563" s="158"/>
      <c r="T563" s="159"/>
      <c r="AT563" s="155" t="s">
        <v>151</v>
      </c>
      <c r="AU563" s="155" t="s">
        <v>78</v>
      </c>
      <c r="AV563" s="13" t="s">
        <v>78</v>
      </c>
      <c r="AW563" s="13" t="s">
        <v>31</v>
      </c>
      <c r="AX563" s="13" t="s">
        <v>70</v>
      </c>
      <c r="AY563" s="155" t="s">
        <v>142</v>
      </c>
    </row>
    <row r="564" spans="2:65" s="11" customFormat="1" ht="11.25">
      <c r="B564" s="139"/>
      <c r="D564" s="140" t="s">
        <v>151</v>
      </c>
      <c r="E564" s="141" t="s">
        <v>19</v>
      </c>
      <c r="F564" s="142" t="s">
        <v>1386</v>
      </c>
      <c r="H564" s="143">
        <v>2.7</v>
      </c>
      <c r="I564" s="144"/>
      <c r="L564" s="139"/>
      <c r="M564" s="145"/>
      <c r="T564" s="146"/>
      <c r="AT564" s="141" t="s">
        <v>151</v>
      </c>
      <c r="AU564" s="141" t="s">
        <v>78</v>
      </c>
      <c r="AV564" s="11" t="s">
        <v>80</v>
      </c>
      <c r="AW564" s="11" t="s">
        <v>31</v>
      </c>
      <c r="AX564" s="11" t="s">
        <v>70</v>
      </c>
      <c r="AY564" s="141" t="s">
        <v>142</v>
      </c>
    </row>
    <row r="565" spans="2:65" s="13" customFormat="1" ht="11.25">
      <c r="B565" s="154"/>
      <c r="D565" s="140" t="s">
        <v>151</v>
      </c>
      <c r="E565" s="155" t="s">
        <v>19</v>
      </c>
      <c r="F565" s="156" t="s">
        <v>1051</v>
      </c>
      <c r="H565" s="155" t="s">
        <v>19</v>
      </c>
      <c r="I565" s="157"/>
      <c r="L565" s="154"/>
      <c r="M565" s="158"/>
      <c r="T565" s="159"/>
      <c r="AT565" s="155" t="s">
        <v>151</v>
      </c>
      <c r="AU565" s="155" t="s">
        <v>78</v>
      </c>
      <c r="AV565" s="13" t="s">
        <v>78</v>
      </c>
      <c r="AW565" s="13" t="s">
        <v>31</v>
      </c>
      <c r="AX565" s="13" t="s">
        <v>70</v>
      </c>
      <c r="AY565" s="155" t="s">
        <v>142</v>
      </c>
    </row>
    <row r="566" spans="2:65" s="13" customFormat="1" ht="11.25">
      <c r="B566" s="154"/>
      <c r="D566" s="140" t="s">
        <v>151</v>
      </c>
      <c r="E566" s="155" t="s">
        <v>19</v>
      </c>
      <c r="F566" s="156" t="s">
        <v>1847</v>
      </c>
      <c r="H566" s="155" t="s">
        <v>19</v>
      </c>
      <c r="I566" s="157"/>
      <c r="L566" s="154"/>
      <c r="M566" s="158"/>
      <c r="T566" s="159"/>
      <c r="AT566" s="155" t="s">
        <v>151</v>
      </c>
      <c r="AU566" s="155" t="s">
        <v>78</v>
      </c>
      <c r="AV566" s="13" t="s">
        <v>78</v>
      </c>
      <c r="AW566" s="13" t="s">
        <v>31</v>
      </c>
      <c r="AX566" s="13" t="s">
        <v>70</v>
      </c>
      <c r="AY566" s="155" t="s">
        <v>142</v>
      </c>
    </row>
    <row r="567" spans="2:65" s="11" customFormat="1" ht="11.25">
      <c r="B567" s="139"/>
      <c r="D567" s="140" t="s">
        <v>151</v>
      </c>
      <c r="E567" s="141" t="s">
        <v>19</v>
      </c>
      <c r="F567" s="142" t="s">
        <v>748</v>
      </c>
      <c r="H567" s="143">
        <v>9</v>
      </c>
      <c r="I567" s="144"/>
      <c r="L567" s="139"/>
      <c r="M567" s="145"/>
      <c r="T567" s="146"/>
      <c r="AT567" s="141" t="s">
        <v>151</v>
      </c>
      <c r="AU567" s="141" t="s">
        <v>78</v>
      </c>
      <c r="AV567" s="11" t="s">
        <v>80</v>
      </c>
      <c r="AW567" s="11" t="s">
        <v>31</v>
      </c>
      <c r="AX567" s="11" t="s">
        <v>70</v>
      </c>
      <c r="AY567" s="141" t="s">
        <v>142</v>
      </c>
    </row>
    <row r="568" spans="2:65" s="13" customFormat="1" ht="11.25">
      <c r="B568" s="154"/>
      <c r="D568" s="140" t="s">
        <v>151</v>
      </c>
      <c r="E568" s="155" t="s">
        <v>19</v>
      </c>
      <c r="F568" s="156" t="s">
        <v>1055</v>
      </c>
      <c r="H568" s="155" t="s">
        <v>19</v>
      </c>
      <c r="I568" s="157"/>
      <c r="L568" s="154"/>
      <c r="M568" s="158"/>
      <c r="T568" s="159"/>
      <c r="AT568" s="155" t="s">
        <v>151</v>
      </c>
      <c r="AU568" s="155" t="s">
        <v>78</v>
      </c>
      <c r="AV568" s="13" t="s">
        <v>78</v>
      </c>
      <c r="AW568" s="13" t="s">
        <v>31</v>
      </c>
      <c r="AX568" s="13" t="s">
        <v>70</v>
      </c>
      <c r="AY568" s="155" t="s">
        <v>142</v>
      </c>
    </row>
    <row r="569" spans="2:65" s="11" customFormat="1" ht="11.25">
      <c r="B569" s="139"/>
      <c r="D569" s="140" t="s">
        <v>151</v>
      </c>
      <c r="E569" s="141" t="s">
        <v>19</v>
      </c>
      <c r="F569" s="142" t="s">
        <v>748</v>
      </c>
      <c r="H569" s="143">
        <v>9</v>
      </c>
      <c r="I569" s="144"/>
      <c r="L569" s="139"/>
      <c r="M569" s="145"/>
      <c r="T569" s="146"/>
      <c r="AT569" s="141" t="s">
        <v>151</v>
      </c>
      <c r="AU569" s="141" t="s">
        <v>78</v>
      </c>
      <c r="AV569" s="11" t="s">
        <v>80</v>
      </c>
      <c r="AW569" s="11" t="s">
        <v>31</v>
      </c>
      <c r="AX569" s="11" t="s">
        <v>70</v>
      </c>
      <c r="AY569" s="141" t="s">
        <v>142</v>
      </c>
    </row>
    <row r="570" spans="2:65" s="13" customFormat="1" ht="11.25">
      <c r="B570" s="154"/>
      <c r="D570" s="140" t="s">
        <v>151</v>
      </c>
      <c r="E570" s="155" t="s">
        <v>19</v>
      </c>
      <c r="F570" s="156" t="s">
        <v>1849</v>
      </c>
      <c r="H570" s="155" t="s">
        <v>19</v>
      </c>
      <c r="I570" s="157"/>
      <c r="L570" s="154"/>
      <c r="M570" s="158"/>
      <c r="T570" s="159"/>
      <c r="AT570" s="155" t="s">
        <v>151</v>
      </c>
      <c r="AU570" s="155" t="s">
        <v>78</v>
      </c>
      <c r="AV570" s="13" t="s">
        <v>78</v>
      </c>
      <c r="AW570" s="13" t="s">
        <v>31</v>
      </c>
      <c r="AX570" s="13" t="s">
        <v>70</v>
      </c>
      <c r="AY570" s="155" t="s">
        <v>142</v>
      </c>
    </row>
    <row r="571" spans="2:65" s="11" customFormat="1" ht="11.25">
      <c r="B571" s="139"/>
      <c r="D571" s="140" t="s">
        <v>151</v>
      </c>
      <c r="E571" s="141" t="s">
        <v>19</v>
      </c>
      <c r="F571" s="142" t="s">
        <v>1943</v>
      </c>
      <c r="H571" s="143">
        <v>120</v>
      </c>
      <c r="I571" s="144"/>
      <c r="L571" s="139"/>
      <c r="M571" s="145"/>
      <c r="T571" s="146"/>
      <c r="AT571" s="141" t="s">
        <v>151</v>
      </c>
      <c r="AU571" s="141" t="s">
        <v>78</v>
      </c>
      <c r="AV571" s="11" t="s">
        <v>80</v>
      </c>
      <c r="AW571" s="11" t="s">
        <v>31</v>
      </c>
      <c r="AX571" s="11" t="s">
        <v>70</v>
      </c>
      <c r="AY571" s="141" t="s">
        <v>142</v>
      </c>
    </row>
    <row r="572" spans="2:65" s="13" customFormat="1" ht="11.25">
      <c r="B572" s="154"/>
      <c r="D572" s="140" t="s">
        <v>151</v>
      </c>
      <c r="E572" s="155" t="s">
        <v>19</v>
      </c>
      <c r="F572" s="156" t="s">
        <v>1851</v>
      </c>
      <c r="H572" s="155" t="s">
        <v>19</v>
      </c>
      <c r="I572" s="157"/>
      <c r="L572" s="154"/>
      <c r="M572" s="158"/>
      <c r="T572" s="159"/>
      <c r="AT572" s="155" t="s">
        <v>151</v>
      </c>
      <c r="AU572" s="155" t="s">
        <v>78</v>
      </c>
      <c r="AV572" s="13" t="s">
        <v>78</v>
      </c>
      <c r="AW572" s="13" t="s">
        <v>31</v>
      </c>
      <c r="AX572" s="13" t="s">
        <v>70</v>
      </c>
      <c r="AY572" s="155" t="s">
        <v>142</v>
      </c>
    </row>
    <row r="573" spans="2:65" s="11" customFormat="1" ht="11.25">
      <c r="B573" s="139"/>
      <c r="D573" s="140" t="s">
        <v>151</v>
      </c>
      <c r="E573" s="141" t="s">
        <v>19</v>
      </c>
      <c r="F573" s="142" t="s">
        <v>1943</v>
      </c>
      <c r="H573" s="143">
        <v>120</v>
      </c>
      <c r="I573" s="144"/>
      <c r="L573" s="139"/>
      <c r="M573" s="145"/>
      <c r="T573" s="146"/>
      <c r="AT573" s="141" t="s">
        <v>151</v>
      </c>
      <c r="AU573" s="141" t="s">
        <v>78</v>
      </c>
      <c r="AV573" s="11" t="s">
        <v>80</v>
      </c>
      <c r="AW573" s="11" t="s">
        <v>31</v>
      </c>
      <c r="AX573" s="11" t="s">
        <v>70</v>
      </c>
      <c r="AY573" s="141" t="s">
        <v>142</v>
      </c>
    </row>
    <row r="574" spans="2:65" s="12" customFormat="1" ht="11.25">
      <c r="B574" s="147"/>
      <c r="D574" s="140" t="s">
        <v>151</v>
      </c>
      <c r="E574" s="148" t="s">
        <v>19</v>
      </c>
      <c r="F574" s="149" t="s">
        <v>154</v>
      </c>
      <c r="H574" s="150">
        <v>260.7</v>
      </c>
      <c r="I574" s="151"/>
      <c r="L574" s="147"/>
      <c r="M574" s="152"/>
      <c r="T574" s="153"/>
      <c r="AT574" s="148" t="s">
        <v>151</v>
      </c>
      <c r="AU574" s="148" t="s">
        <v>78</v>
      </c>
      <c r="AV574" s="12" t="s">
        <v>149</v>
      </c>
      <c r="AW574" s="12" t="s">
        <v>31</v>
      </c>
      <c r="AX574" s="12" t="s">
        <v>78</v>
      </c>
      <c r="AY574" s="148" t="s">
        <v>142</v>
      </c>
    </row>
    <row r="575" spans="2:65" s="1" customFormat="1" ht="66.75" customHeight="1">
      <c r="B575" s="32"/>
      <c r="C575" s="160" t="s">
        <v>549</v>
      </c>
      <c r="D575" s="160" t="s">
        <v>316</v>
      </c>
      <c r="E575" s="161" t="s">
        <v>1944</v>
      </c>
      <c r="F575" s="162" t="s">
        <v>1945</v>
      </c>
      <c r="G575" s="163" t="s">
        <v>164</v>
      </c>
      <c r="H575" s="164">
        <v>97.4</v>
      </c>
      <c r="I575" s="165"/>
      <c r="J575" s="166">
        <f>ROUND(I575*H575,2)</f>
        <v>0</v>
      </c>
      <c r="K575" s="162" t="s">
        <v>147</v>
      </c>
      <c r="L575" s="32"/>
      <c r="M575" s="167" t="s">
        <v>19</v>
      </c>
      <c r="N575" s="168" t="s">
        <v>41</v>
      </c>
      <c r="P575" s="135">
        <f>O575*H575</f>
        <v>0</v>
      </c>
      <c r="Q575" s="135">
        <v>0</v>
      </c>
      <c r="R575" s="135">
        <f>Q575*H575</f>
        <v>0</v>
      </c>
      <c r="S575" s="135">
        <v>0</v>
      </c>
      <c r="T575" s="136">
        <f>S575*H575</f>
        <v>0</v>
      </c>
      <c r="AR575" s="137" t="s">
        <v>149</v>
      </c>
      <c r="AT575" s="137" t="s">
        <v>316</v>
      </c>
      <c r="AU575" s="137" t="s">
        <v>78</v>
      </c>
      <c r="AY575" s="17" t="s">
        <v>142</v>
      </c>
      <c r="BE575" s="138">
        <f>IF(N575="základní",J575,0)</f>
        <v>0</v>
      </c>
      <c r="BF575" s="138">
        <f>IF(N575="snížená",J575,0)</f>
        <v>0</v>
      </c>
      <c r="BG575" s="138">
        <f>IF(N575="zákl. přenesená",J575,0)</f>
        <v>0</v>
      </c>
      <c r="BH575" s="138">
        <f>IF(N575="sníž. přenesená",J575,0)</f>
        <v>0</v>
      </c>
      <c r="BI575" s="138">
        <f>IF(N575="nulová",J575,0)</f>
        <v>0</v>
      </c>
      <c r="BJ575" s="17" t="s">
        <v>78</v>
      </c>
      <c r="BK575" s="138">
        <f>ROUND(I575*H575,2)</f>
        <v>0</v>
      </c>
      <c r="BL575" s="17" t="s">
        <v>149</v>
      </c>
      <c r="BM575" s="137" t="s">
        <v>1946</v>
      </c>
    </row>
    <row r="576" spans="2:65" s="13" customFormat="1" ht="11.25">
      <c r="B576" s="154"/>
      <c r="D576" s="140" t="s">
        <v>151</v>
      </c>
      <c r="E576" s="155" t="s">
        <v>19</v>
      </c>
      <c r="F576" s="156" t="s">
        <v>1247</v>
      </c>
      <c r="H576" s="155" t="s">
        <v>19</v>
      </c>
      <c r="I576" s="157"/>
      <c r="L576" s="154"/>
      <c r="M576" s="158"/>
      <c r="T576" s="159"/>
      <c r="AT576" s="155" t="s">
        <v>151</v>
      </c>
      <c r="AU576" s="155" t="s">
        <v>78</v>
      </c>
      <c r="AV576" s="13" t="s">
        <v>78</v>
      </c>
      <c r="AW576" s="13" t="s">
        <v>31</v>
      </c>
      <c r="AX576" s="13" t="s">
        <v>70</v>
      </c>
      <c r="AY576" s="155" t="s">
        <v>142</v>
      </c>
    </row>
    <row r="577" spans="2:65" s="11" customFormat="1" ht="11.25">
      <c r="B577" s="139"/>
      <c r="D577" s="140" t="s">
        <v>151</v>
      </c>
      <c r="E577" s="141" t="s">
        <v>19</v>
      </c>
      <c r="F577" s="142" t="s">
        <v>1881</v>
      </c>
      <c r="H577" s="143">
        <v>48.7</v>
      </c>
      <c r="I577" s="144"/>
      <c r="L577" s="139"/>
      <c r="M577" s="145"/>
      <c r="T577" s="146"/>
      <c r="AT577" s="141" t="s">
        <v>151</v>
      </c>
      <c r="AU577" s="141" t="s">
        <v>78</v>
      </c>
      <c r="AV577" s="11" t="s">
        <v>80</v>
      </c>
      <c r="AW577" s="11" t="s">
        <v>31</v>
      </c>
      <c r="AX577" s="11" t="s">
        <v>70</v>
      </c>
      <c r="AY577" s="141" t="s">
        <v>142</v>
      </c>
    </row>
    <row r="578" spans="2:65" s="13" customFormat="1" ht="11.25">
      <c r="B578" s="154"/>
      <c r="D578" s="140" t="s">
        <v>151</v>
      </c>
      <c r="E578" s="155" t="s">
        <v>19</v>
      </c>
      <c r="F578" s="156" t="s">
        <v>696</v>
      </c>
      <c r="H578" s="155" t="s">
        <v>19</v>
      </c>
      <c r="I578" s="157"/>
      <c r="L578" s="154"/>
      <c r="M578" s="158"/>
      <c r="T578" s="159"/>
      <c r="AT578" s="155" t="s">
        <v>151</v>
      </c>
      <c r="AU578" s="155" t="s">
        <v>78</v>
      </c>
      <c r="AV578" s="13" t="s">
        <v>78</v>
      </c>
      <c r="AW578" s="13" t="s">
        <v>31</v>
      </c>
      <c r="AX578" s="13" t="s">
        <v>70</v>
      </c>
      <c r="AY578" s="155" t="s">
        <v>142</v>
      </c>
    </row>
    <row r="579" spans="2:65" s="11" customFormat="1" ht="11.25">
      <c r="B579" s="139"/>
      <c r="D579" s="140" t="s">
        <v>151</v>
      </c>
      <c r="E579" s="141" t="s">
        <v>19</v>
      </c>
      <c r="F579" s="142" t="s">
        <v>1881</v>
      </c>
      <c r="H579" s="143">
        <v>48.7</v>
      </c>
      <c r="I579" s="144"/>
      <c r="L579" s="139"/>
      <c r="M579" s="145"/>
      <c r="T579" s="146"/>
      <c r="AT579" s="141" t="s">
        <v>151</v>
      </c>
      <c r="AU579" s="141" t="s">
        <v>78</v>
      </c>
      <c r="AV579" s="11" t="s">
        <v>80</v>
      </c>
      <c r="AW579" s="11" t="s">
        <v>31</v>
      </c>
      <c r="AX579" s="11" t="s">
        <v>70</v>
      </c>
      <c r="AY579" s="141" t="s">
        <v>142</v>
      </c>
    </row>
    <row r="580" spans="2:65" s="12" customFormat="1" ht="11.25">
      <c r="B580" s="147"/>
      <c r="D580" s="140" t="s">
        <v>151</v>
      </c>
      <c r="E580" s="148" t="s">
        <v>19</v>
      </c>
      <c r="F580" s="149" t="s">
        <v>154</v>
      </c>
      <c r="H580" s="150">
        <v>97.4</v>
      </c>
      <c r="I580" s="151"/>
      <c r="L580" s="147"/>
      <c r="M580" s="152"/>
      <c r="T580" s="153"/>
      <c r="AT580" s="148" t="s">
        <v>151</v>
      </c>
      <c r="AU580" s="148" t="s">
        <v>78</v>
      </c>
      <c r="AV580" s="12" t="s">
        <v>149</v>
      </c>
      <c r="AW580" s="12" t="s">
        <v>31</v>
      </c>
      <c r="AX580" s="12" t="s">
        <v>78</v>
      </c>
      <c r="AY580" s="148" t="s">
        <v>142</v>
      </c>
    </row>
    <row r="581" spans="2:65" s="1" customFormat="1" ht="66.75" customHeight="1">
      <c r="B581" s="32"/>
      <c r="C581" s="160" t="s">
        <v>555</v>
      </c>
      <c r="D581" s="160" t="s">
        <v>316</v>
      </c>
      <c r="E581" s="161" t="s">
        <v>1947</v>
      </c>
      <c r="F581" s="162" t="s">
        <v>1948</v>
      </c>
      <c r="G581" s="163" t="s">
        <v>164</v>
      </c>
      <c r="H581" s="164">
        <v>90</v>
      </c>
      <c r="I581" s="165"/>
      <c r="J581" s="166">
        <f>ROUND(I581*H581,2)</f>
        <v>0</v>
      </c>
      <c r="K581" s="162" t="s">
        <v>147</v>
      </c>
      <c r="L581" s="32"/>
      <c r="M581" s="167" t="s">
        <v>19</v>
      </c>
      <c r="N581" s="168" t="s">
        <v>41</v>
      </c>
      <c r="P581" s="135">
        <f>O581*H581</f>
        <v>0</v>
      </c>
      <c r="Q581" s="135">
        <v>0</v>
      </c>
      <c r="R581" s="135">
        <f>Q581*H581</f>
        <v>0</v>
      </c>
      <c r="S581" s="135">
        <v>0</v>
      </c>
      <c r="T581" s="136">
        <f>S581*H581</f>
        <v>0</v>
      </c>
      <c r="AR581" s="137" t="s">
        <v>149</v>
      </c>
      <c r="AT581" s="137" t="s">
        <v>316</v>
      </c>
      <c r="AU581" s="137" t="s">
        <v>78</v>
      </c>
      <c r="AY581" s="17" t="s">
        <v>142</v>
      </c>
      <c r="BE581" s="138">
        <f>IF(N581="základní",J581,0)</f>
        <v>0</v>
      </c>
      <c r="BF581" s="138">
        <f>IF(N581="snížená",J581,0)</f>
        <v>0</v>
      </c>
      <c r="BG581" s="138">
        <f>IF(N581="zákl. přenesená",J581,0)</f>
        <v>0</v>
      </c>
      <c r="BH581" s="138">
        <f>IF(N581="sníž. přenesená",J581,0)</f>
        <v>0</v>
      </c>
      <c r="BI581" s="138">
        <f>IF(N581="nulová",J581,0)</f>
        <v>0</v>
      </c>
      <c r="BJ581" s="17" t="s">
        <v>78</v>
      </c>
      <c r="BK581" s="138">
        <f>ROUND(I581*H581,2)</f>
        <v>0</v>
      </c>
      <c r="BL581" s="17" t="s">
        <v>149</v>
      </c>
      <c r="BM581" s="137" t="s">
        <v>1949</v>
      </c>
    </row>
    <row r="582" spans="2:65" s="13" customFormat="1" ht="11.25">
      <c r="B582" s="154"/>
      <c r="D582" s="140" t="s">
        <v>151</v>
      </c>
      <c r="E582" s="155" t="s">
        <v>19</v>
      </c>
      <c r="F582" s="156" t="s">
        <v>1950</v>
      </c>
      <c r="H582" s="155" t="s">
        <v>19</v>
      </c>
      <c r="I582" s="157"/>
      <c r="L582" s="154"/>
      <c r="M582" s="158"/>
      <c r="T582" s="159"/>
      <c r="AT582" s="155" t="s">
        <v>151</v>
      </c>
      <c r="AU582" s="155" t="s">
        <v>78</v>
      </c>
      <c r="AV582" s="13" t="s">
        <v>78</v>
      </c>
      <c r="AW582" s="13" t="s">
        <v>31</v>
      </c>
      <c r="AX582" s="13" t="s">
        <v>70</v>
      </c>
      <c r="AY582" s="155" t="s">
        <v>142</v>
      </c>
    </row>
    <row r="583" spans="2:65" s="11" customFormat="1" ht="11.25">
      <c r="B583" s="139"/>
      <c r="D583" s="140" t="s">
        <v>151</v>
      </c>
      <c r="E583" s="141" t="s">
        <v>19</v>
      </c>
      <c r="F583" s="142" t="s">
        <v>1172</v>
      </c>
      <c r="H583" s="143">
        <v>90</v>
      </c>
      <c r="I583" s="144"/>
      <c r="L583" s="139"/>
      <c r="M583" s="145"/>
      <c r="T583" s="146"/>
      <c r="AT583" s="141" t="s">
        <v>151</v>
      </c>
      <c r="AU583" s="141" t="s">
        <v>78</v>
      </c>
      <c r="AV583" s="11" t="s">
        <v>80</v>
      </c>
      <c r="AW583" s="11" t="s">
        <v>31</v>
      </c>
      <c r="AX583" s="11" t="s">
        <v>70</v>
      </c>
      <c r="AY583" s="141" t="s">
        <v>142</v>
      </c>
    </row>
    <row r="584" spans="2:65" s="12" customFormat="1" ht="11.25">
      <c r="B584" s="147"/>
      <c r="D584" s="140" t="s">
        <v>151</v>
      </c>
      <c r="E584" s="148" t="s">
        <v>19</v>
      </c>
      <c r="F584" s="149" t="s">
        <v>154</v>
      </c>
      <c r="H584" s="150">
        <v>90</v>
      </c>
      <c r="I584" s="151"/>
      <c r="L584" s="147"/>
      <c r="M584" s="152"/>
      <c r="T584" s="153"/>
      <c r="AT584" s="148" t="s">
        <v>151</v>
      </c>
      <c r="AU584" s="148" t="s">
        <v>78</v>
      </c>
      <c r="AV584" s="12" t="s">
        <v>149</v>
      </c>
      <c r="AW584" s="12" t="s">
        <v>31</v>
      </c>
      <c r="AX584" s="12" t="s">
        <v>78</v>
      </c>
      <c r="AY584" s="148" t="s">
        <v>142</v>
      </c>
    </row>
    <row r="585" spans="2:65" s="1" customFormat="1" ht="55.5" customHeight="1">
      <c r="B585" s="32"/>
      <c r="C585" s="160" t="s">
        <v>561</v>
      </c>
      <c r="D585" s="160" t="s">
        <v>316</v>
      </c>
      <c r="E585" s="161" t="s">
        <v>1666</v>
      </c>
      <c r="F585" s="162" t="s">
        <v>1667</v>
      </c>
      <c r="G585" s="163" t="s">
        <v>164</v>
      </c>
      <c r="H585" s="164">
        <v>198</v>
      </c>
      <c r="I585" s="165"/>
      <c r="J585" s="166">
        <f>ROUND(I585*H585,2)</f>
        <v>0</v>
      </c>
      <c r="K585" s="162" t="s">
        <v>147</v>
      </c>
      <c r="L585" s="32"/>
      <c r="M585" s="167" t="s">
        <v>19</v>
      </c>
      <c r="N585" s="168" t="s">
        <v>41</v>
      </c>
      <c r="P585" s="135">
        <f>O585*H585</f>
        <v>0</v>
      </c>
      <c r="Q585" s="135">
        <v>0</v>
      </c>
      <c r="R585" s="135">
        <f>Q585*H585</f>
        <v>0</v>
      </c>
      <c r="S585" s="135">
        <v>0</v>
      </c>
      <c r="T585" s="136">
        <f>S585*H585</f>
        <v>0</v>
      </c>
      <c r="AR585" s="137" t="s">
        <v>149</v>
      </c>
      <c r="AT585" s="137" t="s">
        <v>316</v>
      </c>
      <c r="AU585" s="137" t="s">
        <v>78</v>
      </c>
      <c r="AY585" s="17" t="s">
        <v>142</v>
      </c>
      <c r="BE585" s="138">
        <f>IF(N585="základní",J585,0)</f>
        <v>0</v>
      </c>
      <c r="BF585" s="138">
        <f>IF(N585="snížená",J585,0)</f>
        <v>0</v>
      </c>
      <c r="BG585" s="138">
        <f>IF(N585="zákl. přenesená",J585,0)</f>
        <v>0</v>
      </c>
      <c r="BH585" s="138">
        <f>IF(N585="sníž. přenesená",J585,0)</f>
        <v>0</v>
      </c>
      <c r="BI585" s="138">
        <f>IF(N585="nulová",J585,0)</f>
        <v>0</v>
      </c>
      <c r="BJ585" s="17" t="s">
        <v>78</v>
      </c>
      <c r="BK585" s="138">
        <f>ROUND(I585*H585,2)</f>
        <v>0</v>
      </c>
      <c r="BL585" s="17" t="s">
        <v>149</v>
      </c>
      <c r="BM585" s="137" t="s">
        <v>1951</v>
      </c>
    </row>
    <row r="586" spans="2:65" s="13" customFormat="1" ht="11.25">
      <c r="B586" s="154"/>
      <c r="D586" s="140" t="s">
        <v>151</v>
      </c>
      <c r="E586" s="155" t="s">
        <v>19</v>
      </c>
      <c r="F586" s="156" t="s">
        <v>1952</v>
      </c>
      <c r="H586" s="155" t="s">
        <v>19</v>
      </c>
      <c r="I586" s="157"/>
      <c r="L586" s="154"/>
      <c r="M586" s="158"/>
      <c r="T586" s="159"/>
      <c r="AT586" s="155" t="s">
        <v>151</v>
      </c>
      <c r="AU586" s="155" t="s">
        <v>78</v>
      </c>
      <c r="AV586" s="13" t="s">
        <v>78</v>
      </c>
      <c r="AW586" s="13" t="s">
        <v>31</v>
      </c>
      <c r="AX586" s="13" t="s">
        <v>70</v>
      </c>
      <c r="AY586" s="155" t="s">
        <v>142</v>
      </c>
    </row>
    <row r="587" spans="2:65" s="11" customFormat="1" ht="11.25">
      <c r="B587" s="139"/>
      <c r="D587" s="140" t="s">
        <v>151</v>
      </c>
      <c r="E587" s="141" t="s">
        <v>19</v>
      </c>
      <c r="F587" s="142" t="s">
        <v>1229</v>
      </c>
      <c r="H587" s="143">
        <v>99</v>
      </c>
      <c r="I587" s="144"/>
      <c r="L587" s="139"/>
      <c r="M587" s="145"/>
      <c r="T587" s="146"/>
      <c r="AT587" s="141" t="s">
        <v>151</v>
      </c>
      <c r="AU587" s="141" t="s">
        <v>78</v>
      </c>
      <c r="AV587" s="11" t="s">
        <v>80</v>
      </c>
      <c r="AW587" s="11" t="s">
        <v>31</v>
      </c>
      <c r="AX587" s="11" t="s">
        <v>70</v>
      </c>
      <c r="AY587" s="141" t="s">
        <v>142</v>
      </c>
    </row>
    <row r="588" spans="2:65" s="13" customFormat="1" ht="11.25">
      <c r="B588" s="154"/>
      <c r="D588" s="140" t="s">
        <v>151</v>
      </c>
      <c r="E588" s="155" t="s">
        <v>19</v>
      </c>
      <c r="F588" s="156" t="s">
        <v>1055</v>
      </c>
      <c r="H588" s="155" t="s">
        <v>19</v>
      </c>
      <c r="I588" s="157"/>
      <c r="L588" s="154"/>
      <c r="M588" s="158"/>
      <c r="T588" s="159"/>
      <c r="AT588" s="155" t="s">
        <v>151</v>
      </c>
      <c r="AU588" s="155" t="s">
        <v>78</v>
      </c>
      <c r="AV588" s="13" t="s">
        <v>78</v>
      </c>
      <c r="AW588" s="13" t="s">
        <v>31</v>
      </c>
      <c r="AX588" s="13" t="s">
        <v>70</v>
      </c>
      <c r="AY588" s="155" t="s">
        <v>142</v>
      </c>
    </row>
    <row r="589" spans="2:65" s="11" customFormat="1" ht="11.25">
      <c r="B589" s="139"/>
      <c r="D589" s="140" t="s">
        <v>151</v>
      </c>
      <c r="E589" s="141" t="s">
        <v>19</v>
      </c>
      <c r="F589" s="142" t="s">
        <v>1229</v>
      </c>
      <c r="H589" s="143">
        <v>99</v>
      </c>
      <c r="I589" s="144"/>
      <c r="L589" s="139"/>
      <c r="M589" s="145"/>
      <c r="T589" s="146"/>
      <c r="AT589" s="141" t="s">
        <v>151</v>
      </c>
      <c r="AU589" s="141" t="s">
        <v>78</v>
      </c>
      <c r="AV589" s="11" t="s">
        <v>80</v>
      </c>
      <c r="AW589" s="11" t="s">
        <v>31</v>
      </c>
      <c r="AX589" s="11" t="s">
        <v>70</v>
      </c>
      <c r="AY589" s="141" t="s">
        <v>142</v>
      </c>
    </row>
    <row r="590" spans="2:65" s="12" customFormat="1" ht="11.25">
      <c r="B590" s="147"/>
      <c r="D590" s="140" t="s">
        <v>151</v>
      </c>
      <c r="E590" s="148" t="s">
        <v>19</v>
      </c>
      <c r="F590" s="149" t="s">
        <v>154</v>
      </c>
      <c r="H590" s="150">
        <v>198</v>
      </c>
      <c r="I590" s="151"/>
      <c r="L590" s="147"/>
      <c r="M590" s="152"/>
      <c r="T590" s="153"/>
      <c r="AT590" s="148" t="s">
        <v>151</v>
      </c>
      <c r="AU590" s="148" t="s">
        <v>78</v>
      </c>
      <c r="AV590" s="12" t="s">
        <v>149</v>
      </c>
      <c r="AW590" s="12" t="s">
        <v>31</v>
      </c>
      <c r="AX590" s="12" t="s">
        <v>78</v>
      </c>
      <c r="AY590" s="148" t="s">
        <v>142</v>
      </c>
    </row>
    <row r="591" spans="2:65" s="1" customFormat="1" ht="62.65" customHeight="1">
      <c r="B591" s="32"/>
      <c r="C591" s="160" t="s">
        <v>579</v>
      </c>
      <c r="D591" s="160" t="s">
        <v>316</v>
      </c>
      <c r="E591" s="161" t="s">
        <v>1953</v>
      </c>
      <c r="F591" s="162" t="s">
        <v>1954</v>
      </c>
      <c r="G591" s="163" t="s">
        <v>164</v>
      </c>
      <c r="H591" s="164">
        <v>240</v>
      </c>
      <c r="I591" s="165"/>
      <c r="J591" s="166">
        <f>ROUND(I591*H591,2)</f>
        <v>0</v>
      </c>
      <c r="K591" s="162" t="s">
        <v>147</v>
      </c>
      <c r="L591" s="32"/>
      <c r="M591" s="167" t="s">
        <v>19</v>
      </c>
      <c r="N591" s="168" t="s">
        <v>41</v>
      </c>
      <c r="P591" s="135">
        <f>O591*H591</f>
        <v>0</v>
      </c>
      <c r="Q591" s="135">
        <v>0</v>
      </c>
      <c r="R591" s="135">
        <f>Q591*H591</f>
        <v>0</v>
      </c>
      <c r="S591" s="135">
        <v>0</v>
      </c>
      <c r="T591" s="136">
        <f>S591*H591</f>
        <v>0</v>
      </c>
      <c r="AR591" s="137" t="s">
        <v>149</v>
      </c>
      <c r="AT591" s="137" t="s">
        <v>316</v>
      </c>
      <c r="AU591" s="137" t="s">
        <v>78</v>
      </c>
      <c r="AY591" s="17" t="s">
        <v>142</v>
      </c>
      <c r="BE591" s="138">
        <f>IF(N591="základní",J591,0)</f>
        <v>0</v>
      </c>
      <c r="BF591" s="138">
        <f>IF(N591="snížená",J591,0)</f>
        <v>0</v>
      </c>
      <c r="BG591" s="138">
        <f>IF(N591="zákl. přenesená",J591,0)</f>
        <v>0</v>
      </c>
      <c r="BH591" s="138">
        <f>IF(N591="sníž. přenesená",J591,0)</f>
        <v>0</v>
      </c>
      <c r="BI591" s="138">
        <f>IF(N591="nulová",J591,0)</f>
        <v>0</v>
      </c>
      <c r="BJ591" s="17" t="s">
        <v>78</v>
      </c>
      <c r="BK591" s="138">
        <f>ROUND(I591*H591,2)</f>
        <v>0</v>
      </c>
      <c r="BL591" s="17" t="s">
        <v>149</v>
      </c>
      <c r="BM591" s="137" t="s">
        <v>1955</v>
      </c>
    </row>
    <row r="592" spans="2:65" s="13" customFormat="1" ht="11.25">
      <c r="B592" s="154"/>
      <c r="D592" s="140" t="s">
        <v>151</v>
      </c>
      <c r="E592" s="155" t="s">
        <v>19</v>
      </c>
      <c r="F592" s="156" t="s">
        <v>1952</v>
      </c>
      <c r="H592" s="155" t="s">
        <v>19</v>
      </c>
      <c r="I592" s="157"/>
      <c r="L592" s="154"/>
      <c r="M592" s="158"/>
      <c r="T592" s="159"/>
      <c r="AT592" s="155" t="s">
        <v>151</v>
      </c>
      <c r="AU592" s="155" t="s">
        <v>78</v>
      </c>
      <c r="AV592" s="13" t="s">
        <v>78</v>
      </c>
      <c r="AW592" s="13" t="s">
        <v>31</v>
      </c>
      <c r="AX592" s="13" t="s">
        <v>70</v>
      </c>
      <c r="AY592" s="155" t="s">
        <v>142</v>
      </c>
    </row>
    <row r="593" spans="2:65" s="11" customFormat="1" ht="11.25">
      <c r="B593" s="139"/>
      <c r="D593" s="140" t="s">
        <v>151</v>
      </c>
      <c r="E593" s="141" t="s">
        <v>19</v>
      </c>
      <c r="F593" s="142" t="s">
        <v>978</v>
      </c>
      <c r="H593" s="143">
        <v>120</v>
      </c>
      <c r="I593" s="144"/>
      <c r="L593" s="139"/>
      <c r="M593" s="145"/>
      <c r="T593" s="146"/>
      <c r="AT593" s="141" t="s">
        <v>151</v>
      </c>
      <c r="AU593" s="141" t="s">
        <v>78</v>
      </c>
      <c r="AV593" s="11" t="s">
        <v>80</v>
      </c>
      <c r="AW593" s="11" t="s">
        <v>31</v>
      </c>
      <c r="AX593" s="11" t="s">
        <v>70</v>
      </c>
      <c r="AY593" s="141" t="s">
        <v>142</v>
      </c>
    </row>
    <row r="594" spans="2:65" s="13" customFormat="1" ht="11.25">
      <c r="B594" s="154"/>
      <c r="D594" s="140" t="s">
        <v>151</v>
      </c>
      <c r="E594" s="155" t="s">
        <v>19</v>
      </c>
      <c r="F594" s="156" t="s">
        <v>1055</v>
      </c>
      <c r="H594" s="155" t="s">
        <v>19</v>
      </c>
      <c r="I594" s="157"/>
      <c r="L594" s="154"/>
      <c r="M594" s="158"/>
      <c r="T594" s="159"/>
      <c r="AT594" s="155" t="s">
        <v>151</v>
      </c>
      <c r="AU594" s="155" t="s">
        <v>78</v>
      </c>
      <c r="AV594" s="13" t="s">
        <v>78</v>
      </c>
      <c r="AW594" s="13" t="s">
        <v>31</v>
      </c>
      <c r="AX594" s="13" t="s">
        <v>70</v>
      </c>
      <c r="AY594" s="155" t="s">
        <v>142</v>
      </c>
    </row>
    <row r="595" spans="2:65" s="11" customFormat="1" ht="11.25">
      <c r="B595" s="139"/>
      <c r="D595" s="140" t="s">
        <v>151</v>
      </c>
      <c r="E595" s="141" t="s">
        <v>19</v>
      </c>
      <c r="F595" s="142" t="s">
        <v>978</v>
      </c>
      <c r="H595" s="143">
        <v>120</v>
      </c>
      <c r="I595" s="144"/>
      <c r="L595" s="139"/>
      <c r="M595" s="145"/>
      <c r="T595" s="146"/>
      <c r="AT595" s="141" t="s">
        <v>151</v>
      </c>
      <c r="AU595" s="141" t="s">
        <v>78</v>
      </c>
      <c r="AV595" s="11" t="s">
        <v>80</v>
      </c>
      <c r="AW595" s="11" t="s">
        <v>31</v>
      </c>
      <c r="AX595" s="11" t="s">
        <v>70</v>
      </c>
      <c r="AY595" s="141" t="s">
        <v>142</v>
      </c>
    </row>
    <row r="596" spans="2:65" s="12" customFormat="1" ht="11.25">
      <c r="B596" s="147"/>
      <c r="D596" s="140" t="s">
        <v>151</v>
      </c>
      <c r="E596" s="148" t="s">
        <v>19</v>
      </c>
      <c r="F596" s="149" t="s">
        <v>154</v>
      </c>
      <c r="H596" s="150">
        <v>240</v>
      </c>
      <c r="I596" s="151"/>
      <c r="L596" s="147"/>
      <c r="M596" s="152"/>
      <c r="T596" s="153"/>
      <c r="AT596" s="148" t="s">
        <v>151</v>
      </c>
      <c r="AU596" s="148" t="s">
        <v>78</v>
      </c>
      <c r="AV596" s="12" t="s">
        <v>149</v>
      </c>
      <c r="AW596" s="12" t="s">
        <v>31</v>
      </c>
      <c r="AX596" s="12" t="s">
        <v>78</v>
      </c>
      <c r="AY596" s="148" t="s">
        <v>142</v>
      </c>
    </row>
    <row r="597" spans="2:65" s="1" customFormat="1" ht="78" customHeight="1">
      <c r="B597" s="32"/>
      <c r="C597" s="160" t="s">
        <v>588</v>
      </c>
      <c r="D597" s="160" t="s">
        <v>316</v>
      </c>
      <c r="E597" s="161" t="s">
        <v>1397</v>
      </c>
      <c r="F597" s="162" t="s">
        <v>1398</v>
      </c>
      <c r="G597" s="163" t="s">
        <v>290</v>
      </c>
      <c r="H597" s="164">
        <v>30</v>
      </c>
      <c r="I597" s="165"/>
      <c r="J597" s="166">
        <f>ROUND(I597*H597,2)</f>
        <v>0</v>
      </c>
      <c r="K597" s="162" t="s">
        <v>147</v>
      </c>
      <c r="L597" s="32"/>
      <c r="M597" s="167" t="s">
        <v>19</v>
      </c>
      <c r="N597" s="168" t="s">
        <v>41</v>
      </c>
      <c r="P597" s="135">
        <f>O597*H597</f>
        <v>0</v>
      </c>
      <c r="Q597" s="135">
        <v>0</v>
      </c>
      <c r="R597" s="135">
        <f>Q597*H597</f>
        <v>0</v>
      </c>
      <c r="S597" s="135">
        <v>0</v>
      </c>
      <c r="T597" s="136">
        <f>S597*H597</f>
        <v>0</v>
      </c>
      <c r="AR597" s="137" t="s">
        <v>149</v>
      </c>
      <c r="AT597" s="137" t="s">
        <v>316</v>
      </c>
      <c r="AU597" s="137" t="s">
        <v>78</v>
      </c>
      <c r="AY597" s="17" t="s">
        <v>142</v>
      </c>
      <c r="BE597" s="138">
        <f>IF(N597="základní",J597,0)</f>
        <v>0</v>
      </c>
      <c r="BF597" s="138">
        <f>IF(N597="snížená",J597,0)</f>
        <v>0</v>
      </c>
      <c r="BG597" s="138">
        <f>IF(N597="zákl. přenesená",J597,0)</f>
        <v>0</v>
      </c>
      <c r="BH597" s="138">
        <f>IF(N597="sníž. přenesená",J597,0)</f>
        <v>0</v>
      </c>
      <c r="BI597" s="138">
        <f>IF(N597="nulová",J597,0)</f>
        <v>0</v>
      </c>
      <c r="BJ597" s="17" t="s">
        <v>78</v>
      </c>
      <c r="BK597" s="138">
        <f>ROUND(I597*H597,2)</f>
        <v>0</v>
      </c>
      <c r="BL597" s="17" t="s">
        <v>149</v>
      </c>
      <c r="BM597" s="137" t="s">
        <v>1956</v>
      </c>
    </row>
    <row r="598" spans="2:65" s="13" customFormat="1" ht="11.25">
      <c r="B598" s="154"/>
      <c r="D598" s="140" t="s">
        <v>151</v>
      </c>
      <c r="E598" s="155" t="s">
        <v>19</v>
      </c>
      <c r="F598" s="156" t="s">
        <v>1957</v>
      </c>
      <c r="H598" s="155" t="s">
        <v>19</v>
      </c>
      <c r="I598" s="157"/>
      <c r="L598" s="154"/>
      <c r="M598" s="158"/>
      <c r="T598" s="159"/>
      <c r="AT598" s="155" t="s">
        <v>151</v>
      </c>
      <c r="AU598" s="155" t="s">
        <v>78</v>
      </c>
      <c r="AV598" s="13" t="s">
        <v>78</v>
      </c>
      <c r="AW598" s="13" t="s">
        <v>31</v>
      </c>
      <c r="AX598" s="13" t="s">
        <v>70</v>
      </c>
      <c r="AY598" s="155" t="s">
        <v>142</v>
      </c>
    </row>
    <row r="599" spans="2:65" s="11" customFormat="1" ht="11.25">
      <c r="B599" s="139"/>
      <c r="D599" s="140" t="s">
        <v>151</v>
      </c>
      <c r="E599" s="141" t="s">
        <v>19</v>
      </c>
      <c r="F599" s="142" t="s">
        <v>1958</v>
      </c>
      <c r="H599" s="143">
        <v>30</v>
      </c>
      <c r="I599" s="144"/>
      <c r="L599" s="139"/>
      <c r="M599" s="145"/>
      <c r="T599" s="146"/>
      <c r="AT599" s="141" t="s">
        <v>151</v>
      </c>
      <c r="AU599" s="141" t="s">
        <v>78</v>
      </c>
      <c r="AV599" s="11" t="s">
        <v>80</v>
      </c>
      <c r="AW599" s="11" t="s">
        <v>31</v>
      </c>
      <c r="AX599" s="11" t="s">
        <v>70</v>
      </c>
      <c r="AY599" s="141" t="s">
        <v>142</v>
      </c>
    </row>
    <row r="600" spans="2:65" s="12" customFormat="1" ht="11.25">
      <c r="B600" s="147"/>
      <c r="D600" s="140" t="s">
        <v>151</v>
      </c>
      <c r="E600" s="148" t="s">
        <v>19</v>
      </c>
      <c r="F600" s="149" t="s">
        <v>154</v>
      </c>
      <c r="H600" s="150">
        <v>30</v>
      </c>
      <c r="I600" s="151"/>
      <c r="L600" s="147"/>
      <c r="M600" s="152"/>
      <c r="T600" s="153"/>
      <c r="AT600" s="148" t="s">
        <v>151</v>
      </c>
      <c r="AU600" s="148" t="s">
        <v>78</v>
      </c>
      <c r="AV600" s="12" t="s">
        <v>149</v>
      </c>
      <c r="AW600" s="12" t="s">
        <v>31</v>
      </c>
      <c r="AX600" s="12" t="s">
        <v>78</v>
      </c>
      <c r="AY600" s="148" t="s">
        <v>142</v>
      </c>
    </row>
    <row r="601" spans="2:65" s="1" customFormat="1" ht="37.9" customHeight="1">
      <c r="B601" s="32"/>
      <c r="C601" s="160" t="s">
        <v>596</v>
      </c>
      <c r="D601" s="160" t="s">
        <v>316</v>
      </c>
      <c r="E601" s="161" t="s">
        <v>1409</v>
      </c>
      <c r="F601" s="162" t="s">
        <v>1410</v>
      </c>
      <c r="G601" s="163" t="s">
        <v>319</v>
      </c>
      <c r="H601" s="164">
        <v>13.5</v>
      </c>
      <c r="I601" s="165"/>
      <c r="J601" s="166">
        <f>ROUND(I601*H601,2)</f>
        <v>0</v>
      </c>
      <c r="K601" s="162" t="s">
        <v>19</v>
      </c>
      <c r="L601" s="32"/>
      <c r="M601" s="167" t="s">
        <v>19</v>
      </c>
      <c r="N601" s="168" t="s">
        <v>41</v>
      </c>
      <c r="P601" s="135">
        <f>O601*H601</f>
        <v>0</v>
      </c>
      <c r="Q601" s="135">
        <v>1E-4</v>
      </c>
      <c r="R601" s="135">
        <f>Q601*H601</f>
        <v>1.3500000000000001E-3</v>
      </c>
      <c r="S601" s="135">
        <v>0</v>
      </c>
      <c r="T601" s="136">
        <f>S601*H601</f>
        <v>0</v>
      </c>
      <c r="AR601" s="137" t="s">
        <v>149</v>
      </c>
      <c r="AT601" s="137" t="s">
        <v>316</v>
      </c>
      <c r="AU601" s="137" t="s">
        <v>78</v>
      </c>
      <c r="AY601" s="17" t="s">
        <v>142</v>
      </c>
      <c r="BE601" s="138">
        <f>IF(N601="základní",J601,0)</f>
        <v>0</v>
      </c>
      <c r="BF601" s="138">
        <f>IF(N601="snížená",J601,0)</f>
        <v>0</v>
      </c>
      <c r="BG601" s="138">
        <f>IF(N601="zákl. přenesená",J601,0)</f>
        <v>0</v>
      </c>
      <c r="BH601" s="138">
        <f>IF(N601="sníž. přenesená",J601,0)</f>
        <v>0</v>
      </c>
      <c r="BI601" s="138">
        <f>IF(N601="nulová",J601,0)</f>
        <v>0</v>
      </c>
      <c r="BJ601" s="17" t="s">
        <v>78</v>
      </c>
      <c r="BK601" s="138">
        <f>ROUND(I601*H601,2)</f>
        <v>0</v>
      </c>
      <c r="BL601" s="17" t="s">
        <v>149</v>
      </c>
      <c r="BM601" s="137" t="s">
        <v>1959</v>
      </c>
    </row>
    <row r="602" spans="2:65" s="13" customFormat="1" ht="11.25">
      <c r="B602" s="154"/>
      <c r="D602" s="140" t="s">
        <v>151</v>
      </c>
      <c r="E602" s="155" t="s">
        <v>19</v>
      </c>
      <c r="F602" s="156" t="s">
        <v>1096</v>
      </c>
      <c r="H602" s="155" t="s">
        <v>19</v>
      </c>
      <c r="I602" s="157"/>
      <c r="L602" s="154"/>
      <c r="M602" s="158"/>
      <c r="T602" s="159"/>
      <c r="AT602" s="155" t="s">
        <v>151</v>
      </c>
      <c r="AU602" s="155" t="s">
        <v>78</v>
      </c>
      <c r="AV602" s="13" t="s">
        <v>78</v>
      </c>
      <c r="AW602" s="13" t="s">
        <v>31</v>
      </c>
      <c r="AX602" s="13" t="s">
        <v>70</v>
      </c>
      <c r="AY602" s="155" t="s">
        <v>142</v>
      </c>
    </row>
    <row r="603" spans="2:65" s="11" customFormat="1" ht="11.25">
      <c r="B603" s="139"/>
      <c r="D603" s="140" t="s">
        <v>151</v>
      </c>
      <c r="E603" s="141" t="s">
        <v>19</v>
      </c>
      <c r="F603" s="142" t="s">
        <v>1100</v>
      </c>
      <c r="H603" s="143">
        <v>13.5</v>
      </c>
      <c r="I603" s="144"/>
      <c r="L603" s="139"/>
      <c r="M603" s="145"/>
      <c r="T603" s="146"/>
      <c r="AT603" s="141" t="s">
        <v>151</v>
      </c>
      <c r="AU603" s="141" t="s">
        <v>78</v>
      </c>
      <c r="AV603" s="11" t="s">
        <v>80</v>
      </c>
      <c r="AW603" s="11" t="s">
        <v>31</v>
      </c>
      <c r="AX603" s="11" t="s">
        <v>70</v>
      </c>
      <c r="AY603" s="141" t="s">
        <v>142</v>
      </c>
    </row>
    <row r="604" spans="2:65" s="12" customFormat="1" ht="11.25">
      <c r="B604" s="147"/>
      <c r="D604" s="140" t="s">
        <v>151</v>
      </c>
      <c r="E604" s="148" t="s">
        <v>19</v>
      </c>
      <c r="F604" s="149" t="s">
        <v>154</v>
      </c>
      <c r="H604" s="150">
        <v>13.5</v>
      </c>
      <c r="I604" s="151"/>
      <c r="L604" s="147"/>
      <c r="M604" s="152"/>
      <c r="T604" s="153"/>
      <c r="AT604" s="148" t="s">
        <v>151</v>
      </c>
      <c r="AU604" s="148" t="s">
        <v>78</v>
      </c>
      <c r="AV604" s="12" t="s">
        <v>149</v>
      </c>
      <c r="AW604" s="12" t="s">
        <v>31</v>
      </c>
      <c r="AX604" s="12" t="s">
        <v>78</v>
      </c>
      <c r="AY604" s="148" t="s">
        <v>142</v>
      </c>
    </row>
    <row r="605" spans="2:65" s="10" customFormat="1" ht="25.9" customHeight="1">
      <c r="B605" s="115"/>
      <c r="D605" s="116" t="s">
        <v>69</v>
      </c>
      <c r="E605" s="117" t="s">
        <v>538</v>
      </c>
      <c r="F605" s="117" t="s">
        <v>539</v>
      </c>
      <c r="I605" s="118"/>
      <c r="J605" s="119">
        <f>BK605</f>
        <v>0</v>
      </c>
      <c r="L605" s="115"/>
      <c r="M605" s="120"/>
      <c r="P605" s="121">
        <f>SUM(P606:P617)</f>
        <v>0</v>
      </c>
      <c r="R605" s="121">
        <f>SUM(R606:R617)</f>
        <v>0</v>
      </c>
      <c r="T605" s="122">
        <f>SUM(T606:T617)</f>
        <v>0</v>
      </c>
      <c r="AR605" s="116" t="s">
        <v>149</v>
      </c>
      <c r="AT605" s="123" t="s">
        <v>69</v>
      </c>
      <c r="AU605" s="123" t="s">
        <v>70</v>
      </c>
      <c r="AY605" s="116" t="s">
        <v>142</v>
      </c>
      <c r="BK605" s="124">
        <f>SUM(BK606:BK617)</f>
        <v>0</v>
      </c>
    </row>
    <row r="606" spans="2:65" s="1" customFormat="1" ht="37.9" customHeight="1">
      <c r="B606" s="32"/>
      <c r="C606" s="160" t="s">
        <v>602</v>
      </c>
      <c r="D606" s="160" t="s">
        <v>316</v>
      </c>
      <c r="E606" s="161" t="s">
        <v>550</v>
      </c>
      <c r="F606" s="162" t="s">
        <v>551</v>
      </c>
      <c r="G606" s="163" t="s">
        <v>146</v>
      </c>
      <c r="H606" s="164">
        <v>4</v>
      </c>
      <c r="I606" s="165"/>
      <c r="J606" s="166">
        <f>ROUND(I606*H606,2)</f>
        <v>0</v>
      </c>
      <c r="K606" s="162" t="s">
        <v>147</v>
      </c>
      <c r="L606" s="32"/>
      <c r="M606" s="167" t="s">
        <v>19</v>
      </c>
      <c r="N606" s="168" t="s">
        <v>41</v>
      </c>
      <c r="P606" s="135">
        <f>O606*H606</f>
        <v>0</v>
      </c>
      <c r="Q606" s="135">
        <v>0</v>
      </c>
      <c r="R606" s="135">
        <f>Q606*H606</f>
        <v>0</v>
      </c>
      <c r="S606" s="135">
        <v>0</v>
      </c>
      <c r="T606" s="136">
        <f>S606*H606</f>
        <v>0</v>
      </c>
      <c r="AR606" s="137" t="s">
        <v>543</v>
      </c>
      <c r="AT606" s="137" t="s">
        <v>316</v>
      </c>
      <c r="AU606" s="137" t="s">
        <v>78</v>
      </c>
      <c r="AY606" s="17" t="s">
        <v>142</v>
      </c>
      <c r="BE606" s="138">
        <f>IF(N606="základní",J606,0)</f>
        <v>0</v>
      </c>
      <c r="BF606" s="138">
        <f>IF(N606="snížená",J606,0)</f>
        <v>0</v>
      </c>
      <c r="BG606" s="138">
        <f>IF(N606="zákl. přenesená",J606,0)</f>
        <v>0</v>
      </c>
      <c r="BH606" s="138">
        <f>IF(N606="sníž. přenesená",J606,0)</f>
        <v>0</v>
      </c>
      <c r="BI606" s="138">
        <f>IF(N606="nulová",J606,0)</f>
        <v>0</v>
      </c>
      <c r="BJ606" s="17" t="s">
        <v>78</v>
      </c>
      <c r="BK606" s="138">
        <f>ROUND(I606*H606,2)</f>
        <v>0</v>
      </c>
      <c r="BL606" s="17" t="s">
        <v>543</v>
      </c>
      <c r="BM606" s="137" t="s">
        <v>1960</v>
      </c>
    </row>
    <row r="607" spans="2:65" s="13" customFormat="1" ht="11.25">
      <c r="B607" s="154"/>
      <c r="D607" s="140" t="s">
        <v>151</v>
      </c>
      <c r="E607" s="155" t="s">
        <v>19</v>
      </c>
      <c r="F607" s="156" t="s">
        <v>663</v>
      </c>
      <c r="H607" s="155" t="s">
        <v>19</v>
      </c>
      <c r="I607" s="157"/>
      <c r="L607" s="154"/>
      <c r="M607" s="158"/>
      <c r="T607" s="159"/>
      <c r="AT607" s="155" t="s">
        <v>151</v>
      </c>
      <c r="AU607" s="155" t="s">
        <v>78</v>
      </c>
      <c r="AV607" s="13" t="s">
        <v>78</v>
      </c>
      <c r="AW607" s="13" t="s">
        <v>31</v>
      </c>
      <c r="AX607" s="13" t="s">
        <v>70</v>
      </c>
      <c r="AY607" s="155" t="s">
        <v>142</v>
      </c>
    </row>
    <row r="608" spans="2:65" s="11" customFormat="1" ht="11.25">
      <c r="B608" s="139"/>
      <c r="D608" s="140" t="s">
        <v>151</v>
      </c>
      <c r="E608" s="141" t="s">
        <v>19</v>
      </c>
      <c r="F608" s="142" t="s">
        <v>1419</v>
      </c>
      <c r="H608" s="143">
        <v>2</v>
      </c>
      <c r="I608" s="144"/>
      <c r="L608" s="139"/>
      <c r="M608" s="145"/>
      <c r="T608" s="146"/>
      <c r="AT608" s="141" t="s">
        <v>151</v>
      </c>
      <c r="AU608" s="141" t="s">
        <v>78</v>
      </c>
      <c r="AV608" s="11" t="s">
        <v>80</v>
      </c>
      <c r="AW608" s="11" t="s">
        <v>31</v>
      </c>
      <c r="AX608" s="11" t="s">
        <v>70</v>
      </c>
      <c r="AY608" s="141" t="s">
        <v>142</v>
      </c>
    </row>
    <row r="609" spans="2:65" s="13" customFormat="1" ht="11.25">
      <c r="B609" s="154"/>
      <c r="D609" s="140" t="s">
        <v>151</v>
      </c>
      <c r="E609" s="155" t="s">
        <v>19</v>
      </c>
      <c r="F609" s="156" t="s">
        <v>1082</v>
      </c>
      <c r="H609" s="155" t="s">
        <v>19</v>
      </c>
      <c r="I609" s="157"/>
      <c r="L609" s="154"/>
      <c r="M609" s="158"/>
      <c r="T609" s="159"/>
      <c r="AT609" s="155" t="s">
        <v>151</v>
      </c>
      <c r="AU609" s="155" t="s">
        <v>78</v>
      </c>
      <c r="AV609" s="13" t="s">
        <v>78</v>
      </c>
      <c r="AW609" s="13" t="s">
        <v>31</v>
      </c>
      <c r="AX609" s="13" t="s">
        <v>70</v>
      </c>
      <c r="AY609" s="155" t="s">
        <v>142</v>
      </c>
    </row>
    <row r="610" spans="2:65" s="11" customFormat="1" ht="11.25">
      <c r="B610" s="139"/>
      <c r="D610" s="140" t="s">
        <v>151</v>
      </c>
      <c r="E610" s="141" t="s">
        <v>19</v>
      </c>
      <c r="F610" s="142" t="s">
        <v>1419</v>
      </c>
      <c r="H610" s="143">
        <v>2</v>
      </c>
      <c r="I610" s="144"/>
      <c r="L610" s="139"/>
      <c r="M610" s="145"/>
      <c r="T610" s="146"/>
      <c r="AT610" s="141" t="s">
        <v>151</v>
      </c>
      <c r="AU610" s="141" t="s">
        <v>78</v>
      </c>
      <c r="AV610" s="11" t="s">
        <v>80</v>
      </c>
      <c r="AW610" s="11" t="s">
        <v>31</v>
      </c>
      <c r="AX610" s="11" t="s">
        <v>70</v>
      </c>
      <c r="AY610" s="141" t="s">
        <v>142</v>
      </c>
    </row>
    <row r="611" spans="2:65" s="12" customFormat="1" ht="11.25">
      <c r="B611" s="147"/>
      <c r="D611" s="140" t="s">
        <v>151</v>
      </c>
      <c r="E611" s="148" t="s">
        <v>19</v>
      </c>
      <c r="F611" s="149" t="s">
        <v>154</v>
      </c>
      <c r="H611" s="150">
        <v>4</v>
      </c>
      <c r="I611" s="151"/>
      <c r="L611" s="147"/>
      <c r="M611" s="152"/>
      <c r="T611" s="153"/>
      <c r="AT611" s="148" t="s">
        <v>151</v>
      </c>
      <c r="AU611" s="148" t="s">
        <v>78</v>
      </c>
      <c r="AV611" s="12" t="s">
        <v>149</v>
      </c>
      <c r="AW611" s="12" t="s">
        <v>31</v>
      </c>
      <c r="AX611" s="12" t="s">
        <v>78</v>
      </c>
      <c r="AY611" s="148" t="s">
        <v>142</v>
      </c>
    </row>
    <row r="612" spans="2:65" s="1" customFormat="1" ht="21.75" customHeight="1">
      <c r="B612" s="32"/>
      <c r="C612" s="160" t="s">
        <v>608</v>
      </c>
      <c r="D612" s="160" t="s">
        <v>316</v>
      </c>
      <c r="E612" s="161" t="s">
        <v>556</v>
      </c>
      <c r="F612" s="162" t="s">
        <v>557</v>
      </c>
      <c r="G612" s="163" t="s">
        <v>146</v>
      </c>
      <c r="H612" s="164">
        <v>4</v>
      </c>
      <c r="I612" s="165"/>
      <c r="J612" s="166">
        <f>ROUND(I612*H612,2)</f>
        <v>0</v>
      </c>
      <c r="K612" s="162" t="s">
        <v>147</v>
      </c>
      <c r="L612" s="32"/>
      <c r="M612" s="167" t="s">
        <v>19</v>
      </c>
      <c r="N612" s="168" t="s">
        <v>41</v>
      </c>
      <c r="P612" s="135">
        <f>O612*H612</f>
        <v>0</v>
      </c>
      <c r="Q612" s="135">
        <v>0</v>
      </c>
      <c r="R612" s="135">
        <f>Q612*H612</f>
        <v>0</v>
      </c>
      <c r="S612" s="135">
        <v>0</v>
      </c>
      <c r="T612" s="136">
        <f>S612*H612</f>
        <v>0</v>
      </c>
      <c r="AR612" s="137" t="s">
        <v>543</v>
      </c>
      <c r="AT612" s="137" t="s">
        <v>316</v>
      </c>
      <c r="AU612" s="137" t="s">
        <v>78</v>
      </c>
      <c r="AY612" s="17" t="s">
        <v>142</v>
      </c>
      <c r="BE612" s="138">
        <f>IF(N612="základní",J612,0)</f>
        <v>0</v>
      </c>
      <c r="BF612" s="138">
        <f>IF(N612="snížená",J612,0)</f>
        <v>0</v>
      </c>
      <c r="BG612" s="138">
        <f>IF(N612="zákl. přenesená",J612,0)</f>
        <v>0</v>
      </c>
      <c r="BH612" s="138">
        <f>IF(N612="sníž. přenesená",J612,0)</f>
        <v>0</v>
      </c>
      <c r="BI612" s="138">
        <f>IF(N612="nulová",J612,0)</f>
        <v>0</v>
      </c>
      <c r="BJ612" s="17" t="s">
        <v>78</v>
      </c>
      <c r="BK612" s="138">
        <f>ROUND(I612*H612,2)</f>
        <v>0</v>
      </c>
      <c r="BL612" s="17" t="s">
        <v>543</v>
      </c>
      <c r="BM612" s="137" t="s">
        <v>1961</v>
      </c>
    </row>
    <row r="613" spans="2:65" s="13" customFormat="1" ht="11.25">
      <c r="B613" s="154"/>
      <c r="D613" s="140" t="s">
        <v>151</v>
      </c>
      <c r="E613" s="155" t="s">
        <v>19</v>
      </c>
      <c r="F613" s="156" t="s">
        <v>663</v>
      </c>
      <c r="H613" s="155" t="s">
        <v>19</v>
      </c>
      <c r="I613" s="157"/>
      <c r="L613" s="154"/>
      <c r="M613" s="158"/>
      <c r="T613" s="159"/>
      <c r="AT613" s="155" t="s">
        <v>151</v>
      </c>
      <c r="AU613" s="155" t="s">
        <v>78</v>
      </c>
      <c r="AV613" s="13" t="s">
        <v>78</v>
      </c>
      <c r="AW613" s="13" t="s">
        <v>31</v>
      </c>
      <c r="AX613" s="13" t="s">
        <v>70</v>
      </c>
      <c r="AY613" s="155" t="s">
        <v>142</v>
      </c>
    </row>
    <row r="614" spans="2:65" s="11" customFormat="1" ht="11.25">
      <c r="B614" s="139"/>
      <c r="D614" s="140" t="s">
        <v>151</v>
      </c>
      <c r="E614" s="141" t="s">
        <v>19</v>
      </c>
      <c r="F614" s="142" t="s">
        <v>1419</v>
      </c>
      <c r="H614" s="143">
        <v>2</v>
      </c>
      <c r="I614" s="144"/>
      <c r="L614" s="139"/>
      <c r="M614" s="145"/>
      <c r="T614" s="146"/>
      <c r="AT614" s="141" t="s">
        <v>151</v>
      </c>
      <c r="AU614" s="141" t="s">
        <v>78</v>
      </c>
      <c r="AV614" s="11" t="s">
        <v>80</v>
      </c>
      <c r="AW614" s="11" t="s">
        <v>31</v>
      </c>
      <c r="AX614" s="11" t="s">
        <v>70</v>
      </c>
      <c r="AY614" s="141" t="s">
        <v>142</v>
      </c>
    </row>
    <row r="615" spans="2:65" s="13" customFormat="1" ht="11.25">
      <c r="B615" s="154"/>
      <c r="D615" s="140" t="s">
        <v>151</v>
      </c>
      <c r="E615" s="155" t="s">
        <v>19</v>
      </c>
      <c r="F615" s="156" t="s">
        <v>1082</v>
      </c>
      <c r="H615" s="155" t="s">
        <v>19</v>
      </c>
      <c r="I615" s="157"/>
      <c r="L615" s="154"/>
      <c r="M615" s="158"/>
      <c r="T615" s="159"/>
      <c r="AT615" s="155" t="s">
        <v>151</v>
      </c>
      <c r="AU615" s="155" t="s">
        <v>78</v>
      </c>
      <c r="AV615" s="13" t="s">
        <v>78</v>
      </c>
      <c r="AW615" s="13" t="s">
        <v>31</v>
      </c>
      <c r="AX615" s="13" t="s">
        <v>70</v>
      </c>
      <c r="AY615" s="155" t="s">
        <v>142</v>
      </c>
    </row>
    <row r="616" spans="2:65" s="11" customFormat="1" ht="11.25">
      <c r="B616" s="139"/>
      <c r="D616" s="140" t="s">
        <v>151</v>
      </c>
      <c r="E616" s="141" t="s">
        <v>19</v>
      </c>
      <c r="F616" s="142" t="s">
        <v>1419</v>
      </c>
      <c r="H616" s="143">
        <v>2</v>
      </c>
      <c r="I616" s="144"/>
      <c r="L616" s="139"/>
      <c r="M616" s="145"/>
      <c r="T616" s="146"/>
      <c r="AT616" s="141" t="s">
        <v>151</v>
      </c>
      <c r="AU616" s="141" t="s">
        <v>78</v>
      </c>
      <c r="AV616" s="11" t="s">
        <v>80</v>
      </c>
      <c r="AW616" s="11" t="s">
        <v>31</v>
      </c>
      <c r="AX616" s="11" t="s">
        <v>70</v>
      </c>
      <c r="AY616" s="141" t="s">
        <v>142</v>
      </c>
    </row>
    <row r="617" spans="2:65" s="12" customFormat="1" ht="11.25">
      <c r="B617" s="147"/>
      <c r="D617" s="140" t="s">
        <v>151</v>
      </c>
      <c r="E617" s="148" t="s">
        <v>19</v>
      </c>
      <c r="F617" s="149" t="s">
        <v>154</v>
      </c>
      <c r="H617" s="150">
        <v>4</v>
      </c>
      <c r="I617" s="151"/>
      <c r="L617" s="147"/>
      <c r="M617" s="152"/>
      <c r="T617" s="153"/>
      <c r="AT617" s="148" t="s">
        <v>151</v>
      </c>
      <c r="AU617" s="148" t="s">
        <v>78</v>
      </c>
      <c r="AV617" s="12" t="s">
        <v>149</v>
      </c>
      <c r="AW617" s="12" t="s">
        <v>31</v>
      </c>
      <c r="AX617" s="12" t="s">
        <v>78</v>
      </c>
      <c r="AY617" s="148" t="s">
        <v>142</v>
      </c>
    </row>
    <row r="618" spans="2:65" s="10" customFormat="1" ht="25.9" customHeight="1">
      <c r="B618" s="115"/>
      <c r="D618" s="116" t="s">
        <v>69</v>
      </c>
      <c r="E618" s="117" t="s">
        <v>559</v>
      </c>
      <c r="F618" s="117" t="s">
        <v>560</v>
      </c>
      <c r="I618" s="118"/>
      <c r="J618" s="119">
        <f>BK618</f>
        <v>0</v>
      </c>
      <c r="L618" s="115"/>
      <c r="M618" s="120"/>
      <c r="P618" s="121">
        <f>SUM(P619:P680)</f>
        <v>0</v>
      </c>
      <c r="R618" s="121">
        <f>SUM(R619:R680)</f>
        <v>0</v>
      </c>
      <c r="T618" s="122">
        <f>SUM(T619:T680)</f>
        <v>0</v>
      </c>
      <c r="AR618" s="116" t="s">
        <v>173</v>
      </c>
      <c r="AT618" s="123" t="s">
        <v>69</v>
      </c>
      <c r="AU618" s="123" t="s">
        <v>70</v>
      </c>
      <c r="AY618" s="116" t="s">
        <v>142</v>
      </c>
      <c r="BK618" s="124">
        <f>SUM(BK619:BK680)</f>
        <v>0</v>
      </c>
    </row>
    <row r="619" spans="2:65" s="1" customFormat="1" ht="101.25" customHeight="1">
      <c r="B619" s="32"/>
      <c r="C619" s="160" t="s">
        <v>614</v>
      </c>
      <c r="D619" s="160" t="s">
        <v>316</v>
      </c>
      <c r="E619" s="161" t="s">
        <v>562</v>
      </c>
      <c r="F619" s="162" t="s">
        <v>563</v>
      </c>
      <c r="G619" s="163" t="s">
        <v>290</v>
      </c>
      <c r="H619" s="164">
        <v>3221.2820000000002</v>
      </c>
      <c r="I619" s="165"/>
      <c r="J619" s="166">
        <f>ROUND(I619*H619,2)</f>
        <v>0</v>
      </c>
      <c r="K619" s="162" t="s">
        <v>147</v>
      </c>
      <c r="L619" s="32"/>
      <c r="M619" s="167" t="s">
        <v>19</v>
      </c>
      <c r="N619" s="168" t="s">
        <v>41</v>
      </c>
      <c r="P619" s="135">
        <f>O619*H619</f>
        <v>0</v>
      </c>
      <c r="Q619" s="135">
        <v>0</v>
      </c>
      <c r="R619" s="135">
        <f>Q619*H619</f>
        <v>0</v>
      </c>
      <c r="S619" s="135">
        <v>0</v>
      </c>
      <c r="T619" s="136">
        <f>S619*H619</f>
        <v>0</v>
      </c>
      <c r="AR619" s="137" t="s">
        <v>543</v>
      </c>
      <c r="AT619" s="137" t="s">
        <v>316</v>
      </c>
      <c r="AU619" s="137" t="s">
        <v>78</v>
      </c>
      <c r="AY619" s="17" t="s">
        <v>142</v>
      </c>
      <c r="BE619" s="138">
        <f>IF(N619="základní",J619,0)</f>
        <v>0</v>
      </c>
      <c r="BF619" s="138">
        <f>IF(N619="snížená",J619,0)</f>
        <v>0</v>
      </c>
      <c r="BG619" s="138">
        <f>IF(N619="zákl. přenesená",J619,0)</f>
        <v>0</v>
      </c>
      <c r="BH619" s="138">
        <f>IF(N619="sníž. přenesená",J619,0)</f>
        <v>0</v>
      </c>
      <c r="BI619" s="138">
        <f>IF(N619="nulová",J619,0)</f>
        <v>0</v>
      </c>
      <c r="BJ619" s="17" t="s">
        <v>78</v>
      </c>
      <c r="BK619" s="138">
        <f>ROUND(I619*H619,2)</f>
        <v>0</v>
      </c>
      <c r="BL619" s="17" t="s">
        <v>543</v>
      </c>
      <c r="BM619" s="137" t="s">
        <v>1962</v>
      </c>
    </row>
    <row r="620" spans="2:65" s="13" customFormat="1" ht="11.25">
      <c r="B620" s="154"/>
      <c r="D620" s="140" t="s">
        <v>151</v>
      </c>
      <c r="E620" s="155" t="s">
        <v>19</v>
      </c>
      <c r="F620" s="156" t="s">
        <v>1425</v>
      </c>
      <c r="H620" s="155" t="s">
        <v>19</v>
      </c>
      <c r="I620" s="157"/>
      <c r="L620" s="154"/>
      <c r="M620" s="158"/>
      <c r="T620" s="159"/>
      <c r="AT620" s="155" t="s">
        <v>151</v>
      </c>
      <c r="AU620" s="155" t="s">
        <v>78</v>
      </c>
      <c r="AV620" s="13" t="s">
        <v>78</v>
      </c>
      <c r="AW620" s="13" t="s">
        <v>31</v>
      </c>
      <c r="AX620" s="13" t="s">
        <v>70</v>
      </c>
      <c r="AY620" s="155" t="s">
        <v>142</v>
      </c>
    </row>
    <row r="621" spans="2:65" s="11" customFormat="1" ht="11.25">
      <c r="B621" s="139"/>
      <c r="D621" s="140" t="s">
        <v>151</v>
      </c>
      <c r="E621" s="141" t="s">
        <v>19</v>
      </c>
      <c r="F621" s="142" t="s">
        <v>1963</v>
      </c>
      <c r="H621" s="143">
        <v>35.378</v>
      </c>
      <c r="I621" s="144"/>
      <c r="L621" s="139"/>
      <c r="M621" s="145"/>
      <c r="T621" s="146"/>
      <c r="AT621" s="141" t="s">
        <v>151</v>
      </c>
      <c r="AU621" s="141" t="s">
        <v>78</v>
      </c>
      <c r="AV621" s="11" t="s">
        <v>80</v>
      </c>
      <c r="AW621" s="11" t="s">
        <v>31</v>
      </c>
      <c r="AX621" s="11" t="s">
        <v>70</v>
      </c>
      <c r="AY621" s="141" t="s">
        <v>142</v>
      </c>
    </row>
    <row r="622" spans="2:65" s="13" customFormat="1" ht="11.25">
      <c r="B622" s="154"/>
      <c r="D622" s="140" t="s">
        <v>151</v>
      </c>
      <c r="E622" s="155" t="s">
        <v>19</v>
      </c>
      <c r="F622" s="156" t="s">
        <v>1964</v>
      </c>
      <c r="H622" s="155" t="s">
        <v>19</v>
      </c>
      <c r="I622" s="157"/>
      <c r="L622" s="154"/>
      <c r="M622" s="158"/>
      <c r="T622" s="159"/>
      <c r="AT622" s="155" t="s">
        <v>151</v>
      </c>
      <c r="AU622" s="155" t="s">
        <v>78</v>
      </c>
      <c r="AV622" s="13" t="s">
        <v>78</v>
      </c>
      <c r="AW622" s="13" t="s">
        <v>31</v>
      </c>
      <c r="AX622" s="13" t="s">
        <v>70</v>
      </c>
      <c r="AY622" s="155" t="s">
        <v>142</v>
      </c>
    </row>
    <row r="623" spans="2:65" s="11" customFormat="1" ht="11.25">
      <c r="B623" s="139"/>
      <c r="D623" s="140" t="s">
        <v>151</v>
      </c>
      <c r="E623" s="141" t="s">
        <v>19</v>
      </c>
      <c r="F623" s="142" t="s">
        <v>1965</v>
      </c>
      <c r="H623" s="143">
        <v>29.207999999999998</v>
      </c>
      <c r="I623" s="144"/>
      <c r="L623" s="139"/>
      <c r="M623" s="145"/>
      <c r="T623" s="146"/>
      <c r="AT623" s="141" t="s">
        <v>151</v>
      </c>
      <c r="AU623" s="141" t="s">
        <v>78</v>
      </c>
      <c r="AV623" s="11" t="s">
        <v>80</v>
      </c>
      <c r="AW623" s="11" t="s">
        <v>31</v>
      </c>
      <c r="AX623" s="11" t="s">
        <v>70</v>
      </c>
      <c r="AY623" s="141" t="s">
        <v>142</v>
      </c>
    </row>
    <row r="624" spans="2:65" s="13" customFormat="1" ht="11.25">
      <c r="B624" s="154"/>
      <c r="D624" s="140" t="s">
        <v>151</v>
      </c>
      <c r="E624" s="155" t="s">
        <v>19</v>
      </c>
      <c r="F624" s="156" t="s">
        <v>1429</v>
      </c>
      <c r="H624" s="155" t="s">
        <v>19</v>
      </c>
      <c r="I624" s="157"/>
      <c r="L624" s="154"/>
      <c r="M624" s="158"/>
      <c r="T624" s="159"/>
      <c r="AT624" s="155" t="s">
        <v>151</v>
      </c>
      <c r="AU624" s="155" t="s">
        <v>78</v>
      </c>
      <c r="AV624" s="13" t="s">
        <v>78</v>
      </c>
      <c r="AW624" s="13" t="s">
        <v>31</v>
      </c>
      <c r="AX624" s="13" t="s">
        <v>70</v>
      </c>
      <c r="AY624" s="155" t="s">
        <v>142</v>
      </c>
    </row>
    <row r="625" spans="2:65" s="11" customFormat="1" ht="11.25">
      <c r="B625" s="139"/>
      <c r="D625" s="140" t="s">
        <v>151</v>
      </c>
      <c r="E625" s="141" t="s">
        <v>19</v>
      </c>
      <c r="F625" s="142" t="s">
        <v>1966</v>
      </c>
      <c r="H625" s="143">
        <v>1704.4559999999999</v>
      </c>
      <c r="I625" s="144"/>
      <c r="L625" s="139"/>
      <c r="M625" s="145"/>
      <c r="T625" s="146"/>
      <c r="AT625" s="141" t="s">
        <v>151</v>
      </c>
      <c r="AU625" s="141" t="s">
        <v>78</v>
      </c>
      <c r="AV625" s="11" t="s">
        <v>80</v>
      </c>
      <c r="AW625" s="11" t="s">
        <v>31</v>
      </c>
      <c r="AX625" s="11" t="s">
        <v>70</v>
      </c>
      <c r="AY625" s="141" t="s">
        <v>142</v>
      </c>
    </row>
    <row r="626" spans="2:65" s="13" customFormat="1" ht="11.25">
      <c r="B626" s="154"/>
      <c r="D626" s="140" t="s">
        <v>151</v>
      </c>
      <c r="E626" s="155" t="s">
        <v>19</v>
      </c>
      <c r="F626" s="156" t="s">
        <v>1431</v>
      </c>
      <c r="H626" s="155" t="s">
        <v>19</v>
      </c>
      <c r="I626" s="157"/>
      <c r="L626" s="154"/>
      <c r="M626" s="158"/>
      <c r="T626" s="159"/>
      <c r="AT626" s="155" t="s">
        <v>151</v>
      </c>
      <c r="AU626" s="155" t="s">
        <v>78</v>
      </c>
      <c r="AV626" s="13" t="s">
        <v>78</v>
      </c>
      <c r="AW626" s="13" t="s">
        <v>31</v>
      </c>
      <c r="AX626" s="13" t="s">
        <v>70</v>
      </c>
      <c r="AY626" s="155" t="s">
        <v>142</v>
      </c>
    </row>
    <row r="627" spans="2:65" s="11" customFormat="1" ht="11.25">
      <c r="B627" s="139"/>
      <c r="D627" s="140" t="s">
        <v>151</v>
      </c>
      <c r="E627" s="141" t="s">
        <v>19</v>
      </c>
      <c r="F627" s="142" t="s">
        <v>1432</v>
      </c>
      <c r="H627" s="143">
        <v>1.4E-2</v>
      </c>
      <c r="I627" s="144"/>
      <c r="L627" s="139"/>
      <c r="M627" s="145"/>
      <c r="T627" s="146"/>
      <c r="AT627" s="141" t="s">
        <v>151</v>
      </c>
      <c r="AU627" s="141" t="s">
        <v>78</v>
      </c>
      <c r="AV627" s="11" t="s">
        <v>80</v>
      </c>
      <c r="AW627" s="11" t="s">
        <v>31</v>
      </c>
      <c r="AX627" s="11" t="s">
        <v>70</v>
      </c>
      <c r="AY627" s="141" t="s">
        <v>142</v>
      </c>
    </row>
    <row r="628" spans="2:65" s="13" customFormat="1" ht="11.25">
      <c r="B628" s="154"/>
      <c r="D628" s="140" t="s">
        <v>151</v>
      </c>
      <c r="E628" s="155" t="s">
        <v>19</v>
      </c>
      <c r="F628" s="156" t="s">
        <v>1435</v>
      </c>
      <c r="H628" s="155" t="s">
        <v>19</v>
      </c>
      <c r="I628" s="157"/>
      <c r="L628" s="154"/>
      <c r="M628" s="158"/>
      <c r="T628" s="159"/>
      <c r="AT628" s="155" t="s">
        <v>151</v>
      </c>
      <c r="AU628" s="155" t="s">
        <v>78</v>
      </c>
      <c r="AV628" s="13" t="s">
        <v>78</v>
      </c>
      <c r="AW628" s="13" t="s">
        <v>31</v>
      </c>
      <c r="AX628" s="13" t="s">
        <v>70</v>
      </c>
      <c r="AY628" s="155" t="s">
        <v>142</v>
      </c>
    </row>
    <row r="629" spans="2:65" s="11" customFormat="1" ht="11.25">
      <c r="B629" s="139"/>
      <c r="D629" s="140" t="s">
        <v>151</v>
      </c>
      <c r="E629" s="141" t="s">
        <v>19</v>
      </c>
      <c r="F629" s="142" t="s">
        <v>1967</v>
      </c>
      <c r="H629" s="143">
        <v>6.2E-2</v>
      </c>
      <c r="I629" s="144"/>
      <c r="L629" s="139"/>
      <c r="M629" s="145"/>
      <c r="T629" s="146"/>
      <c r="AT629" s="141" t="s">
        <v>151</v>
      </c>
      <c r="AU629" s="141" t="s">
        <v>78</v>
      </c>
      <c r="AV629" s="11" t="s">
        <v>80</v>
      </c>
      <c r="AW629" s="11" t="s">
        <v>31</v>
      </c>
      <c r="AX629" s="11" t="s">
        <v>70</v>
      </c>
      <c r="AY629" s="141" t="s">
        <v>142</v>
      </c>
    </row>
    <row r="630" spans="2:65" s="13" customFormat="1" ht="11.25">
      <c r="B630" s="154"/>
      <c r="D630" s="140" t="s">
        <v>151</v>
      </c>
      <c r="E630" s="155" t="s">
        <v>19</v>
      </c>
      <c r="F630" s="156" t="s">
        <v>1968</v>
      </c>
      <c r="H630" s="155" t="s">
        <v>19</v>
      </c>
      <c r="I630" s="157"/>
      <c r="L630" s="154"/>
      <c r="M630" s="158"/>
      <c r="T630" s="159"/>
      <c r="AT630" s="155" t="s">
        <v>151</v>
      </c>
      <c r="AU630" s="155" t="s">
        <v>78</v>
      </c>
      <c r="AV630" s="13" t="s">
        <v>78</v>
      </c>
      <c r="AW630" s="13" t="s">
        <v>31</v>
      </c>
      <c r="AX630" s="13" t="s">
        <v>70</v>
      </c>
      <c r="AY630" s="155" t="s">
        <v>142</v>
      </c>
    </row>
    <row r="631" spans="2:65" s="11" customFormat="1" ht="11.25">
      <c r="B631" s="139"/>
      <c r="D631" s="140" t="s">
        <v>151</v>
      </c>
      <c r="E631" s="141" t="s">
        <v>19</v>
      </c>
      <c r="F631" s="142" t="s">
        <v>1969</v>
      </c>
      <c r="H631" s="143">
        <v>0.5</v>
      </c>
      <c r="I631" s="144"/>
      <c r="L631" s="139"/>
      <c r="M631" s="145"/>
      <c r="T631" s="146"/>
      <c r="AT631" s="141" t="s">
        <v>151</v>
      </c>
      <c r="AU631" s="141" t="s">
        <v>78</v>
      </c>
      <c r="AV631" s="11" t="s">
        <v>80</v>
      </c>
      <c r="AW631" s="11" t="s">
        <v>31</v>
      </c>
      <c r="AX631" s="11" t="s">
        <v>70</v>
      </c>
      <c r="AY631" s="141" t="s">
        <v>142</v>
      </c>
    </row>
    <row r="632" spans="2:65" s="13" customFormat="1" ht="11.25">
      <c r="B632" s="154"/>
      <c r="D632" s="140" t="s">
        <v>151</v>
      </c>
      <c r="E632" s="155" t="s">
        <v>19</v>
      </c>
      <c r="F632" s="156" t="s">
        <v>1970</v>
      </c>
      <c r="H632" s="155" t="s">
        <v>19</v>
      </c>
      <c r="I632" s="157"/>
      <c r="L632" s="154"/>
      <c r="M632" s="158"/>
      <c r="T632" s="159"/>
      <c r="AT632" s="155" t="s">
        <v>151</v>
      </c>
      <c r="AU632" s="155" t="s">
        <v>78</v>
      </c>
      <c r="AV632" s="13" t="s">
        <v>78</v>
      </c>
      <c r="AW632" s="13" t="s">
        <v>31</v>
      </c>
      <c r="AX632" s="13" t="s">
        <v>70</v>
      </c>
      <c r="AY632" s="155" t="s">
        <v>142</v>
      </c>
    </row>
    <row r="633" spans="2:65" s="11" customFormat="1" ht="11.25">
      <c r="B633" s="139"/>
      <c r="D633" s="140" t="s">
        <v>151</v>
      </c>
      <c r="E633" s="141" t="s">
        <v>19</v>
      </c>
      <c r="F633" s="142" t="s">
        <v>1971</v>
      </c>
      <c r="H633" s="143">
        <v>1451.664</v>
      </c>
      <c r="I633" s="144"/>
      <c r="L633" s="139"/>
      <c r="M633" s="145"/>
      <c r="T633" s="146"/>
      <c r="AT633" s="141" t="s">
        <v>151</v>
      </c>
      <c r="AU633" s="141" t="s">
        <v>78</v>
      </c>
      <c r="AV633" s="11" t="s">
        <v>80</v>
      </c>
      <c r="AW633" s="11" t="s">
        <v>31</v>
      </c>
      <c r="AX633" s="11" t="s">
        <v>70</v>
      </c>
      <c r="AY633" s="141" t="s">
        <v>142</v>
      </c>
    </row>
    <row r="634" spans="2:65" s="12" customFormat="1" ht="11.25">
      <c r="B634" s="147"/>
      <c r="D634" s="140" t="s">
        <v>151</v>
      </c>
      <c r="E634" s="148" t="s">
        <v>19</v>
      </c>
      <c r="F634" s="149" t="s">
        <v>154</v>
      </c>
      <c r="H634" s="150">
        <v>3221.2819999999997</v>
      </c>
      <c r="I634" s="151"/>
      <c r="L634" s="147"/>
      <c r="M634" s="152"/>
      <c r="T634" s="153"/>
      <c r="AT634" s="148" t="s">
        <v>151</v>
      </c>
      <c r="AU634" s="148" t="s">
        <v>78</v>
      </c>
      <c r="AV634" s="12" t="s">
        <v>149</v>
      </c>
      <c r="AW634" s="12" t="s">
        <v>31</v>
      </c>
      <c r="AX634" s="12" t="s">
        <v>78</v>
      </c>
      <c r="AY634" s="148" t="s">
        <v>142</v>
      </c>
    </row>
    <row r="635" spans="2:65" s="1" customFormat="1" ht="111.75" customHeight="1">
      <c r="B635" s="32"/>
      <c r="C635" s="160" t="s">
        <v>1153</v>
      </c>
      <c r="D635" s="160" t="s">
        <v>316</v>
      </c>
      <c r="E635" s="161" t="s">
        <v>580</v>
      </c>
      <c r="F635" s="162" t="s">
        <v>581</v>
      </c>
      <c r="G635" s="163" t="s">
        <v>290</v>
      </c>
      <c r="H635" s="164">
        <v>10039.477999999999</v>
      </c>
      <c r="I635" s="165"/>
      <c r="J635" s="166">
        <f>ROUND(I635*H635,2)</f>
        <v>0</v>
      </c>
      <c r="K635" s="162" t="s">
        <v>147</v>
      </c>
      <c r="L635" s="32"/>
      <c r="M635" s="167" t="s">
        <v>19</v>
      </c>
      <c r="N635" s="168" t="s">
        <v>41</v>
      </c>
      <c r="P635" s="135">
        <f>O635*H635</f>
        <v>0</v>
      </c>
      <c r="Q635" s="135">
        <v>0</v>
      </c>
      <c r="R635" s="135">
        <f>Q635*H635</f>
        <v>0</v>
      </c>
      <c r="S635" s="135">
        <v>0</v>
      </c>
      <c r="T635" s="136">
        <f>S635*H635</f>
        <v>0</v>
      </c>
      <c r="AR635" s="137" t="s">
        <v>543</v>
      </c>
      <c r="AT635" s="137" t="s">
        <v>316</v>
      </c>
      <c r="AU635" s="137" t="s">
        <v>78</v>
      </c>
      <c r="AY635" s="17" t="s">
        <v>142</v>
      </c>
      <c r="BE635" s="138">
        <f>IF(N635="základní",J635,0)</f>
        <v>0</v>
      </c>
      <c r="BF635" s="138">
        <f>IF(N635="snížená",J635,0)</f>
        <v>0</v>
      </c>
      <c r="BG635" s="138">
        <f>IF(N635="zákl. přenesená",J635,0)</f>
        <v>0</v>
      </c>
      <c r="BH635" s="138">
        <f>IF(N635="sníž. přenesená",J635,0)</f>
        <v>0</v>
      </c>
      <c r="BI635" s="138">
        <f>IF(N635="nulová",J635,0)</f>
        <v>0</v>
      </c>
      <c r="BJ635" s="17" t="s">
        <v>78</v>
      </c>
      <c r="BK635" s="138">
        <f>ROUND(I635*H635,2)</f>
        <v>0</v>
      </c>
      <c r="BL635" s="17" t="s">
        <v>543</v>
      </c>
      <c r="BM635" s="137" t="s">
        <v>1972</v>
      </c>
    </row>
    <row r="636" spans="2:65" s="13" customFormat="1" ht="11.25">
      <c r="B636" s="154"/>
      <c r="D636" s="140" t="s">
        <v>151</v>
      </c>
      <c r="E636" s="155" t="s">
        <v>19</v>
      </c>
      <c r="F636" s="156" t="s">
        <v>1425</v>
      </c>
      <c r="H636" s="155" t="s">
        <v>19</v>
      </c>
      <c r="I636" s="157"/>
      <c r="L636" s="154"/>
      <c r="M636" s="158"/>
      <c r="T636" s="159"/>
      <c r="AT636" s="155" t="s">
        <v>151</v>
      </c>
      <c r="AU636" s="155" t="s">
        <v>78</v>
      </c>
      <c r="AV636" s="13" t="s">
        <v>78</v>
      </c>
      <c r="AW636" s="13" t="s">
        <v>31</v>
      </c>
      <c r="AX636" s="13" t="s">
        <v>70</v>
      </c>
      <c r="AY636" s="155" t="s">
        <v>142</v>
      </c>
    </row>
    <row r="637" spans="2:65" s="11" customFormat="1" ht="11.25">
      <c r="B637" s="139"/>
      <c r="D637" s="140" t="s">
        <v>151</v>
      </c>
      <c r="E637" s="141" t="s">
        <v>19</v>
      </c>
      <c r="F637" s="142" t="s">
        <v>1963</v>
      </c>
      <c r="H637" s="143">
        <v>35.378</v>
      </c>
      <c r="I637" s="144"/>
      <c r="L637" s="139"/>
      <c r="M637" s="145"/>
      <c r="T637" s="146"/>
      <c r="AT637" s="141" t="s">
        <v>151</v>
      </c>
      <c r="AU637" s="141" t="s">
        <v>78</v>
      </c>
      <c r="AV637" s="11" t="s">
        <v>80</v>
      </c>
      <c r="AW637" s="11" t="s">
        <v>31</v>
      </c>
      <c r="AX637" s="11" t="s">
        <v>70</v>
      </c>
      <c r="AY637" s="141" t="s">
        <v>142</v>
      </c>
    </row>
    <row r="638" spans="2:65" s="13" customFormat="1" ht="11.25">
      <c r="B638" s="154"/>
      <c r="D638" s="140" t="s">
        <v>151</v>
      </c>
      <c r="E638" s="155" t="s">
        <v>19</v>
      </c>
      <c r="F638" s="156" t="s">
        <v>1964</v>
      </c>
      <c r="H638" s="155" t="s">
        <v>19</v>
      </c>
      <c r="I638" s="157"/>
      <c r="L638" s="154"/>
      <c r="M638" s="158"/>
      <c r="T638" s="159"/>
      <c r="AT638" s="155" t="s">
        <v>151</v>
      </c>
      <c r="AU638" s="155" t="s">
        <v>78</v>
      </c>
      <c r="AV638" s="13" t="s">
        <v>78</v>
      </c>
      <c r="AW638" s="13" t="s">
        <v>31</v>
      </c>
      <c r="AX638" s="13" t="s">
        <v>70</v>
      </c>
      <c r="AY638" s="155" t="s">
        <v>142</v>
      </c>
    </row>
    <row r="639" spans="2:65" s="11" customFormat="1" ht="11.25">
      <c r="B639" s="139"/>
      <c r="D639" s="140" t="s">
        <v>151</v>
      </c>
      <c r="E639" s="141" t="s">
        <v>19</v>
      </c>
      <c r="F639" s="142" t="s">
        <v>1965</v>
      </c>
      <c r="H639" s="143">
        <v>29.207999999999998</v>
      </c>
      <c r="I639" s="144"/>
      <c r="L639" s="139"/>
      <c r="M639" s="145"/>
      <c r="T639" s="146"/>
      <c r="AT639" s="141" t="s">
        <v>151</v>
      </c>
      <c r="AU639" s="141" t="s">
        <v>78</v>
      </c>
      <c r="AV639" s="11" t="s">
        <v>80</v>
      </c>
      <c r="AW639" s="11" t="s">
        <v>31</v>
      </c>
      <c r="AX639" s="11" t="s">
        <v>70</v>
      </c>
      <c r="AY639" s="141" t="s">
        <v>142</v>
      </c>
    </row>
    <row r="640" spans="2:65" s="13" customFormat="1" ht="11.25">
      <c r="B640" s="154"/>
      <c r="D640" s="140" t="s">
        <v>151</v>
      </c>
      <c r="E640" s="155" t="s">
        <v>19</v>
      </c>
      <c r="F640" s="156" t="s">
        <v>1429</v>
      </c>
      <c r="H640" s="155" t="s">
        <v>19</v>
      </c>
      <c r="I640" s="157"/>
      <c r="L640" s="154"/>
      <c r="M640" s="158"/>
      <c r="T640" s="159"/>
      <c r="AT640" s="155" t="s">
        <v>151</v>
      </c>
      <c r="AU640" s="155" t="s">
        <v>78</v>
      </c>
      <c r="AV640" s="13" t="s">
        <v>78</v>
      </c>
      <c r="AW640" s="13" t="s">
        <v>31</v>
      </c>
      <c r="AX640" s="13" t="s">
        <v>70</v>
      </c>
      <c r="AY640" s="155" t="s">
        <v>142</v>
      </c>
    </row>
    <row r="641" spans="2:65" s="11" customFormat="1" ht="11.25">
      <c r="B641" s="139"/>
      <c r="D641" s="140" t="s">
        <v>151</v>
      </c>
      <c r="E641" s="141" t="s">
        <v>19</v>
      </c>
      <c r="F641" s="142" t="s">
        <v>1973</v>
      </c>
      <c r="H641" s="143">
        <v>8522.2800000000007</v>
      </c>
      <c r="I641" s="144"/>
      <c r="L641" s="139"/>
      <c r="M641" s="145"/>
      <c r="T641" s="146"/>
      <c r="AT641" s="141" t="s">
        <v>151</v>
      </c>
      <c r="AU641" s="141" t="s">
        <v>78</v>
      </c>
      <c r="AV641" s="11" t="s">
        <v>80</v>
      </c>
      <c r="AW641" s="11" t="s">
        <v>31</v>
      </c>
      <c r="AX641" s="11" t="s">
        <v>70</v>
      </c>
      <c r="AY641" s="141" t="s">
        <v>142</v>
      </c>
    </row>
    <row r="642" spans="2:65" s="13" customFormat="1" ht="11.25">
      <c r="B642" s="154"/>
      <c r="D642" s="140" t="s">
        <v>151</v>
      </c>
      <c r="E642" s="155" t="s">
        <v>19</v>
      </c>
      <c r="F642" s="156" t="s">
        <v>1431</v>
      </c>
      <c r="H642" s="155" t="s">
        <v>19</v>
      </c>
      <c r="I642" s="157"/>
      <c r="L642" s="154"/>
      <c r="M642" s="158"/>
      <c r="T642" s="159"/>
      <c r="AT642" s="155" t="s">
        <v>151</v>
      </c>
      <c r="AU642" s="155" t="s">
        <v>78</v>
      </c>
      <c r="AV642" s="13" t="s">
        <v>78</v>
      </c>
      <c r="AW642" s="13" t="s">
        <v>31</v>
      </c>
      <c r="AX642" s="13" t="s">
        <v>70</v>
      </c>
      <c r="AY642" s="155" t="s">
        <v>142</v>
      </c>
    </row>
    <row r="643" spans="2:65" s="11" customFormat="1" ht="11.25">
      <c r="B643" s="139"/>
      <c r="D643" s="140" t="s">
        <v>151</v>
      </c>
      <c r="E643" s="141" t="s">
        <v>19</v>
      </c>
      <c r="F643" s="142" t="s">
        <v>1432</v>
      </c>
      <c r="H643" s="143">
        <v>1.4E-2</v>
      </c>
      <c r="I643" s="144"/>
      <c r="L643" s="139"/>
      <c r="M643" s="145"/>
      <c r="T643" s="146"/>
      <c r="AT643" s="141" t="s">
        <v>151</v>
      </c>
      <c r="AU643" s="141" t="s">
        <v>78</v>
      </c>
      <c r="AV643" s="11" t="s">
        <v>80</v>
      </c>
      <c r="AW643" s="11" t="s">
        <v>31</v>
      </c>
      <c r="AX643" s="11" t="s">
        <v>70</v>
      </c>
      <c r="AY643" s="141" t="s">
        <v>142</v>
      </c>
    </row>
    <row r="644" spans="2:65" s="13" customFormat="1" ht="11.25">
      <c r="B644" s="154"/>
      <c r="D644" s="140" t="s">
        <v>151</v>
      </c>
      <c r="E644" s="155" t="s">
        <v>19</v>
      </c>
      <c r="F644" s="156" t="s">
        <v>1435</v>
      </c>
      <c r="H644" s="155" t="s">
        <v>19</v>
      </c>
      <c r="I644" s="157"/>
      <c r="L644" s="154"/>
      <c r="M644" s="158"/>
      <c r="T644" s="159"/>
      <c r="AT644" s="155" t="s">
        <v>151</v>
      </c>
      <c r="AU644" s="155" t="s">
        <v>78</v>
      </c>
      <c r="AV644" s="13" t="s">
        <v>78</v>
      </c>
      <c r="AW644" s="13" t="s">
        <v>31</v>
      </c>
      <c r="AX644" s="13" t="s">
        <v>70</v>
      </c>
      <c r="AY644" s="155" t="s">
        <v>142</v>
      </c>
    </row>
    <row r="645" spans="2:65" s="11" customFormat="1" ht="11.25">
      <c r="B645" s="139"/>
      <c r="D645" s="140" t="s">
        <v>151</v>
      </c>
      <c r="E645" s="141" t="s">
        <v>19</v>
      </c>
      <c r="F645" s="142" t="s">
        <v>1974</v>
      </c>
      <c r="H645" s="143">
        <v>0.434</v>
      </c>
      <c r="I645" s="144"/>
      <c r="L645" s="139"/>
      <c r="M645" s="145"/>
      <c r="T645" s="146"/>
      <c r="AT645" s="141" t="s">
        <v>151</v>
      </c>
      <c r="AU645" s="141" t="s">
        <v>78</v>
      </c>
      <c r="AV645" s="11" t="s">
        <v>80</v>
      </c>
      <c r="AW645" s="11" t="s">
        <v>31</v>
      </c>
      <c r="AX645" s="11" t="s">
        <v>70</v>
      </c>
      <c r="AY645" s="141" t="s">
        <v>142</v>
      </c>
    </row>
    <row r="646" spans="2:65" s="13" customFormat="1" ht="11.25">
      <c r="B646" s="154"/>
      <c r="D646" s="140" t="s">
        <v>151</v>
      </c>
      <c r="E646" s="155" t="s">
        <v>19</v>
      </c>
      <c r="F646" s="156" t="s">
        <v>1968</v>
      </c>
      <c r="H646" s="155" t="s">
        <v>19</v>
      </c>
      <c r="I646" s="157"/>
      <c r="L646" s="154"/>
      <c r="M646" s="158"/>
      <c r="T646" s="159"/>
      <c r="AT646" s="155" t="s">
        <v>151</v>
      </c>
      <c r="AU646" s="155" t="s">
        <v>78</v>
      </c>
      <c r="AV646" s="13" t="s">
        <v>78</v>
      </c>
      <c r="AW646" s="13" t="s">
        <v>31</v>
      </c>
      <c r="AX646" s="13" t="s">
        <v>70</v>
      </c>
      <c r="AY646" s="155" t="s">
        <v>142</v>
      </c>
    </row>
    <row r="647" spans="2:65" s="11" customFormat="1" ht="11.25">
      <c r="B647" s="139"/>
      <c r="D647" s="140" t="s">
        <v>151</v>
      </c>
      <c r="E647" s="141" t="s">
        <v>19</v>
      </c>
      <c r="F647" s="142" t="s">
        <v>1969</v>
      </c>
      <c r="H647" s="143">
        <v>0.5</v>
      </c>
      <c r="I647" s="144"/>
      <c r="L647" s="139"/>
      <c r="M647" s="145"/>
      <c r="T647" s="146"/>
      <c r="AT647" s="141" t="s">
        <v>151</v>
      </c>
      <c r="AU647" s="141" t="s">
        <v>78</v>
      </c>
      <c r="AV647" s="11" t="s">
        <v>80</v>
      </c>
      <c r="AW647" s="11" t="s">
        <v>31</v>
      </c>
      <c r="AX647" s="11" t="s">
        <v>70</v>
      </c>
      <c r="AY647" s="141" t="s">
        <v>142</v>
      </c>
    </row>
    <row r="648" spans="2:65" s="13" customFormat="1" ht="11.25">
      <c r="B648" s="154"/>
      <c r="D648" s="140" t="s">
        <v>151</v>
      </c>
      <c r="E648" s="155" t="s">
        <v>19</v>
      </c>
      <c r="F648" s="156" t="s">
        <v>1970</v>
      </c>
      <c r="H648" s="155" t="s">
        <v>19</v>
      </c>
      <c r="I648" s="157"/>
      <c r="L648" s="154"/>
      <c r="M648" s="158"/>
      <c r="T648" s="159"/>
      <c r="AT648" s="155" t="s">
        <v>151</v>
      </c>
      <c r="AU648" s="155" t="s">
        <v>78</v>
      </c>
      <c r="AV648" s="13" t="s">
        <v>78</v>
      </c>
      <c r="AW648" s="13" t="s">
        <v>31</v>
      </c>
      <c r="AX648" s="13" t="s">
        <v>70</v>
      </c>
      <c r="AY648" s="155" t="s">
        <v>142</v>
      </c>
    </row>
    <row r="649" spans="2:65" s="11" customFormat="1" ht="11.25">
      <c r="B649" s="139"/>
      <c r="D649" s="140" t="s">
        <v>151</v>
      </c>
      <c r="E649" s="141" t="s">
        <v>19</v>
      </c>
      <c r="F649" s="142" t="s">
        <v>1971</v>
      </c>
      <c r="H649" s="143">
        <v>1451.664</v>
      </c>
      <c r="I649" s="144"/>
      <c r="L649" s="139"/>
      <c r="M649" s="145"/>
      <c r="T649" s="146"/>
      <c r="AT649" s="141" t="s">
        <v>151</v>
      </c>
      <c r="AU649" s="141" t="s">
        <v>78</v>
      </c>
      <c r="AV649" s="11" t="s">
        <v>80</v>
      </c>
      <c r="AW649" s="11" t="s">
        <v>31</v>
      </c>
      <c r="AX649" s="11" t="s">
        <v>70</v>
      </c>
      <c r="AY649" s="141" t="s">
        <v>142</v>
      </c>
    </row>
    <row r="650" spans="2:65" s="12" customFormat="1" ht="11.25">
      <c r="B650" s="147"/>
      <c r="D650" s="140" t="s">
        <v>151</v>
      </c>
      <c r="E650" s="148" t="s">
        <v>19</v>
      </c>
      <c r="F650" s="149" t="s">
        <v>154</v>
      </c>
      <c r="H650" s="150">
        <v>10039.477999999999</v>
      </c>
      <c r="I650" s="151"/>
      <c r="L650" s="147"/>
      <c r="M650" s="152"/>
      <c r="T650" s="153"/>
      <c r="AT650" s="148" t="s">
        <v>151</v>
      </c>
      <c r="AU650" s="148" t="s">
        <v>78</v>
      </c>
      <c r="AV650" s="12" t="s">
        <v>149</v>
      </c>
      <c r="AW650" s="12" t="s">
        <v>31</v>
      </c>
      <c r="AX650" s="12" t="s">
        <v>78</v>
      </c>
      <c r="AY650" s="148" t="s">
        <v>142</v>
      </c>
    </row>
    <row r="651" spans="2:65" s="1" customFormat="1" ht="114.95" customHeight="1">
      <c r="B651" s="32"/>
      <c r="C651" s="160" t="s">
        <v>1158</v>
      </c>
      <c r="D651" s="160" t="s">
        <v>316</v>
      </c>
      <c r="E651" s="161" t="s">
        <v>589</v>
      </c>
      <c r="F651" s="162" t="s">
        <v>590</v>
      </c>
      <c r="G651" s="163" t="s">
        <v>290</v>
      </c>
      <c r="H651" s="164">
        <v>164.524</v>
      </c>
      <c r="I651" s="165"/>
      <c r="J651" s="166">
        <f>ROUND(I651*H651,2)</f>
        <v>0</v>
      </c>
      <c r="K651" s="162" t="s">
        <v>147</v>
      </c>
      <c r="L651" s="32"/>
      <c r="M651" s="167" t="s">
        <v>19</v>
      </c>
      <c r="N651" s="168" t="s">
        <v>41</v>
      </c>
      <c r="P651" s="135">
        <f>O651*H651</f>
        <v>0</v>
      </c>
      <c r="Q651" s="135">
        <v>0</v>
      </c>
      <c r="R651" s="135">
        <f>Q651*H651</f>
        <v>0</v>
      </c>
      <c r="S651" s="135">
        <v>0</v>
      </c>
      <c r="T651" s="136">
        <f>S651*H651</f>
        <v>0</v>
      </c>
      <c r="AR651" s="137" t="s">
        <v>543</v>
      </c>
      <c r="AT651" s="137" t="s">
        <v>316</v>
      </c>
      <c r="AU651" s="137" t="s">
        <v>78</v>
      </c>
      <c r="AY651" s="17" t="s">
        <v>142</v>
      </c>
      <c r="BE651" s="138">
        <f>IF(N651="základní",J651,0)</f>
        <v>0</v>
      </c>
      <c r="BF651" s="138">
        <f>IF(N651="snížená",J651,0)</f>
        <v>0</v>
      </c>
      <c r="BG651" s="138">
        <f>IF(N651="zákl. přenesená",J651,0)</f>
        <v>0</v>
      </c>
      <c r="BH651" s="138">
        <f>IF(N651="sníž. přenesená",J651,0)</f>
        <v>0</v>
      </c>
      <c r="BI651" s="138">
        <f>IF(N651="nulová",J651,0)</f>
        <v>0</v>
      </c>
      <c r="BJ651" s="17" t="s">
        <v>78</v>
      </c>
      <c r="BK651" s="138">
        <f>ROUND(I651*H651,2)</f>
        <v>0</v>
      </c>
      <c r="BL651" s="17" t="s">
        <v>543</v>
      </c>
      <c r="BM651" s="137" t="s">
        <v>1975</v>
      </c>
    </row>
    <row r="652" spans="2:65" s="13" customFormat="1" ht="11.25">
      <c r="B652" s="154"/>
      <c r="D652" s="140" t="s">
        <v>151</v>
      </c>
      <c r="E652" s="155" t="s">
        <v>19</v>
      </c>
      <c r="F652" s="156" t="s">
        <v>1976</v>
      </c>
      <c r="H652" s="155" t="s">
        <v>19</v>
      </c>
      <c r="I652" s="157"/>
      <c r="L652" s="154"/>
      <c r="M652" s="158"/>
      <c r="T652" s="159"/>
      <c r="AT652" s="155" t="s">
        <v>151</v>
      </c>
      <c r="AU652" s="155" t="s">
        <v>78</v>
      </c>
      <c r="AV652" s="13" t="s">
        <v>78</v>
      </c>
      <c r="AW652" s="13" t="s">
        <v>31</v>
      </c>
      <c r="AX652" s="13" t="s">
        <v>70</v>
      </c>
      <c r="AY652" s="155" t="s">
        <v>142</v>
      </c>
    </row>
    <row r="653" spans="2:65" s="11" customFormat="1" ht="11.25">
      <c r="B653" s="139"/>
      <c r="D653" s="140" t="s">
        <v>151</v>
      </c>
      <c r="E653" s="141" t="s">
        <v>19</v>
      </c>
      <c r="F653" s="142" t="s">
        <v>1977</v>
      </c>
      <c r="H653" s="143">
        <v>4.6769999999999996</v>
      </c>
      <c r="I653" s="144"/>
      <c r="L653" s="139"/>
      <c r="M653" s="145"/>
      <c r="T653" s="146"/>
      <c r="AT653" s="141" t="s">
        <v>151</v>
      </c>
      <c r="AU653" s="141" t="s">
        <v>78</v>
      </c>
      <c r="AV653" s="11" t="s">
        <v>80</v>
      </c>
      <c r="AW653" s="11" t="s">
        <v>31</v>
      </c>
      <c r="AX653" s="11" t="s">
        <v>70</v>
      </c>
      <c r="AY653" s="141" t="s">
        <v>142</v>
      </c>
    </row>
    <row r="654" spans="2:65" s="13" customFormat="1" ht="11.25">
      <c r="B654" s="154"/>
      <c r="D654" s="140" t="s">
        <v>151</v>
      </c>
      <c r="E654" s="155" t="s">
        <v>19</v>
      </c>
      <c r="F654" s="156" t="s">
        <v>1978</v>
      </c>
      <c r="H654" s="155" t="s">
        <v>19</v>
      </c>
      <c r="I654" s="157"/>
      <c r="L654" s="154"/>
      <c r="M654" s="158"/>
      <c r="T654" s="159"/>
      <c r="AT654" s="155" t="s">
        <v>151</v>
      </c>
      <c r="AU654" s="155" t="s">
        <v>78</v>
      </c>
      <c r="AV654" s="13" t="s">
        <v>78</v>
      </c>
      <c r="AW654" s="13" t="s">
        <v>31</v>
      </c>
      <c r="AX654" s="13" t="s">
        <v>70</v>
      </c>
      <c r="AY654" s="155" t="s">
        <v>142</v>
      </c>
    </row>
    <row r="655" spans="2:65" s="11" customFormat="1" ht="11.25">
      <c r="B655" s="139"/>
      <c r="D655" s="140" t="s">
        <v>151</v>
      </c>
      <c r="E655" s="141" t="s">
        <v>19</v>
      </c>
      <c r="F655" s="142" t="s">
        <v>1979</v>
      </c>
      <c r="H655" s="143">
        <v>1.879</v>
      </c>
      <c r="I655" s="144"/>
      <c r="L655" s="139"/>
      <c r="M655" s="145"/>
      <c r="T655" s="146"/>
      <c r="AT655" s="141" t="s">
        <v>151</v>
      </c>
      <c r="AU655" s="141" t="s">
        <v>78</v>
      </c>
      <c r="AV655" s="11" t="s">
        <v>80</v>
      </c>
      <c r="AW655" s="11" t="s">
        <v>31</v>
      </c>
      <c r="AX655" s="11" t="s">
        <v>70</v>
      </c>
      <c r="AY655" s="141" t="s">
        <v>142</v>
      </c>
    </row>
    <row r="656" spans="2:65" s="13" customFormat="1" ht="11.25">
      <c r="B656" s="154"/>
      <c r="D656" s="140" t="s">
        <v>151</v>
      </c>
      <c r="E656" s="155" t="s">
        <v>19</v>
      </c>
      <c r="F656" s="156" t="s">
        <v>1445</v>
      </c>
      <c r="H656" s="155" t="s">
        <v>19</v>
      </c>
      <c r="I656" s="157"/>
      <c r="L656" s="154"/>
      <c r="M656" s="158"/>
      <c r="T656" s="159"/>
      <c r="AT656" s="155" t="s">
        <v>151</v>
      </c>
      <c r="AU656" s="155" t="s">
        <v>78</v>
      </c>
      <c r="AV656" s="13" t="s">
        <v>78</v>
      </c>
      <c r="AW656" s="13" t="s">
        <v>31</v>
      </c>
      <c r="AX656" s="13" t="s">
        <v>70</v>
      </c>
      <c r="AY656" s="155" t="s">
        <v>142</v>
      </c>
    </row>
    <row r="657" spans="2:65" s="11" customFormat="1" ht="11.25">
      <c r="B657" s="139"/>
      <c r="D657" s="140" t="s">
        <v>151</v>
      </c>
      <c r="E657" s="141" t="s">
        <v>19</v>
      </c>
      <c r="F657" s="142" t="s">
        <v>1980</v>
      </c>
      <c r="H657" s="143">
        <v>157.96799999999999</v>
      </c>
      <c r="I657" s="144"/>
      <c r="L657" s="139"/>
      <c r="M657" s="145"/>
      <c r="T657" s="146"/>
      <c r="AT657" s="141" t="s">
        <v>151</v>
      </c>
      <c r="AU657" s="141" t="s">
        <v>78</v>
      </c>
      <c r="AV657" s="11" t="s">
        <v>80</v>
      </c>
      <c r="AW657" s="11" t="s">
        <v>31</v>
      </c>
      <c r="AX657" s="11" t="s">
        <v>70</v>
      </c>
      <c r="AY657" s="141" t="s">
        <v>142</v>
      </c>
    </row>
    <row r="658" spans="2:65" s="12" customFormat="1" ht="11.25">
      <c r="B658" s="147"/>
      <c r="D658" s="140" t="s">
        <v>151</v>
      </c>
      <c r="E658" s="148" t="s">
        <v>19</v>
      </c>
      <c r="F658" s="149" t="s">
        <v>154</v>
      </c>
      <c r="H658" s="150">
        <v>164.524</v>
      </c>
      <c r="I658" s="151"/>
      <c r="L658" s="147"/>
      <c r="M658" s="152"/>
      <c r="T658" s="153"/>
      <c r="AT658" s="148" t="s">
        <v>151</v>
      </c>
      <c r="AU658" s="148" t="s">
        <v>78</v>
      </c>
      <c r="AV658" s="12" t="s">
        <v>149</v>
      </c>
      <c r="AW658" s="12" t="s">
        <v>31</v>
      </c>
      <c r="AX658" s="12" t="s">
        <v>78</v>
      </c>
      <c r="AY658" s="148" t="s">
        <v>142</v>
      </c>
    </row>
    <row r="659" spans="2:65" s="1" customFormat="1" ht="123" customHeight="1">
      <c r="B659" s="32"/>
      <c r="C659" s="160" t="s">
        <v>1160</v>
      </c>
      <c r="D659" s="160" t="s">
        <v>316</v>
      </c>
      <c r="E659" s="161" t="s">
        <v>597</v>
      </c>
      <c r="F659" s="162" t="s">
        <v>598</v>
      </c>
      <c r="G659" s="163" t="s">
        <v>290</v>
      </c>
      <c r="H659" s="164">
        <v>3951.6610000000001</v>
      </c>
      <c r="I659" s="165"/>
      <c r="J659" s="166">
        <f>ROUND(I659*H659,2)</f>
        <v>0</v>
      </c>
      <c r="K659" s="162" t="s">
        <v>147</v>
      </c>
      <c r="L659" s="32"/>
      <c r="M659" s="167" t="s">
        <v>19</v>
      </c>
      <c r="N659" s="168" t="s">
        <v>41</v>
      </c>
      <c r="P659" s="135">
        <f>O659*H659</f>
        <v>0</v>
      </c>
      <c r="Q659" s="135">
        <v>0</v>
      </c>
      <c r="R659" s="135">
        <f>Q659*H659</f>
        <v>0</v>
      </c>
      <c r="S659" s="135">
        <v>0</v>
      </c>
      <c r="T659" s="136">
        <f>S659*H659</f>
        <v>0</v>
      </c>
      <c r="AR659" s="137" t="s">
        <v>543</v>
      </c>
      <c r="AT659" s="137" t="s">
        <v>316</v>
      </c>
      <c r="AU659" s="137" t="s">
        <v>78</v>
      </c>
      <c r="AY659" s="17" t="s">
        <v>142</v>
      </c>
      <c r="BE659" s="138">
        <f>IF(N659="základní",J659,0)</f>
        <v>0</v>
      </c>
      <c r="BF659" s="138">
        <f>IF(N659="snížená",J659,0)</f>
        <v>0</v>
      </c>
      <c r="BG659" s="138">
        <f>IF(N659="zákl. přenesená",J659,0)</f>
        <v>0</v>
      </c>
      <c r="BH659" s="138">
        <f>IF(N659="sníž. přenesená",J659,0)</f>
        <v>0</v>
      </c>
      <c r="BI659" s="138">
        <f>IF(N659="nulová",J659,0)</f>
        <v>0</v>
      </c>
      <c r="BJ659" s="17" t="s">
        <v>78</v>
      </c>
      <c r="BK659" s="138">
        <f>ROUND(I659*H659,2)</f>
        <v>0</v>
      </c>
      <c r="BL659" s="17" t="s">
        <v>543</v>
      </c>
      <c r="BM659" s="137" t="s">
        <v>1981</v>
      </c>
    </row>
    <row r="660" spans="2:65" s="13" customFormat="1" ht="11.25">
      <c r="B660" s="154"/>
      <c r="D660" s="140" t="s">
        <v>151</v>
      </c>
      <c r="E660" s="155" t="s">
        <v>19</v>
      </c>
      <c r="F660" s="156" t="s">
        <v>1976</v>
      </c>
      <c r="H660" s="155" t="s">
        <v>19</v>
      </c>
      <c r="I660" s="157"/>
      <c r="L660" s="154"/>
      <c r="M660" s="158"/>
      <c r="T660" s="159"/>
      <c r="AT660" s="155" t="s">
        <v>151</v>
      </c>
      <c r="AU660" s="155" t="s">
        <v>78</v>
      </c>
      <c r="AV660" s="13" t="s">
        <v>78</v>
      </c>
      <c r="AW660" s="13" t="s">
        <v>31</v>
      </c>
      <c r="AX660" s="13" t="s">
        <v>70</v>
      </c>
      <c r="AY660" s="155" t="s">
        <v>142</v>
      </c>
    </row>
    <row r="661" spans="2:65" s="11" customFormat="1" ht="11.25">
      <c r="B661" s="139"/>
      <c r="D661" s="140" t="s">
        <v>151</v>
      </c>
      <c r="E661" s="141" t="s">
        <v>19</v>
      </c>
      <c r="F661" s="142" t="s">
        <v>1982</v>
      </c>
      <c r="H661" s="143">
        <v>66.412999999999997</v>
      </c>
      <c r="I661" s="144"/>
      <c r="L661" s="139"/>
      <c r="M661" s="145"/>
      <c r="T661" s="146"/>
      <c r="AT661" s="141" t="s">
        <v>151</v>
      </c>
      <c r="AU661" s="141" t="s">
        <v>78</v>
      </c>
      <c r="AV661" s="11" t="s">
        <v>80</v>
      </c>
      <c r="AW661" s="11" t="s">
        <v>31</v>
      </c>
      <c r="AX661" s="11" t="s">
        <v>70</v>
      </c>
      <c r="AY661" s="141" t="s">
        <v>142</v>
      </c>
    </row>
    <row r="662" spans="2:65" s="13" customFormat="1" ht="11.25">
      <c r="B662" s="154"/>
      <c r="D662" s="140" t="s">
        <v>151</v>
      </c>
      <c r="E662" s="155" t="s">
        <v>19</v>
      </c>
      <c r="F662" s="156" t="s">
        <v>1978</v>
      </c>
      <c r="H662" s="155" t="s">
        <v>19</v>
      </c>
      <c r="I662" s="157"/>
      <c r="L662" s="154"/>
      <c r="M662" s="158"/>
      <c r="T662" s="159"/>
      <c r="AT662" s="155" t="s">
        <v>151</v>
      </c>
      <c r="AU662" s="155" t="s">
        <v>78</v>
      </c>
      <c r="AV662" s="13" t="s">
        <v>78</v>
      </c>
      <c r="AW662" s="13" t="s">
        <v>31</v>
      </c>
      <c r="AX662" s="13" t="s">
        <v>70</v>
      </c>
      <c r="AY662" s="155" t="s">
        <v>142</v>
      </c>
    </row>
    <row r="663" spans="2:65" s="11" customFormat="1" ht="11.25">
      <c r="B663" s="139"/>
      <c r="D663" s="140" t="s">
        <v>151</v>
      </c>
      <c r="E663" s="141" t="s">
        <v>19</v>
      </c>
      <c r="F663" s="142" t="s">
        <v>1983</v>
      </c>
      <c r="H663" s="143">
        <v>15.032</v>
      </c>
      <c r="I663" s="144"/>
      <c r="L663" s="139"/>
      <c r="M663" s="145"/>
      <c r="T663" s="146"/>
      <c r="AT663" s="141" t="s">
        <v>151</v>
      </c>
      <c r="AU663" s="141" t="s">
        <v>78</v>
      </c>
      <c r="AV663" s="11" t="s">
        <v>80</v>
      </c>
      <c r="AW663" s="11" t="s">
        <v>31</v>
      </c>
      <c r="AX663" s="11" t="s">
        <v>70</v>
      </c>
      <c r="AY663" s="141" t="s">
        <v>142</v>
      </c>
    </row>
    <row r="664" spans="2:65" s="13" customFormat="1" ht="11.25">
      <c r="B664" s="154"/>
      <c r="D664" s="140" t="s">
        <v>151</v>
      </c>
      <c r="E664" s="155" t="s">
        <v>19</v>
      </c>
      <c r="F664" s="156" t="s">
        <v>1445</v>
      </c>
      <c r="H664" s="155" t="s">
        <v>19</v>
      </c>
      <c r="I664" s="157"/>
      <c r="L664" s="154"/>
      <c r="M664" s="158"/>
      <c r="T664" s="159"/>
      <c r="AT664" s="155" t="s">
        <v>151</v>
      </c>
      <c r="AU664" s="155" t="s">
        <v>78</v>
      </c>
      <c r="AV664" s="13" t="s">
        <v>78</v>
      </c>
      <c r="AW664" s="13" t="s">
        <v>31</v>
      </c>
      <c r="AX664" s="13" t="s">
        <v>70</v>
      </c>
      <c r="AY664" s="155" t="s">
        <v>142</v>
      </c>
    </row>
    <row r="665" spans="2:65" s="11" customFormat="1" ht="11.25">
      <c r="B665" s="139"/>
      <c r="D665" s="140" t="s">
        <v>151</v>
      </c>
      <c r="E665" s="141" t="s">
        <v>19</v>
      </c>
      <c r="F665" s="142" t="s">
        <v>1984</v>
      </c>
      <c r="H665" s="143">
        <v>3870.2159999999999</v>
      </c>
      <c r="I665" s="144"/>
      <c r="L665" s="139"/>
      <c r="M665" s="145"/>
      <c r="T665" s="146"/>
      <c r="AT665" s="141" t="s">
        <v>151</v>
      </c>
      <c r="AU665" s="141" t="s">
        <v>78</v>
      </c>
      <c r="AV665" s="11" t="s">
        <v>80</v>
      </c>
      <c r="AW665" s="11" t="s">
        <v>31</v>
      </c>
      <c r="AX665" s="11" t="s">
        <v>70</v>
      </c>
      <c r="AY665" s="141" t="s">
        <v>142</v>
      </c>
    </row>
    <row r="666" spans="2:65" s="12" customFormat="1" ht="11.25">
      <c r="B666" s="147"/>
      <c r="D666" s="140" t="s">
        <v>151</v>
      </c>
      <c r="E666" s="148" t="s">
        <v>19</v>
      </c>
      <c r="F666" s="149" t="s">
        <v>154</v>
      </c>
      <c r="H666" s="150">
        <v>3951.6610000000001</v>
      </c>
      <c r="I666" s="151"/>
      <c r="L666" s="147"/>
      <c r="M666" s="152"/>
      <c r="T666" s="153"/>
      <c r="AT666" s="148" t="s">
        <v>151</v>
      </c>
      <c r="AU666" s="148" t="s">
        <v>78</v>
      </c>
      <c r="AV666" s="12" t="s">
        <v>149</v>
      </c>
      <c r="AW666" s="12" t="s">
        <v>31</v>
      </c>
      <c r="AX666" s="12" t="s">
        <v>78</v>
      </c>
      <c r="AY666" s="148" t="s">
        <v>142</v>
      </c>
    </row>
    <row r="667" spans="2:65" s="1" customFormat="1" ht="100.5" customHeight="1">
      <c r="B667" s="32"/>
      <c r="C667" s="160" t="s">
        <v>1165</v>
      </c>
      <c r="D667" s="160" t="s">
        <v>316</v>
      </c>
      <c r="E667" s="161" t="s">
        <v>603</v>
      </c>
      <c r="F667" s="162" t="s">
        <v>604</v>
      </c>
      <c r="G667" s="163" t="s">
        <v>290</v>
      </c>
      <c r="H667" s="164">
        <v>90</v>
      </c>
      <c r="I667" s="165"/>
      <c r="J667" s="166">
        <f>ROUND(I667*H667,2)</f>
        <v>0</v>
      </c>
      <c r="K667" s="162" t="s">
        <v>147</v>
      </c>
      <c r="L667" s="32"/>
      <c r="M667" s="167" t="s">
        <v>19</v>
      </c>
      <c r="N667" s="168" t="s">
        <v>41</v>
      </c>
      <c r="P667" s="135">
        <f>O667*H667</f>
        <v>0</v>
      </c>
      <c r="Q667" s="135">
        <v>0</v>
      </c>
      <c r="R667" s="135">
        <f>Q667*H667</f>
        <v>0</v>
      </c>
      <c r="S667" s="135">
        <v>0</v>
      </c>
      <c r="T667" s="136">
        <f>S667*H667</f>
        <v>0</v>
      </c>
      <c r="AR667" s="137" t="s">
        <v>543</v>
      </c>
      <c r="AT667" s="137" t="s">
        <v>316</v>
      </c>
      <c r="AU667" s="137" t="s">
        <v>78</v>
      </c>
      <c r="AY667" s="17" t="s">
        <v>142</v>
      </c>
      <c r="BE667" s="138">
        <f>IF(N667="základní",J667,0)</f>
        <v>0</v>
      </c>
      <c r="BF667" s="138">
        <f>IF(N667="snížená",J667,0)</f>
        <v>0</v>
      </c>
      <c r="BG667" s="138">
        <f>IF(N667="zákl. přenesená",J667,0)</f>
        <v>0</v>
      </c>
      <c r="BH667" s="138">
        <f>IF(N667="sníž. přenesená",J667,0)</f>
        <v>0</v>
      </c>
      <c r="BI667" s="138">
        <f>IF(N667="nulová",J667,0)</f>
        <v>0</v>
      </c>
      <c r="BJ667" s="17" t="s">
        <v>78</v>
      </c>
      <c r="BK667" s="138">
        <f>ROUND(I667*H667,2)</f>
        <v>0</v>
      </c>
      <c r="BL667" s="17" t="s">
        <v>543</v>
      </c>
      <c r="BM667" s="137" t="s">
        <v>1985</v>
      </c>
    </row>
    <row r="668" spans="2:65" s="13" customFormat="1" ht="11.25">
      <c r="B668" s="154"/>
      <c r="D668" s="140" t="s">
        <v>151</v>
      </c>
      <c r="E668" s="155" t="s">
        <v>19</v>
      </c>
      <c r="F668" s="156" t="s">
        <v>1986</v>
      </c>
      <c r="H668" s="155" t="s">
        <v>19</v>
      </c>
      <c r="I668" s="157"/>
      <c r="L668" s="154"/>
      <c r="M668" s="158"/>
      <c r="T668" s="159"/>
      <c r="AT668" s="155" t="s">
        <v>151</v>
      </c>
      <c r="AU668" s="155" t="s">
        <v>78</v>
      </c>
      <c r="AV668" s="13" t="s">
        <v>78</v>
      </c>
      <c r="AW668" s="13" t="s">
        <v>31</v>
      </c>
      <c r="AX668" s="13" t="s">
        <v>70</v>
      </c>
      <c r="AY668" s="155" t="s">
        <v>142</v>
      </c>
    </row>
    <row r="669" spans="2:65" s="11" customFormat="1" ht="11.25">
      <c r="B669" s="139"/>
      <c r="D669" s="140" t="s">
        <v>151</v>
      </c>
      <c r="E669" s="141" t="s">
        <v>19</v>
      </c>
      <c r="F669" s="142" t="s">
        <v>1172</v>
      </c>
      <c r="H669" s="143">
        <v>90</v>
      </c>
      <c r="I669" s="144"/>
      <c r="L669" s="139"/>
      <c r="M669" s="145"/>
      <c r="T669" s="146"/>
      <c r="AT669" s="141" t="s">
        <v>151</v>
      </c>
      <c r="AU669" s="141" t="s">
        <v>78</v>
      </c>
      <c r="AV669" s="11" t="s">
        <v>80</v>
      </c>
      <c r="AW669" s="11" t="s">
        <v>31</v>
      </c>
      <c r="AX669" s="11" t="s">
        <v>70</v>
      </c>
      <c r="AY669" s="141" t="s">
        <v>142</v>
      </c>
    </row>
    <row r="670" spans="2:65" s="12" customFormat="1" ht="11.25">
      <c r="B670" s="147"/>
      <c r="D670" s="140" t="s">
        <v>151</v>
      </c>
      <c r="E670" s="148" t="s">
        <v>19</v>
      </c>
      <c r="F670" s="149" t="s">
        <v>154</v>
      </c>
      <c r="H670" s="150">
        <v>90</v>
      </c>
      <c r="I670" s="151"/>
      <c r="L670" s="147"/>
      <c r="M670" s="152"/>
      <c r="T670" s="153"/>
      <c r="AT670" s="148" t="s">
        <v>151</v>
      </c>
      <c r="AU670" s="148" t="s">
        <v>78</v>
      </c>
      <c r="AV670" s="12" t="s">
        <v>149</v>
      </c>
      <c r="AW670" s="12" t="s">
        <v>31</v>
      </c>
      <c r="AX670" s="12" t="s">
        <v>78</v>
      </c>
      <c r="AY670" s="148" t="s">
        <v>142</v>
      </c>
    </row>
    <row r="671" spans="2:65" s="1" customFormat="1" ht="100.5" customHeight="1">
      <c r="B671" s="32"/>
      <c r="C671" s="160" t="s">
        <v>1172</v>
      </c>
      <c r="D671" s="160" t="s">
        <v>316</v>
      </c>
      <c r="E671" s="161" t="s">
        <v>1461</v>
      </c>
      <c r="F671" s="162" t="s">
        <v>1462</v>
      </c>
      <c r="G671" s="163" t="s">
        <v>290</v>
      </c>
      <c r="H671" s="164">
        <v>1.879</v>
      </c>
      <c r="I671" s="165"/>
      <c r="J671" s="166">
        <f>ROUND(I671*H671,2)</f>
        <v>0</v>
      </c>
      <c r="K671" s="162" t="s">
        <v>147</v>
      </c>
      <c r="L671" s="32"/>
      <c r="M671" s="167" t="s">
        <v>19</v>
      </c>
      <c r="N671" s="168" t="s">
        <v>41</v>
      </c>
      <c r="P671" s="135">
        <f>O671*H671</f>
        <v>0</v>
      </c>
      <c r="Q671" s="135">
        <v>0</v>
      </c>
      <c r="R671" s="135">
        <f>Q671*H671</f>
        <v>0</v>
      </c>
      <c r="S671" s="135">
        <v>0</v>
      </c>
      <c r="T671" s="136">
        <f>S671*H671</f>
        <v>0</v>
      </c>
      <c r="AR671" s="137" t="s">
        <v>543</v>
      </c>
      <c r="AT671" s="137" t="s">
        <v>316</v>
      </c>
      <c r="AU671" s="137" t="s">
        <v>78</v>
      </c>
      <c r="AY671" s="17" t="s">
        <v>142</v>
      </c>
      <c r="BE671" s="138">
        <f>IF(N671="základní",J671,0)</f>
        <v>0</v>
      </c>
      <c r="BF671" s="138">
        <f>IF(N671="snížená",J671,0)</f>
        <v>0</v>
      </c>
      <c r="BG671" s="138">
        <f>IF(N671="zákl. přenesená",J671,0)</f>
        <v>0</v>
      </c>
      <c r="BH671" s="138">
        <f>IF(N671="sníž. přenesená",J671,0)</f>
        <v>0</v>
      </c>
      <c r="BI671" s="138">
        <f>IF(N671="nulová",J671,0)</f>
        <v>0</v>
      </c>
      <c r="BJ671" s="17" t="s">
        <v>78</v>
      </c>
      <c r="BK671" s="138">
        <f>ROUND(I671*H671,2)</f>
        <v>0</v>
      </c>
      <c r="BL671" s="17" t="s">
        <v>543</v>
      </c>
      <c r="BM671" s="137" t="s">
        <v>1987</v>
      </c>
    </row>
    <row r="672" spans="2:65" s="11" customFormat="1" ht="11.25">
      <c r="B672" s="139"/>
      <c r="D672" s="140" t="s">
        <v>151</v>
      </c>
      <c r="E672" s="141" t="s">
        <v>19</v>
      </c>
      <c r="F672" s="142" t="s">
        <v>1979</v>
      </c>
      <c r="H672" s="143">
        <v>1.879</v>
      </c>
      <c r="I672" s="144"/>
      <c r="L672" s="139"/>
      <c r="M672" s="145"/>
      <c r="T672" s="146"/>
      <c r="AT672" s="141" t="s">
        <v>151</v>
      </c>
      <c r="AU672" s="141" t="s">
        <v>78</v>
      </c>
      <c r="AV672" s="11" t="s">
        <v>80</v>
      </c>
      <c r="AW672" s="11" t="s">
        <v>31</v>
      </c>
      <c r="AX672" s="11" t="s">
        <v>70</v>
      </c>
      <c r="AY672" s="141" t="s">
        <v>142</v>
      </c>
    </row>
    <row r="673" spans="2:65" s="12" customFormat="1" ht="11.25">
      <c r="B673" s="147"/>
      <c r="D673" s="140" t="s">
        <v>151</v>
      </c>
      <c r="E673" s="148" t="s">
        <v>19</v>
      </c>
      <c r="F673" s="149" t="s">
        <v>154</v>
      </c>
      <c r="H673" s="150">
        <v>1.879</v>
      </c>
      <c r="I673" s="151"/>
      <c r="L673" s="147"/>
      <c r="M673" s="152"/>
      <c r="T673" s="153"/>
      <c r="AT673" s="148" t="s">
        <v>151</v>
      </c>
      <c r="AU673" s="148" t="s">
        <v>78</v>
      </c>
      <c r="AV673" s="12" t="s">
        <v>149</v>
      </c>
      <c r="AW673" s="12" t="s">
        <v>31</v>
      </c>
      <c r="AX673" s="12" t="s">
        <v>78</v>
      </c>
      <c r="AY673" s="148" t="s">
        <v>142</v>
      </c>
    </row>
    <row r="674" spans="2:65" s="1" customFormat="1" ht="101.25" customHeight="1">
      <c r="B674" s="32"/>
      <c r="C674" s="160" t="s">
        <v>1178</v>
      </c>
      <c r="D674" s="160" t="s">
        <v>316</v>
      </c>
      <c r="E674" s="161" t="s">
        <v>609</v>
      </c>
      <c r="F674" s="162" t="s">
        <v>610</v>
      </c>
      <c r="G674" s="163" t="s">
        <v>290</v>
      </c>
      <c r="H674" s="164">
        <v>1451.664</v>
      </c>
      <c r="I674" s="165"/>
      <c r="J674" s="166">
        <f>ROUND(I674*H674,2)</f>
        <v>0</v>
      </c>
      <c r="K674" s="162" t="s">
        <v>147</v>
      </c>
      <c r="L674" s="32"/>
      <c r="M674" s="167" t="s">
        <v>19</v>
      </c>
      <c r="N674" s="168" t="s">
        <v>41</v>
      </c>
      <c r="P674" s="135">
        <f>O674*H674</f>
        <v>0</v>
      </c>
      <c r="Q674" s="135">
        <v>0</v>
      </c>
      <c r="R674" s="135">
        <f>Q674*H674</f>
        <v>0</v>
      </c>
      <c r="S674" s="135">
        <v>0</v>
      </c>
      <c r="T674" s="136">
        <f>S674*H674</f>
        <v>0</v>
      </c>
      <c r="AR674" s="137" t="s">
        <v>543</v>
      </c>
      <c r="AT674" s="137" t="s">
        <v>316</v>
      </c>
      <c r="AU674" s="137" t="s">
        <v>78</v>
      </c>
      <c r="AY674" s="17" t="s">
        <v>142</v>
      </c>
      <c r="BE674" s="138">
        <f>IF(N674="základní",J674,0)</f>
        <v>0</v>
      </c>
      <c r="BF674" s="138">
        <f>IF(N674="snížená",J674,0)</f>
        <v>0</v>
      </c>
      <c r="BG674" s="138">
        <f>IF(N674="zákl. přenesená",J674,0)</f>
        <v>0</v>
      </c>
      <c r="BH674" s="138">
        <f>IF(N674="sníž. přenesená",J674,0)</f>
        <v>0</v>
      </c>
      <c r="BI674" s="138">
        <f>IF(N674="nulová",J674,0)</f>
        <v>0</v>
      </c>
      <c r="BJ674" s="17" t="s">
        <v>78</v>
      </c>
      <c r="BK674" s="138">
        <f>ROUND(I674*H674,2)</f>
        <v>0</v>
      </c>
      <c r="BL674" s="17" t="s">
        <v>543</v>
      </c>
      <c r="BM674" s="137" t="s">
        <v>1988</v>
      </c>
    </row>
    <row r="675" spans="2:65" s="13" customFormat="1" ht="11.25">
      <c r="B675" s="154"/>
      <c r="D675" s="140" t="s">
        <v>151</v>
      </c>
      <c r="E675" s="155" t="s">
        <v>19</v>
      </c>
      <c r="F675" s="156" t="s">
        <v>1458</v>
      </c>
      <c r="H675" s="155" t="s">
        <v>19</v>
      </c>
      <c r="I675" s="157"/>
      <c r="L675" s="154"/>
      <c r="M675" s="158"/>
      <c r="T675" s="159"/>
      <c r="AT675" s="155" t="s">
        <v>151</v>
      </c>
      <c r="AU675" s="155" t="s">
        <v>78</v>
      </c>
      <c r="AV675" s="13" t="s">
        <v>78</v>
      </c>
      <c r="AW675" s="13" t="s">
        <v>31</v>
      </c>
      <c r="AX675" s="13" t="s">
        <v>70</v>
      </c>
      <c r="AY675" s="155" t="s">
        <v>142</v>
      </c>
    </row>
    <row r="676" spans="2:65" s="11" customFormat="1" ht="11.25">
      <c r="B676" s="139"/>
      <c r="D676" s="140" t="s">
        <v>151</v>
      </c>
      <c r="E676" s="141" t="s">
        <v>19</v>
      </c>
      <c r="F676" s="142" t="s">
        <v>1971</v>
      </c>
      <c r="H676" s="143">
        <v>1451.664</v>
      </c>
      <c r="I676" s="144"/>
      <c r="L676" s="139"/>
      <c r="M676" s="145"/>
      <c r="T676" s="146"/>
      <c r="AT676" s="141" t="s">
        <v>151</v>
      </c>
      <c r="AU676" s="141" t="s">
        <v>78</v>
      </c>
      <c r="AV676" s="11" t="s">
        <v>80</v>
      </c>
      <c r="AW676" s="11" t="s">
        <v>31</v>
      </c>
      <c r="AX676" s="11" t="s">
        <v>70</v>
      </c>
      <c r="AY676" s="141" t="s">
        <v>142</v>
      </c>
    </row>
    <row r="677" spans="2:65" s="12" customFormat="1" ht="11.25">
      <c r="B677" s="147"/>
      <c r="D677" s="140" t="s">
        <v>151</v>
      </c>
      <c r="E677" s="148" t="s">
        <v>19</v>
      </c>
      <c r="F677" s="149" t="s">
        <v>154</v>
      </c>
      <c r="H677" s="150">
        <v>1451.664</v>
      </c>
      <c r="I677" s="151"/>
      <c r="L677" s="147"/>
      <c r="M677" s="152"/>
      <c r="T677" s="153"/>
      <c r="AT677" s="148" t="s">
        <v>151</v>
      </c>
      <c r="AU677" s="148" t="s">
        <v>78</v>
      </c>
      <c r="AV677" s="12" t="s">
        <v>149</v>
      </c>
      <c r="AW677" s="12" t="s">
        <v>31</v>
      </c>
      <c r="AX677" s="12" t="s">
        <v>78</v>
      </c>
      <c r="AY677" s="148" t="s">
        <v>142</v>
      </c>
    </row>
    <row r="678" spans="2:65" s="1" customFormat="1" ht="90" customHeight="1">
      <c r="B678" s="32"/>
      <c r="C678" s="160" t="s">
        <v>948</v>
      </c>
      <c r="D678" s="160" t="s">
        <v>316</v>
      </c>
      <c r="E678" s="161" t="s">
        <v>615</v>
      </c>
      <c r="F678" s="162" t="s">
        <v>616</v>
      </c>
      <c r="G678" s="163" t="s">
        <v>290</v>
      </c>
      <c r="H678" s="164">
        <v>0.5</v>
      </c>
      <c r="I678" s="165"/>
      <c r="J678" s="166">
        <f>ROUND(I678*H678,2)</f>
        <v>0</v>
      </c>
      <c r="K678" s="162" t="s">
        <v>147</v>
      </c>
      <c r="L678" s="32"/>
      <c r="M678" s="167" t="s">
        <v>19</v>
      </c>
      <c r="N678" s="168" t="s">
        <v>41</v>
      </c>
      <c r="P678" s="135">
        <f>O678*H678</f>
        <v>0</v>
      </c>
      <c r="Q678" s="135">
        <v>0</v>
      </c>
      <c r="R678" s="135">
        <f>Q678*H678</f>
        <v>0</v>
      </c>
      <c r="S678" s="135">
        <v>0</v>
      </c>
      <c r="T678" s="136">
        <f>S678*H678</f>
        <v>0</v>
      </c>
      <c r="AR678" s="137" t="s">
        <v>543</v>
      </c>
      <c r="AT678" s="137" t="s">
        <v>316</v>
      </c>
      <c r="AU678" s="137" t="s">
        <v>78</v>
      </c>
      <c r="AY678" s="17" t="s">
        <v>142</v>
      </c>
      <c r="BE678" s="138">
        <f>IF(N678="základní",J678,0)</f>
        <v>0</v>
      </c>
      <c r="BF678" s="138">
        <f>IF(N678="snížená",J678,0)</f>
        <v>0</v>
      </c>
      <c r="BG678" s="138">
        <f>IF(N678="zákl. přenesená",J678,0)</f>
        <v>0</v>
      </c>
      <c r="BH678" s="138">
        <f>IF(N678="sníž. přenesená",J678,0)</f>
        <v>0</v>
      </c>
      <c r="BI678" s="138">
        <f>IF(N678="nulová",J678,0)</f>
        <v>0</v>
      </c>
      <c r="BJ678" s="17" t="s">
        <v>78</v>
      </c>
      <c r="BK678" s="138">
        <f>ROUND(I678*H678,2)</f>
        <v>0</v>
      </c>
      <c r="BL678" s="17" t="s">
        <v>543</v>
      </c>
      <c r="BM678" s="137" t="s">
        <v>1989</v>
      </c>
    </row>
    <row r="679" spans="2:65" s="11" customFormat="1" ht="11.25">
      <c r="B679" s="139"/>
      <c r="D679" s="140" t="s">
        <v>151</v>
      </c>
      <c r="E679" s="141" t="s">
        <v>19</v>
      </c>
      <c r="F679" s="142" t="s">
        <v>1969</v>
      </c>
      <c r="H679" s="143">
        <v>0.5</v>
      </c>
      <c r="I679" s="144"/>
      <c r="L679" s="139"/>
      <c r="M679" s="145"/>
      <c r="T679" s="146"/>
      <c r="AT679" s="141" t="s">
        <v>151</v>
      </c>
      <c r="AU679" s="141" t="s">
        <v>78</v>
      </c>
      <c r="AV679" s="11" t="s">
        <v>80</v>
      </c>
      <c r="AW679" s="11" t="s">
        <v>31</v>
      </c>
      <c r="AX679" s="11" t="s">
        <v>70</v>
      </c>
      <c r="AY679" s="141" t="s">
        <v>142</v>
      </c>
    </row>
    <row r="680" spans="2:65" s="12" customFormat="1" ht="11.25">
      <c r="B680" s="147"/>
      <c r="D680" s="140" t="s">
        <v>151</v>
      </c>
      <c r="E680" s="148" t="s">
        <v>19</v>
      </c>
      <c r="F680" s="149" t="s">
        <v>154</v>
      </c>
      <c r="H680" s="150">
        <v>0.5</v>
      </c>
      <c r="I680" s="151"/>
      <c r="L680" s="147"/>
      <c r="M680" s="172"/>
      <c r="N680" s="173"/>
      <c r="O680" s="173"/>
      <c r="P680" s="173"/>
      <c r="Q680" s="173"/>
      <c r="R680" s="173"/>
      <c r="S680" s="173"/>
      <c r="T680" s="174"/>
      <c r="AT680" s="148" t="s">
        <v>151</v>
      </c>
      <c r="AU680" s="148" t="s">
        <v>78</v>
      </c>
      <c r="AV680" s="12" t="s">
        <v>149</v>
      </c>
      <c r="AW680" s="12" t="s">
        <v>31</v>
      </c>
      <c r="AX680" s="12" t="s">
        <v>78</v>
      </c>
      <c r="AY680" s="148" t="s">
        <v>142</v>
      </c>
    </row>
    <row r="681" spans="2:65" s="1" customFormat="1" ht="6.95" customHeight="1">
      <c r="B681" s="41"/>
      <c r="C681" s="42"/>
      <c r="D681" s="42"/>
      <c r="E681" s="42"/>
      <c r="F681" s="42"/>
      <c r="G681" s="42"/>
      <c r="H681" s="42"/>
      <c r="I681" s="42"/>
      <c r="J681" s="42"/>
      <c r="K681" s="42"/>
      <c r="L681" s="32"/>
    </row>
  </sheetData>
  <sheetProtection algorithmName="SHA-512" hashValue="YYFPSJMYZD3Rfjj6Ti7s+E9hbWAcz5bSNceQTrOnaWnDQl697+vrM3W5qB0cBODqwn1SdAbQbbbTnUdeL5y3Rg==" saltValue="PR/SkfQoS7prZeFEXz5bow==" spinCount="100000" sheet="1" objects="1" scenarios="1" formatColumns="0" formatRows="0" autoFilter="0"/>
  <autoFilter ref="C83:K680" xr:uid="{00000000-0009-0000-0000-000004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594"/>
  <sheetViews>
    <sheetView showGridLines="0" topLeftCell="A69" workbookViewId="0">
      <selection activeCell="I86" sqref="I86"/>
    </sheetView>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7" t="s">
        <v>92</v>
      </c>
    </row>
    <row r="3" spans="2:46" ht="6.95" customHeight="1">
      <c r="B3" s="18"/>
      <c r="C3" s="19"/>
      <c r="D3" s="19"/>
      <c r="E3" s="19"/>
      <c r="F3" s="19"/>
      <c r="G3" s="19"/>
      <c r="H3" s="19"/>
      <c r="I3" s="19"/>
      <c r="J3" s="19"/>
      <c r="K3" s="19"/>
      <c r="L3" s="20"/>
      <c r="AT3" s="17" t="s">
        <v>80</v>
      </c>
    </row>
    <row r="4" spans="2:46" ht="24.95" customHeight="1">
      <c r="B4" s="20"/>
      <c r="D4" s="21" t="s">
        <v>114</v>
      </c>
      <c r="L4" s="20"/>
      <c r="M4" s="90" t="s">
        <v>10</v>
      </c>
      <c r="AT4" s="17" t="s">
        <v>4</v>
      </c>
    </row>
    <row r="5" spans="2:46" ht="6.95" customHeight="1">
      <c r="B5" s="20"/>
      <c r="L5" s="20"/>
    </row>
    <row r="6" spans="2:46" ht="12" customHeight="1">
      <c r="B6" s="20"/>
      <c r="D6" s="27" t="s">
        <v>16</v>
      </c>
      <c r="L6" s="20"/>
    </row>
    <row r="7" spans="2:46" ht="16.5" customHeight="1">
      <c r="B7" s="20"/>
      <c r="E7" s="316" t="str">
        <f>'Rekapitulace stavby'!K6</f>
        <v>Prostá rekonstrukce trati Chotětov (včetně) - Všetaty (mimo)</v>
      </c>
      <c r="F7" s="317"/>
      <c r="G7" s="317"/>
      <c r="H7" s="317"/>
      <c r="L7" s="20"/>
    </row>
    <row r="8" spans="2:46" s="1" customFormat="1" ht="12" customHeight="1">
      <c r="B8" s="32"/>
      <c r="D8" s="27" t="s">
        <v>115</v>
      </c>
      <c r="L8" s="32"/>
    </row>
    <row r="9" spans="2:46" s="1" customFormat="1" ht="30" customHeight="1">
      <c r="B9" s="32"/>
      <c r="E9" s="280" t="s">
        <v>1990</v>
      </c>
      <c r="F9" s="318"/>
      <c r="G9" s="318"/>
      <c r="H9" s="318"/>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f>'Rekapitulace stavby'!AN8</f>
        <v>45728</v>
      </c>
      <c r="L12" s="32"/>
    </row>
    <row r="13" spans="2:46" s="1" customFormat="1" ht="10.9" customHeight="1">
      <c r="B13" s="32"/>
      <c r="L13" s="32"/>
    </row>
    <row r="14" spans="2:46" s="1" customFormat="1" ht="12" customHeight="1">
      <c r="B14" s="32"/>
      <c r="D14" s="27" t="s">
        <v>24</v>
      </c>
      <c r="I14" s="27" t="s">
        <v>25</v>
      </c>
      <c r="J14" s="25" t="s">
        <v>19</v>
      </c>
      <c r="L14" s="32"/>
    </row>
    <row r="15" spans="2:46" s="1" customFormat="1" ht="18" customHeight="1">
      <c r="B15" s="32"/>
      <c r="E15" s="25" t="s">
        <v>26</v>
      </c>
      <c r="I15" s="27" t="s">
        <v>27</v>
      </c>
      <c r="J15" s="25" t="s">
        <v>19</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319" t="str">
        <f>'Rekapitulace stavby'!E14</f>
        <v>Vyplň údaj</v>
      </c>
      <c r="F18" s="286"/>
      <c r="G18" s="286"/>
      <c r="H18" s="286"/>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
      </c>
      <c r="L20" s="32"/>
    </row>
    <row r="21" spans="2:12" s="1" customFormat="1" ht="18" customHeight="1">
      <c r="B21" s="32"/>
      <c r="E21" s="25" t="str">
        <f>IF('Rekapitulace stavby'!E17="","",'Rekapitulace stavby'!E17)</f>
        <v xml:space="preserve"> </v>
      </c>
      <c r="I21" s="27" t="s">
        <v>27</v>
      </c>
      <c r="J21" s="25" t="str">
        <f>IF('Rekapitulace stavby'!AN17="","",'Rekapitulace stavby'!AN17)</f>
        <v/>
      </c>
      <c r="L21" s="32"/>
    </row>
    <row r="22" spans="2:12" s="1" customFormat="1" ht="6.95" customHeight="1">
      <c r="B22" s="32"/>
      <c r="L22" s="32"/>
    </row>
    <row r="23" spans="2:12" s="1" customFormat="1" ht="12" customHeight="1">
      <c r="B23" s="32"/>
      <c r="D23" s="27" t="s">
        <v>32</v>
      </c>
      <c r="I23" s="27" t="s">
        <v>25</v>
      </c>
      <c r="J23" s="25" t="s">
        <v>19</v>
      </c>
      <c r="L23" s="32"/>
    </row>
    <row r="24" spans="2:12" s="1" customFormat="1" ht="18" customHeight="1">
      <c r="B24" s="32"/>
      <c r="E24" s="25" t="s">
        <v>33</v>
      </c>
      <c r="I24" s="27" t="s">
        <v>27</v>
      </c>
      <c r="J24" s="25" t="s">
        <v>19</v>
      </c>
      <c r="L24" s="32"/>
    </row>
    <row r="25" spans="2:12" s="1" customFormat="1" ht="6.95" customHeight="1">
      <c r="B25" s="32"/>
      <c r="L25" s="32"/>
    </row>
    <row r="26" spans="2:12" s="1" customFormat="1" ht="12" customHeight="1">
      <c r="B26" s="32"/>
      <c r="D26" s="27" t="s">
        <v>34</v>
      </c>
      <c r="L26" s="32"/>
    </row>
    <row r="27" spans="2:12" s="7" customFormat="1" ht="119.25" customHeight="1">
      <c r="B27" s="91"/>
      <c r="E27" s="291" t="s">
        <v>117</v>
      </c>
      <c r="F27" s="291"/>
      <c r="G27" s="291"/>
      <c r="H27" s="291"/>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36</v>
      </c>
      <c r="J30" s="63">
        <f>ROUND(J84, 2)</f>
        <v>0</v>
      </c>
      <c r="L30" s="32"/>
    </row>
    <row r="31" spans="2:12" s="1" customFormat="1" ht="6.95" customHeight="1">
      <c r="B31" s="32"/>
      <c r="D31" s="50"/>
      <c r="E31" s="50"/>
      <c r="F31" s="50"/>
      <c r="G31" s="50"/>
      <c r="H31" s="50"/>
      <c r="I31" s="50"/>
      <c r="J31" s="50"/>
      <c r="K31" s="50"/>
      <c r="L31" s="32"/>
    </row>
    <row r="32" spans="2:12" s="1" customFormat="1" ht="14.45" customHeight="1">
      <c r="B32" s="32"/>
      <c r="F32" s="35" t="s">
        <v>38</v>
      </c>
      <c r="I32" s="35" t="s">
        <v>37</v>
      </c>
      <c r="J32" s="35" t="s">
        <v>39</v>
      </c>
      <c r="L32" s="32"/>
    </row>
    <row r="33" spans="2:12" s="1" customFormat="1" ht="14.45" customHeight="1">
      <c r="B33" s="32"/>
      <c r="D33" s="52" t="s">
        <v>40</v>
      </c>
      <c r="E33" s="27" t="s">
        <v>41</v>
      </c>
      <c r="F33" s="83">
        <f>ROUND((SUM(BE84:BE593)),  2)</f>
        <v>0</v>
      </c>
      <c r="I33" s="93">
        <v>0.21</v>
      </c>
      <c r="J33" s="83">
        <f>ROUND(((SUM(BE84:BE593))*I33),  2)</f>
        <v>0</v>
      </c>
      <c r="L33" s="32"/>
    </row>
    <row r="34" spans="2:12" s="1" customFormat="1" ht="14.45" customHeight="1">
      <c r="B34" s="32"/>
      <c r="E34" s="27" t="s">
        <v>42</v>
      </c>
      <c r="F34" s="83">
        <f>ROUND((SUM(BF84:BF593)),  2)</f>
        <v>0</v>
      </c>
      <c r="I34" s="93">
        <v>0.12</v>
      </c>
      <c r="J34" s="83">
        <f>ROUND(((SUM(BF84:BF593))*I34),  2)</f>
        <v>0</v>
      </c>
      <c r="L34" s="32"/>
    </row>
    <row r="35" spans="2:12" s="1" customFormat="1" ht="14.45" hidden="1" customHeight="1">
      <c r="B35" s="32"/>
      <c r="E35" s="27" t="s">
        <v>43</v>
      </c>
      <c r="F35" s="83">
        <f>ROUND((SUM(BG84:BG593)),  2)</f>
        <v>0</v>
      </c>
      <c r="I35" s="93">
        <v>0.21</v>
      </c>
      <c r="J35" s="83">
        <f>0</f>
        <v>0</v>
      </c>
      <c r="L35" s="32"/>
    </row>
    <row r="36" spans="2:12" s="1" customFormat="1" ht="14.45" hidden="1" customHeight="1">
      <c r="B36" s="32"/>
      <c r="E36" s="27" t="s">
        <v>44</v>
      </c>
      <c r="F36" s="83">
        <f>ROUND((SUM(BH84:BH593)),  2)</f>
        <v>0</v>
      </c>
      <c r="I36" s="93">
        <v>0.12</v>
      </c>
      <c r="J36" s="83">
        <f>0</f>
        <v>0</v>
      </c>
      <c r="L36" s="32"/>
    </row>
    <row r="37" spans="2:12" s="1" customFormat="1" ht="14.45" hidden="1" customHeight="1">
      <c r="B37" s="32"/>
      <c r="E37" s="27" t="s">
        <v>45</v>
      </c>
      <c r="F37" s="83">
        <f>ROUND((SUM(BI84:BI593)),  2)</f>
        <v>0</v>
      </c>
      <c r="I37" s="93">
        <v>0</v>
      </c>
      <c r="J37" s="83">
        <f>0</f>
        <v>0</v>
      </c>
      <c r="L37" s="32"/>
    </row>
    <row r="38" spans="2:12" s="1" customFormat="1" ht="6.95" customHeight="1">
      <c r="B38" s="32"/>
      <c r="L38" s="32"/>
    </row>
    <row r="39" spans="2:12" s="1" customFormat="1" ht="25.35" customHeight="1">
      <c r="B39" s="32"/>
      <c r="C39" s="94"/>
      <c r="D39" s="95" t="s">
        <v>46</v>
      </c>
      <c r="E39" s="54"/>
      <c r="F39" s="54"/>
      <c r="G39" s="96" t="s">
        <v>47</v>
      </c>
      <c r="H39" s="97" t="s">
        <v>48</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118</v>
      </c>
      <c r="L45" s="32"/>
    </row>
    <row r="46" spans="2:12" s="1" customFormat="1" ht="6.95" customHeight="1">
      <c r="B46" s="32"/>
      <c r="L46" s="32"/>
    </row>
    <row r="47" spans="2:12" s="1" customFormat="1" ht="12" customHeight="1">
      <c r="B47" s="32"/>
      <c r="C47" s="27" t="s">
        <v>16</v>
      </c>
      <c r="L47" s="32"/>
    </row>
    <row r="48" spans="2:12" s="1" customFormat="1" ht="16.5" customHeight="1">
      <c r="B48" s="32"/>
      <c r="E48" s="316" t="str">
        <f>E7</f>
        <v>Prostá rekonstrukce trati Chotětov (včetně) - Všetaty (mimo)</v>
      </c>
      <c r="F48" s="317"/>
      <c r="G48" s="317"/>
      <c r="H48" s="317"/>
      <c r="L48" s="32"/>
    </row>
    <row r="49" spans="2:47" s="1" customFormat="1" ht="12" customHeight="1">
      <c r="B49" s="32"/>
      <c r="C49" s="27" t="s">
        <v>115</v>
      </c>
      <c r="L49" s="32"/>
    </row>
    <row r="50" spans="2:47" s="1" customFormat="1" ht="30" customHeight="1">
      <c r="B50" s="32"/>
      <c r="E50" s="280" t="str">
        <f>E9</f>
        <v>SO 05 - Rekonstrukce trati v úseku Kropáčova Vrutice - Chotětov</v>
      </c>
      <c r="F50" s="318"/>
      <c r="G50" s="318"/>
      <c r="H50" s="318"/>
      <c r="L50" s="32"/>
    </row>
    <row r="51" spans="2:47" s="1" customFormat="1" ht="6.95" customHeight="1">
      <c r="B51" s="32"/>
      <c r="L51" s="32"/>
    </row>
    <row r="52" spans="2:47" s="1" customFormat="1" ht="12" customHeight="1">
      <c r="B52" s="32"/>
      <c r="C52" s="27" t="s">
        <v>21</v>
      </c>
      <c r="F52" s="25" t="str">
        <f>F12</f>
        <v xml:space="preserve"> </v>
      </c>
      <c r="I52" s="27" t="s">
        <v>23</v>
      </c>
      <c r="J52" s="49">
        <f>IF(J12="","",J12)</f>
        <v>45728</v>
      </c>
      <c r="L52" s="32"/>
    </row>
    <row r="53" spans="2:47" s="1" customFormat="1" ht="6.95" customHeight="1">
      <c r="B53" s="32"/>
      <c r="L53" s="32"/>
    </row>
    <row r="54" spans="2:47" s="1" customFormat="1" ht="15.2" customHeight="1">
      <c r="B54" s="32"/>
      <c r="C54" s="27" t="s">
        <v>24</v>
      </c>
      <c r="F54" s="25" t="str">
        <f>E15</f>
        <v>Zimola Bohumil</v>
      </c>
      <c r="I54" s="27" t="s">
        <v>30</v>
      </c>
      <c r="J54" s="30" t="str">
        <f>E21</f>
        <v xml:space="preserve"> </v>
      </c>
      <c r="L54" s="32"/>
    </row>
    <row r="55" spans="2:47" s="1" customFormat="1" ht="15.2" customHeight="1">
      <c r="B55" s="32"/>
      <c r="C55" s="27" t="s">
        <v>28</v>
      </c>
      <c r="F55" s="25" t="str">
        <f>IF(E18="","",E18)</f>
        <v>Vyplň údaj</v>
      </c>
      <c r="I55" s="27" t="s">
        <v>32</v>
      </c>
      <c r="J55" s="30" t="str">
        <f>E24</f>
        <v>Hospopdková Marcela</v>
      </c>
      <c r="L55" s="32"/>
    </row>
    <row r="56" spans="2:47" s="1" customFormat="1" ht="10.35" customHeight="1">
      <c r="B56" s="32"/>
      <c r="L56" s="32"/>
    </row>
    <row r="57" spans="2:47" s="1" customFormat="1" ht="29.25" customHeight="1">
      <c r="B57" s="32"/>
      <c r="C57" s="100" t="s">
        <v>119</v>
      </c>
      <c r="D57" s="94"/>
      <c r="E57" s="94"/>
      <c r="F57" s="94"/>
      <c r="G57" s="94"/>
      <c r="H57" s="94"/>
      <c r="I57" s="94"/>
      <c r="J57" s="101" t="s">
        <v>120</v>
      </c>
      <c r="K57" s="94"/>
      <c r="L57" s="32"/>
    </row>
    <row r="58" spans="2:47" s="1" customFormat="1" ht="10.35" customHeight="1">
      <c r="B58" s="32"/>
      <c r="L58" s="32"/>
    </row>
    <row r="59" spans="2:47" s="1" customFormat="1" ht="22.9" customHeight="1">
      <c r="B59" s="32"/>
      <c r="C59" s="102" t="s">
        <v>68</v>
      </c>
      <c r="J59" s="63">
        <f>J84</f>
        <v>0</v>
      </c>
      <c r="L59" s="32"/>
      <c r="AU59" s="17" t="s">
        <v>121</v>
      </c>
    </row>
    <row r="60" spans="2:47" s="8" customFormat="1" ht="24.95" customHeight="1">
      <c r="B60" s="103"/>
      <c r="D60" s="104" t="s">
        <v>122</v>
      </c>
      <c r="E60" s="105"/>
      <c r="F60" s="105"/>
      <c r="G60" s="105"/>
      <c r="H60" s="105"/>
      <c r="I60" s="105"/>
      <c r="J60" s="106">
        <f>J85</f>
        <v>0</v>
      </c>
      <c r="L60" s="103"/>
    </row>
    <row r="61" spans="2:47" s="8" customFormat="1" ht="24.95" customHeight="1">
      <c r="B61" s="103"/>
      <c r="D61" s="104" t="s">
        <v>123</v>
      </c>
      <c r="E61" s="105"/>
      <c r="F61" s="105"/>
      <c r="G61" s="105"/>
      <c r="H61" s="105"/>
      <c r="I61" s="105"/>
      <c r="J61" s="106">
        <f>J144</f>
        <v>0</v>
      </c>
      <c r="L61" s="103"/>
    </row>
    <row r="62" spans="2:47" s="8" customFormat="1" ht="24.95" customHeight="1">
      <c r="B62" s="103"/>
      <c r="D62" s="104" t="s">
        <v>124</v>
      </c>
      <c r="E62" s="105"/>
      <c r="F62" s="105"/>
      <c r="G62" s="105"/>
      <c r="H62" s="105"/>
      <c r="I62" s="105"/>
      <c r="J62" s="106">
        <f>J278</f>
        <v>0</v>
      </c>
      <c r="L62" s="103"/>
    </row>
    <row r="63" spans="2:47" s="8" customFormat="1" ht="24.95" customHeight="1">
      <c r="B63" s="103"/>
      <c r="D63" s="104" t="s">
        <v>125</v>
      </c>
      <c r="E63" s="105"/>
      <c r="F63" s="105"/>
      <c r="G63" s="105"/>
      <c r="H63" s="105"/>
      <c r="I63" s="105"/>
      <c r="J63" s="106">
        <f>J524</f>
        <v>0</v>
      </c>
      <c r="L63" s="103"/>
    </row>
    <row r="64" spans="2:47" s="8" customFormat="1" ht="24.95" customHeight="1">
      <c r="B64" s="103"/>
      <c r="D64" s="104" t="s">
        <v>126</v>
      </c>
      <c r="E64" s="105"/>
      <c r="F64" s="105"/>
      <c r="G64" s="105"/>
      <c r="H64" s="105"/>
      <c r="I64" s="105"/>
      <c r="J64" s="106">
        <f>J531</f>
        <v>0</v>
      </c>
      <c r="L64" s="103"/>
    </row>
    <row r="65" spans="2:12" s="1" customFormat="1" ht="21.75" customHeight="1">
      <c r="B65" s="32"/>
      <c r="L65" s="32"/>
    </row>
    <row r="66" spans="2:12" s="1" customFormat="1" ht="6.95" customHeight="1">
      <c r="B66" s="41"/>
      <c r="C66" s="42"/>
      <c r="D66" s="42"/>
      <c r="E66" s="42"/>
      <c r="F66" s="42"/>
      <c r="G66" s="42"/>
      <c r="H66" s="42"/>
      <c r="I66" s="42"/>
      <c r="J66" s="42"/>
      <c r="K66" s="42"/>
      <c r="L66" s="32"/>
    </row>
    <row r="70" spans="2:12" s="1" customFormat="1" ht="6.95" customHeight="1">
      <c r="B70" s="43"/>
      <c r="C70" s="44"/>
      <c r="D70" s="44"/>
      <c r="E70" s="44"/>
      <c r="F70" s="44"/>
      <c r="G70" s="44"/>
      <c r="H70" s="44"/>
      <c r="I70" s="44"/>
      <c r="J70" s="44"/>
      <c r="K70" s="44"/>
      <c r="L70" s="32"/>
    </row>
    <row r="71" spans="2:12" s="1" customFormat="1" ht="24.95" customHeight="1">
      <c r="B71" s="32"/>
      <c r="C71" s="21" t="s">
        <v>127</v>
      </c>
      <c r="L71" s="32"/>
    </row>
    <row r="72" spans="2:12" s="1" customFormat="1" ht="6.95" customHeight="1">
      <c r="B72" s="32"/>
      <c r="L72" s="32"/>
    </row>
    <row r="73" spans="2:12" s="1" customFormat="1" ht="12" customHeight="1">
      <c r="B73" s="32"/>
      <c r="C73" s="27" t="s">
        <v>16</v>
      </c>
      <c r="L73" s="32"/>
    </row>
    <row r="74" spans="2:12" s="1" customFormat="1" ht="16.5" customHeight="1">
      <c r="B74" s="32"/>
      <c r="E74" s="316" t="str">
        <f>E7</f>
        <v>Prostá rekonstrukce trati Chotětov (včetně) - Všetaty (mimo)</v>
      </c>
      <c r="F74" s="317"/>
      <c r="G74" s="317"/>
      <c r="H74" s="317"/>
      <c r="L74" s="32"/>
    </row>
    <row r="75" spans="2:12" s="1" customFormat="1" ht="12" customHeight="1">
      <c r="B75" s="32"/>
      <c r="C75" s="27" t="s">
        <v>115</v>
      </c>
      <c r="L75" s="32"/>
    </row>
    <row r="76" spans="2:12" s="1" customFormat="1" ht="30" customHeight="1">
      <c r="B76" s="32"/>
      <c r="E76" s="280" t="str">
        <f>E9</f>
        <v>SO 05 - Rekonstrukce trati v úseku Kropáčova Vrutice - Chotětov</v>
      </c>
      <c r="F76" s="318"/>
      <c r="G76" s="318"/>
      <c r="H76" s="318"/>
      <c r="L76" s="32"/>
    </row>
    <row r="77" spans="2:12" s="1" customFormat="1" ht="6.95" customHeight="1">
      <c r="B77" s="32"/>
      <c r="L77" s="32"/>
    </row>
    <row r="78" spans="2:12" s="1" customFormat="1" ht="12" customHeight="1">
      <c r="B78" s="32"/>
      <c r="C78" s="27" t="s">
        <v>21</v>
      </c>
      <c r="F78" s="25" t="str">
        <f>F12</f>
        <v xml:space="preserve"> </v>
      </c>
      <c r="I78" s="27" t="s">
        <v>23</v>
      </c>
      <c r="J78" s="49">
        <f>IF(J12="","",J12)</f>
        <v>45728</v>
      </c>
      <c r="L78" s="32"/>
    </row>
    <row r="79" spans="2:12" s="1" customFormat="1" ht="6.95" customHeight="1">
      <c r="B79" s="32"/>
      <c r="L79" s="32"/>
    </row>
    <row r="80" spans="2:12" s="1" customFormat="1" ht="15.2" customHeight="1">
      <c r="B80" s="32"/>
      <c r="C80" s="27" t="s">
        <v>24</v>
      </c>
      <c r="F80" s="25" t="str">
        <f>E15</f>
        <v>Zimola Bohumil</v>
      </c>
      <c r="I80" s="27" t="s">
        <v>30</v>
      </c>
      <c r="J80" s="30" t="str">
        <f>E21</f>
        <v xml:space="preserve"> </v>
      </c>
      <c r="L80" s="32"/>
    </row>
    <row r="81" spans="2:65" s="1" customFormat="1" ht="15.2" customHeight="1">
      <c r="B81" s="32"/>
      <c r="C81" s="27" t="s">
        <v>28</v>
      </c>
      <c r="F81" s="25" t="str">
        <f>IF(E18="","",E18)</f>
        <v>Vyplň údaj</v>
      </c>
      <c r="I81" s="27" t="s">
        <v>32</v>
      </c>
      <c r="J81" s="30" t="str">
        <f>E24</f>
        <v>Hospopdková Marcela</v>
      </c>
      <c r="L81" s="32"/>
    </row>
    <row r="82" spans="2:65" s="1" customFormat="1" ht="10.35" customHeight="1">
      <c r="B82" s="32"/>
      <c r="L82" s="32"/>
    </row>
    <row r="83" spans="2:65" s="9" customFormat="1" ht="29.25" customHeight="1">
      <c r="B83" s="107"/>
      <c r="C83" s="108" t="s">
        <v>128</v>
      </c>
      <c r="D83" s="109" t="s">
        <v>55</v>
      </c>
      <c r="E83" s="109" t="s">
        <v>51</v>
      </c>
      <c r="F83" s="109" t="s">
        <v>52</v>
      </c>
      <c r="G83" s="109" t="s">
        <v>129</v>
      </c>
      <c r="H83" s="109" t="s">
        <v>130</v>
      </c>
      <c r="I83" s="109" t="s">
        <v>131</v>
      </c>
      <c r="J83" s="109" t="s">
        <v>120</v>
      </c>
      <c r="K83" s="110" t="s">
        <v>132</v>
      </c>
      <c r="L83" s="107"/>
      <c r="M83" s="56" t="s">
        <v>19</v>
      </c>
      <c r="N83" s="57" t="s">
        <v>40</v>
      </c>
      <c r="O83" s="57" t="s">
        <v>133</v>
      </c>
      <c r="P83" s="57" t="s">
        <v>134</v>
      </c>
      <c r="Q83" s="57" t="s">
        <v>135</v>
      </c>
      <c r="R83" s="57" t="s">
        <v>136</v>
      </c>
      <c r="S83" s="57" t="s">
        <v>137</v>
      </c>
      <c r="T83" s="58" t="s">
        <v>138</v>
      </c>
    </row>
    <row r="84" spans="2:65" s="1" customFormat="1" ht="22.9" customHeight="1">
      <c r="B84" s="32"/>
      <c r="C84" s="61" t="s">
        <v>139</v>
      </c>
      <c r="J84" s="111">
        <f>BK84</f>
        <v>0</v>
      </c>
      <c r="L84" s="32"/>
      <c r="M84" s="59"/>
      <c r="N84" s="50"/>
      <c r="O84" s="50"/>
      <c r="P84" s="112">
        <f>P85+P144+P278+P524+P531</f>
        <v>0</v>
      </c>
      <c r="Q84" s="50"/>
      <c r="R84" s="112">
        <f>R85+R144+R278+R524+R531</f>
        <v>2386.7831200000001</v>
      </c>
      <c r="S84" s="50"/>
      <c r="T84" s="113">
        <f>T85+T144+T278+T524+T531</f>
        <v>0</v>
      </c>
      <c r="AT84" s="17" t="s">
        <v>69</v>
      </c>
      <c r="AU84" s="17" t="s">
        <v>121</v>
      </c>
      <c r="BK84" s="114">
        <f>BK85+BK144+BK278+BK524+BK531</f>
        <v>0</v>
      </c>
    </row>
    <row r="85" spans="2:65" s="10" customFormat="1" ht="25.9" customHeight="1">
      <c r="B85" s="115"/>
      <c r="D85" s="116" t="s">
        <v>69</v>
      </c>
      <c r="E85" s="117" t="s">
        <v>140</v>
      </c>
      <c r="F85" s="117" t="s">
        <v>141</v>
      </c>
      <c r="I85" s="118"/>
      <c r="J85" s="119">
        <f>BK85</f>
        <v>0</v>
      </c>
      <c r="L85" s="115"/>
      <c r="M85" s="120"/>
      <c r="P85" s="121">
        <f>SUM(P86:P143)</f>
        <v>0</v>
      </c>
      <c r="R85" s="121">
        <f>SUM(R86:R143)</f>
        <v>504.74552000000006</v>
      </c>
      <c r="T85" s="122">
        <f>SUM(T86:T143)</f>
        <v>0</v>
      </c>
      <c r="AR85" s="116" t="s">
        <v>78</v>
      </c>
      <c r="AT85" s="123" t="s">
        <v>69</v>
      </c>
      <c r="AU85" s="123" t="s">
        <v>70</v>
      </c>
      <c r="AY85" s="116" t="s">
        <v>142</v>
      </c>
      <c r="BK85" s="124">
        <f>SUM(BK86:BK143)</f>
        <v>0</v>
      </c>
    </row>
    <row r="86" spans="2:65" s="1" customFormat="1" ht="16.5" customHeight="1">
      <c r="B86" s="32"/>
      <c r="C86" s="125" t="s">
        <v>78</v>
      </c>
      <c r="D86" s="125" t="s">
        <v>143</v>
      </c>
      <c r="E86" s="126" t="s">
        <v>670</v>
      </c>
      <c r="F86" s="127" t="s">
        <v>671</v>
      </c>
      <c r="G86" s="128" t="s">
        <v>146</v>
      </c>
      <c r="H86" s="129">
        <v>62</v>
      </c>
      <c r="I86" s="329"/>
      <c r="J86" s="131">
        <f>ROUND(I86*H86,2)</f>
        <v>0</v>
      </c>
      <c r="K86" s="127" t="s">
        <v>147</v>
      </c>
      <c r="L86" s="132"/>
      <c r="M86" s="133" t="s">
        <v>19</v>
      </c>
      <c r="N86" s="134" t="s">
        <v>41</v>
      </c>
      <c r="P86" s="135">
        <f>O86*H86</f>
        <v>0</v>
      </c>
      <c r="Q86" s="135">
        <v>0</v>
      </c>
      <c r="R86" s="135">
        <f>Q86*H86</f>
        <v>0</v>
      </c>
      <c r="S86" s="135">
        <v>0</v>
      </c>
      <c r="T86" s="136">
        <f>S86*H86</f>
        <v>0</v>
      </c>
      <c r="AR86" s="137" t="s">
        <v>148</v>
      </c>
      <c r="AT86" s="137" t="s">
        <v>143</v>
      </c>
      <c r="AU86" s="137" t="s">
        <v>78</v>
      </c>
      <c r="AY86" s="17" t="s">
        <v>142</v>
      </c>
      <c r="BE86" s="138">
        <f>IF(N86="základní",J86,0)</f>
        <v>0</v>
      </c>
      <c r="BF86" s="138">
        <f>IF(N86="snížená",J86,0)</f>
        <v>0</v>
      </c>
      <c r="BG86" s="138">
        <f>IF(N86="zákl. přenesená",J86,0)</f>
        <v>0</v>
      </c>
      <c r="BH86" s="138">
        <f>IF(N86="sníž. přenesená",J86,0)</f>
        <v>0</v>
      </c>
      <c r="BI86" s="138">
        <f>IF(N86="nulová",J86,0)</f>
        <v>0</v>
      </c>
      <c r="BJ86" s="17" t="s">
        <v>78</v>
      </c>
      <c r="BK86" s="138">
        <f>ROUND(I86*H86,2)</f>
        <v>0</v>
      </c>
      <c r="BL86" s="17" t="s">
        <v>149</v>
      </c>
      <c r="BM86" s="137" t="s">
        <v>1991</v>
      </c>
    </row>
    <row r="87" spans="2:65" s="13" customFormat="1" ht="11.25">
      <c r="B87" s="154"/>
      <c r="D87" s="140" t="s">
        <v>151</v>
      </c>
      <c r="E87" s="155" t="s">
        <v>19</v>
      </c>
      <c r="F87" s="156" t="s">
        <v>1992</v>
      </c>
      <c r="H87" s="155" t="s">
        <v>19</v>
      </c>
      <c r="I87" s="332"/>
      <c r="L87" s="154"/>
      <c r="M87" s="158"/>
      <c r="T87" s="159"/>
      <c r="AT87" s="155" t="s">
        <v>151</v>
      </c>
      <c r="AU87" s="155" t="s">
        <v>78</v>
      </c>
      <c r="AV87" s="13" t="s">
        <v>78</v>
      </c>
      <c r="AW87" s="13" t="s">
        <v>31</v>
      </c>
      <c r="AX87" s="13" t="s">
        <v>70</v>
      </c>
      <c r="AY87" s="155" t="s">
        <v>142</v>
      </c>
    </row>
    <row r="88" spans="2:65" s="11" customFormat="1" ht="11.25">
      <c r="B88" s="139"/>
      <c r="D88" s="140" t="s">
        <v>151</v>
      </c>
      <c r="E88" s="141" t="s">
        <v>19</v>
      </c>
      <c r="F88" s="142" t="s">
        <v>479</v>
      </c>
      <c r="H88" s="143">
        <v>62</v>
      </c>
      <c r="I88" s="330"/>
      <c r="L88" s="139"/>
      <c r="M88" s="145"/>
      <c r="T88" s="146"/>
      <c r="AT88" s="141" t="s">
        <v>151</v>
      </c>
      <c r="AU88" s="141" t="s">
        <v>78</v>
      </c>
      <c r="AV88" s="11" t="s">
        <v>80</v>
      </c>
      <c r="AW88" s="11" t="s">
        <v>31</v>
      </c>
      <c r="AX88" s="11" t="s">
        <v>70</v>
      </c>
      <c r="AY88" s="141" t="s">
        <v>142</v>
      </c>
    </row>
    <row r="89" spans="2:65" s="12" customFormat="1" ht="11.25">
      <c r="B89" s="147"/>
      <c r="D89" s="140" t="s">
        <v>151</v>
      </c>
      <c r="E89" s="148" t="s">
        <v>19</v>
      </c>
      <c r="F89" s="149" t="s">
        <v>154</v>
      </c>
      <c r="H89" s="150">
        <v>62</v>
      </c>
      <c r="I89" s="331"/>
      <c r="L89" s="147"/>
      <c r="M89" s="152"/>
      <c r="T89" s="153"/>
      <c r="AT89" s="148" t="s">
        <v>151</v>
      </c>
      <c r="AU89" s="148" t="s">
        <v>78</v>
      </c>
      <c r="AV89" s="12" t="s">
        <v>149</v>
      </c>
      <c r="AW89" s="12" t="s">
        <v>31</v>
      </c>
      <c r="AX89" s="12" t="s">
        <v>78</v>
      </c>
      <c r="AY89" s="148" t="s">
        <v>142</v>
      </c>
    </row>
    <row r="90" spans="2:65" s="13" customFormat="1" ht="11.25">
      <c r="B90" s="154"/>
      <c r="D90" s="140" t="s">
        <v>151</v>
      </c>
      <c r="E90" s="155" t="s">
        <v>19</v>
      </c>
      <c r="F90" s="156" t="s">
        <v>155</v>
      </c>
      <c r="H90" s="155" t="s">
        <v>19</v>
      </c>
      <c r="I90" s="332"/>
      <c r="L90" s="154"/>
      <c r="M90" s="158"/>
      <c r="T90" s="159"/>
      <c r="AT90" s="155" t="s">
        <v>151</v>
      </c>
      <c r="AU90" s="155" t="s">
        <v>78</v>
      </c>
      <c r="AV90" s="13" t="s">
        <v>78</v>
      </c>
      <c r="AW90" s="13" t="s">
        <v>31</v>
      </c>
      <c r="AX90" s="13" t="s">
        <v>70</v>
      </c>
      <c r="AY90" s="155" t="s">
        <v>142</v>
      </c>
    </row>
    <row r="91" spans="2:65" s="1" customFormat="1" ht="21.75" customHeight="1">
      <c r="B91" s="32"/>
      <c r="C91" s="125" t="s">
        <v>80</v>
      </c>
      <c r="D91" s="125" t="s">
        <v>143</v>
      </c>
      <c r="E91" s="126" t="s">
        <v>144</v>
      </c>
      <c r="F91" s="127" t="s">
        <v>145</v>
      </c>
      <c r="G91" s="128" t="s">
        <v>146</v>
      </c>
      <c r="H91" s="129">
        <v>82</v>
      </c>
      <c r="I91" s="329"/>
      <c r="J91" s="131">
        <f>ROUND(I91*H91,2)</f>
        <v>0</v>
      </c>
      <c r="K91" s="127" t="s">
        <v>147</v>
      </c>
      <c r="L91" s="132"/>
      <c r="M91" s="133" t="s">
        <v>19</v>
      </c>
      <c r="N91" s="134" t="s">
        <v>41</v>
      </c>
      <c r="P91" s="135">
        <f>O91*H91</f>
        <v>0</v>
      </c>
      <c r="Q91" s="135">
        <v>5.9268000000000001</v>
      </c>
      <c r="R91" s="135">
        <f>Q91*H91</f>
        <v>485.99760000000003</v>
      </c>
      <c r="S91" s="135">
        <v>0</v>
      </c>
      <c r="T91" s="136">
        <f>S91*H91</f>
        <v>0</v>
      </c>
      <c r="AR91" s="137" t="s">
        <v>148</v>
      </c>
      <c r="AT91" s="137" t="s">
        <v>143</v>
      </c>
      <c r="AU91" s="137" t="s">
        <v>78</v>
      </c>
      <c r="AY91" s="17" t="s">
        <v>142</v>
      </c>
      <c r="BE91" s="138">
        <f>IF(N91="základní",J91,0)</f>
        <v>0</v>
      </c>
      <c r="BF91" s="138">
        <f>IF(N91="snížená",J91,0)</f>
        <v>0</v>
      </c>
      <c r="BG91" s="138">
        <f>IF(N91="zákl. přenesená",J91,0)</f>
        <v>0</v>
      </c>
      <c r="BH91" s="138">
        <f>IF(N91="sníž. přenesená",J91,0)</f>
        <v>0</v>
      </c>
      <c r="BI91" s="138">
        <f>IF(N91="nulová",J91,0)</f>
        <v>0</v>
      </c>
      <c r="BJ91" s="17" t="s">
        <v>78</v>
      </c>
      <c r="BK91" s="138">
        <f>ROUND(I91*H91,2)</f>
        <v>0</v>
      </c>
      <c r="BL91" s="17" t="s">
        <v>149</v>
      </c>
      <c r="BM91" s="137" t="s">
        <v>1993</v>
      </c>
    </row>
    <row r="92" spans="2:65" s="11" customFormat="1" ht="11.25">
      <c r="B92" s="139"/>
      <c r="D92" s="140" t="s">
        <v>151</v>
      </c>
      <c r="E92" s="141" t="s">
        <v>19</v>
      </c>
      <c r="F92" s="142" t="s">
        <v>1994</v>
      </c>
      <c r="H92" s="143">
        <v>79.599999999999994</v>
      </c>
      <c r="I92" s="330"/>
      <c r="L92" s="139"/>
      <c r="M92" s="145"/>
      <c r="T92" s="146"/>
      <c r="AT92" s="141" t="s">
        <v>151</v>
      </c>
      <c r="AU92" s="141" t="s">
        <v>78</v>
      </c>
      <c r="AV92" s="11" t="s">
        <v>80</v>
      </c>
      <c r="AW92" s="11" t="s">
        <v>31</v>
      </c>
      <c r="AX92" s="11" t="s">
        <v>70</v>
      </c>
      <c r="AY92" s="141" t="s">
        <v>142</v>
      </c>
    </row>
    <row r="93" spans="2:65" s="11" customFormat="1" ht="11.25">
      <c r="B93" s="139"/>
      <c r="D93" s="140" t="s">
        <v>151</v>
      </c>
      <c r="E93" s="141" t="s">
        <v>19</v>
      </c>
      <c r="F93" s="142" t="s">
        <v>1995</v>
      </c>
      <c r="H93" s="143">
        <v>0.4</v>
      </c>
      <c r="I93" s="330"/>
      <c r="L93" s="139"/>
      <c r="M93" s="145"/>
      <c r="T93" s="146"/>
      <c r="AT93" s="141" t="s">
        <v>151</v>
      </c>
      <c r="AU93" s="141" t="s">
        <v>78</v>
      </c>
      <c r="AV93" s="11" t="s">
        <v>80</v>
      </c>
      <c r="AW93" s="11" t="s">
        <v>31</v>
      </c>
      <c r="AX93" s="11" t="s">
        <v>70</v>
      </c>
      <c r="AY93" s="141" t="s">
        <v>142</v>
      </c>
    </row>
    <row r="94" spans="2:65" s="13" customFormat="1" ht="11.25">
      <c r="B94" s="154"/>
      <c r="D94" s="140" t="s">
        <v>151</v>
      </c>
      <c r="E94" s="155" t="s">
        <v>19</v>
      </c>
      <c r="F94" s="156" t="s">
        <v>1996</v>
      </c>
      <c r="H94" s="155" t="s">
        <v>19</v>
      </c>
      <c r="I94" s="332"/>
      <c r="L94" s="154"/>
      <c r="M94" s="158"/>
      <c r="T94" s="159"/>
      <c r="AT94" s="155" t="s">
        <v>151</v>
      </c>
      <c r="AU94" s="155" t="s">
        <v>78</v>
      </c>
      <c r="AV94" s="13" t="s">
        <v>78</v>
      </c>
      <c r="AW94" s="13" t="s">
        <v>31</v>
      </c>
      <c r="AX94" s="13" t="s">
        <v>70</v>
      </c>
      <c r="AY94" s="155" t="s">
        <v>142</v>
      </c>
    </row>
    <row r="95" spans="2:65" s="11" customFormat="1" ht="11.25">
      <c r="B95" s="139"/>
      <c r="D95" s="140" t="s">
        <v>151</v>
      </c>
      <c r="E95" s="141" t="s">
        <v>19</v>
      </c>
      <c r="F95" s="142" t="s">
        <v>1997</v>
      </c>
      <c r="H95" s="143">
        <v>0.41699999999999998</v>
      </c>
      <c r="I95" s="330"/>
      <c r="L95" s="139"/>
      <c r="M95" s="145"/>
      <c r="T95" s="146"/>
      <c r="AT95" s="141" t="s">
        <v>151</v>
      </c>
      <c r="AU95" s="141" t="s">
        <v>78</v>
      </c>
      <c r="AV95" s="11" t="s">
        <v>80</v>
      </c>
      <c r="AW95" s="11" t="s">
        <v>31</v>
      </c>
      <c r="AX95" s="11" t="s">
        <v>70</v>
      </c>
      <c r="AY95" s="141" t="s">
        <v>142</v>
      </c>
    </row>
    <row r="96" spans="2:65" s="11" customFormat="1" ht="11.25">
      <c r="B96" s="139"/>
      <c r="D96" s="140" t="s">
        <v>151</v>
      </c>
      <c r="E96" s="141" t="s">
        <v>19</v>
      </c>
      <c r="F96" s="142" t="s">
        <v>1998</v>
      </c>
      <c r="H96" s="143">
        <v>0.58299999999999996</v>
      </c>
      <c r="I96" s="330"/>
      <c r="L96" s="139"/>
      <c r="M96" s="145"/>
      <c r="T96" s="146"/>
      <c r="AT96" s="141" t="s">
        <v>151</v>
      </c>
      <c r="AU96" s="141" t="s">
        <v>78</v>
      </c>
      <c r="AV96" s="11" t="s">
        <v>80</v>
      </c>
      <c r="AW96" s="11" t="s">
        <v>31</v>
      </c>
      <c r="AX96" s="11" t="s">
        <v>70</v>
      </c>
      <c r="AY96" s="141" t="s">
        <v>142</v>
      </c>
    </row>
    <row r="97" spans="2:65" s="13" customFormat="1" ht="11.25">
      <c r="B97" s="154"/>
      <c r="D97" s="140" t="s">
        <v>151</v>
      </c>
      <c r="E97" s="155" t="s">
        <v>19</v>
      </c>
      <c r="F97" s="156" t="s">
        <v>1999</v>
      </c>
      <c r="H97" s="155" t="s">
        <v>19</v>
      </c>
      <c r="I97" s="332"/>
      <c r="L97" s="154"/>
      <c r="M97" s="158"/>
      <c r="T97" s="159"/>
      <c r="AT97" s="155" t="s">
        <v>151</v>
      </c>
      <c r="AU97" s="155" t="s">
        <v>78</v>
      </c>
      <c r="AV97" s="13" t="s">
        <v>78</v>
      </c>
      <c r="AW97" s="13" t="s">
        <v>31</v>
      </c>
      <c r="AX97" s="13" t="s">
        <v>70</v>
      </c>
      <c r="AY97" s="155" t="s">
        <v>142</v>
      </c>
    </row>
    <row r="98" spans="2:65" s="11" customFormat="1" ht="11.25">
      <c r="B98" s="139"/>
      <c r="D98" s="140" t="s">
        <v>151</v>
      </c>
      <c r="E98" s="141" t="s">
        <v>19</v>
      </c>
      <c r="F98" s="142" t="s">
        <v>2000</v>
      </c>
      <c r="H98" s="143">
        <v>0.63300000000000001</v>
      </c>
      <c r="I98" s="330"/>
      <c r="L98" s="139"/>
      <c r="M98" s="145"/>
      <c r="T98" s="146"/>
      <c r="AT98" s="141" t="s">
        <v>151</v>
      </c>
      <c r="AU98" s="141" t="s">
        <v>78</v>
      </c>
      <c r="AV98" s="11" t="s">
        <v>80</v>
      </c>
      <c r="AW98" s="11" t="s">
        <v>31</v>
      </c>
      <c r="AX98" s="11" t="s">
        <v>70</v>
      </c>
      <c r="AY98" s="141" t="s">
        <v>142</v>
      </c>
    </row>
    <row r="99" spans="2:65" s="11" customFormat="1" ht="11.25">
      <c r="B99" s="139"/>
      <c r="D99" s="140" t="s">
        <v>151</v>
      </c>
      <c r="E99" s="141" t="s">
        <v>19</v>
      </c>
      <c r="F99" s="142" t="s">
        <v>2001</v>
      </c>
      <c r="H99" s="143">
        <v>0.36699999999999999</v>
      </c>
      <c r="I99" s="330"/>
      <c r="L99" s="139"/>
      <c r="M99" s="145"/>
      <c r="T99" s="146"/>
      <c r="AT99" s="141" t="s">
        <v>151</v>
      </c>
      <c r="AU99" s="141" t="s">
        <v>78</v>
      </c>
      <c r="AV99" s="11" t="s">
        <v>80</v>
      </c>
      <c r="AW99" s="11" t="s">
        <v>31</v>
      </c>
      <c r="AX99" s="11" t="s">
        <v>70</v>
      </c>
      <c r="AY99" s="141" t="s">
        <v>142</v>
      </c>
    </row>
    <row r="100" spans="2:65" s="12" customFormat="1" ht="11.25">
      <c r="B100" s="147"/>
      <c r="D100" s="140" t="s">
        <v>151</v>
      </c>
      <c r="E100" s="148" t="s">
        <v>19</v>
      </c>
      <c r="F100" s="149" t="s">
        <v>154</v>
      </c>
      <c r="H100" s="150">
        <v>82</v>
      </c>
      <c r="I100" s="331"/>
      <c r="L100" s="147"/>
      <c r="M100" s="152"/>
      <c r="T100" s="153"/>
      <c r="AT100" s="148" t="s">
        <v>151</v>
      </c>
      <c r="AU100" s="148" t="s">
        <v>78</v>
      </c>
      <c r="AV100" s="12" t="s">
        <v>149</v>
      </c>
      <c r="AW100" s="12" t="s">
        <v>31</v>
      </c>
      <c r="AX100" s="12" t="s">
        <v>78</v>
      </c>
      <c r="AY100" s="148" t="s">
        <v>142</v>
      </c>
    </row>
    <row r="101" spans="2:65" s="13" customFormat="1" ht="11.25">
      <c r="B101" s="154"/>
      <c r="D101" s="140" t="s">
        <v>151</v>
      </c>
      <c r="E101" s="155" t="s">
        <v>19</v>
      </c>
      <c r="F101" s="156" t="s">
        <v>155</v>
      </c>
      <c r="H101" s="155" t="s">
        <v>19</v>
      </c>
      <c r="I101" s="332"/>
      <c r="L101" s="154"/>
      <c r="M101" s="158"/>
      <c r="T101" s="159"/>
      <c r="AT101" s="155" t="s">
        <v>151</v>
      </c>
      <c r="AU101" s="155" t="s">
        <v>78</v>
      </c>
      <c r="AV101" s="13" t="s">
        <v>78</v>
      </c>
      <c r="AW101" s="13" t="s">
        <v>31</v>
      </c>
      <c r="AX101" s="13" t="s">
        <v>70</v>
      </c>
      <c r="AY101" s="155" t="s">
        <v>142</v>
      </c>
    </row>
    <row r="102" spans="2:65" s="1" customFormat="1" ht="16.5" customHeight="1">
      <c r="B102" s="32"/>
      <c r="C102" s="125" t="s">
        <v>161</v>
      </c>
      <c r="D102" s="125" t="s">
        <v>143</v>
      </c>
      <c r="E102" s="126" t="s">
        <v>180</v>
      </c>
      <c r="F102" s="127" t="s">
        <v>181</v>
      </c>
      <c r="G102" s="128" t="s">
        <v>146</v>
      </c>
      <c r="H102" s="129">
        <v>11684</v>
      </c>
      <c r="I102" s="329"/>
      <c r="J102" s="131">
        <f>ROUND(I102*H102,2)</f>
        <v>0</v>
      </c>
      <c r="K102" s="127" t="s">
        <v>147</v>
      </c>
      <c r="L102" s="132"/>
      <c r="M102" s="133" t="s">
        <v>19</v>
      </c>
      <c r="N102" s="134" t="s">
        <v>41</v>
      </c>
      <c r="P102" s="135">
        <f>O102*H102</f>
        <v>0</v>
      </c>
      <c r="Q102" s="135">
        <v>6.3000000000000003E-4</v>
      </c>
      <c r="R102" s="135">
        <f>Q102*H102</f>
        <v>7.3609200000000001</v>
      </c>
      <c r="S102" s="135">
        <v>0</v>
      </c>
      <c r="T102" s="136">
        <f>S102*H102</f>
        <v>0</v>
      </c>
      <c r="AR102" s="137" t="s">
        <v>148</v>
      </c>
      <c r="AT102" s="137" t="s">
        <v>143</v>
      </c>
      <c r="AU102" s="137" t="s">
        <v>78</v>
      </c>
      <c r="AY102" s="17" t="s">
        <v>142</v>
      </c>
      <c r="BE102" s="138">
        <f>IF(N102="základní",J102,0)</f>
        <v>0</v>
      </c>
      <c r="BF102" s="138">
        <f>IF(N102="snížená",J102,0)</f>
        <v>0</v>
      </c>
      <c r="BG102" s="138">
        <f>IF(N102="zákl. přenesená",J102,0)</f>
        <v>0</v>
      </c>
      <c r="BH102" s="138">
        <f>IF(N102="sníž. přenesená",J102,0)</f>
        <v>0</v>
      </c>
      <c r="BI102" s="138">
        <f>IF(N102="nulová",J102,0)</f>
        <v>0</v>
      </c>
      <c r="BJ102" s="17" t="s">
        <v>78</v>
      </c>
      <c r="BK102" s="138">
        <f>ROUND(I102*H102,2)</f>
        <v>0</v>
      </c>
      <c r="BL102" s="17" t="s">
        <v>149</v>
      </c>
      <c r="BM102" s="137" t="s">
        <v>2002</v>
      </c>
    </row>
    <row r="103" spans="2:65" s="13" customFormat="1" ht="22.5">
      <c r="B103" s="154"/>
      <c r="D103" s="140" t="s">
        <v>151</v>
      </c>
      <c r="E103" s="155" t="s">
        <v>19</v>
      </c>
      <c r="F103" s="156" t="s">
        <v>2003</v>
      </c>
      <c r="H103" s="155" t="s">
        <v>19</v>
      </c>
      <c r="I103" s="332"/>
      <c r="L103" s="154"/>
      <c r="M103" s="158"/>
      <c r="T103" s="159"/>
      <c r="AT103" s="155" t="s">
        <v>151</v>
      </c>
      <c r="AU103" s="155" t="s">
        <v>78</v>
      </c>
      <c r="AV103" s="13" t="s">
        <v>78</v>
      </c>
      <c r="AW103" s="13" t="s">
        <v>31</v>
      </c>
      <c r="AX103" s="13" t="s">
        <v>70</v>
      </c>
      <c r="AY103" s="155" t="s">
        <v>142</v>
      </c>
    </row>
    <row r="104" spans="2:65" s="11" customFormat="1" ht="11.25">
      <c r="B104" s="139"/>
      <c r="D104" s="140" t="s">
        <v>151</v>
      </c>
      <c r="E104" s="141" t="s">
        <v>19</v>
      </c>
      <c r="F104" s="142" t="s">
        <v>364</v>
      </c>
      <c r="H104" s="143">
        <v>40</v>
      </c>
      <c r="I104" s="330"/>
      <c r="L104" s="139"/>
      <c r="M104" s="145"/>
      <c r="T104" s="146"/>
      <c r="AT104" s="141" t="s">
        <v>151</v>
      </c>
      <c r="AU104" s="141" t="s">
        <v>78</v>
      </c>
      <c r="AV104" s="11" t="s">
        <v>80</v>
      </c>
      <c r="AW104" s="11" t="s">
        <v>31</v>
      </c>
      <c r="AX104" s="11" t="s">
        <v>70</v>
      </c>
      <c r="AY104" s="141" t="s">
        <v>142</v>
      </c>
    </row>
    <row r="105" spans="2:65" s="13" customFormat="1" ht="11.25">
      <c r="B105" s="154"/>
      <c r="D105" s="140" t="s">
        <v>151</v>
      </c>
      <c r="E105" s="155" t="s">
        <v>19</v>
      </c>
      <c r="F105" s="156" t="s">
        <v>2004</v>
      </c>
      <c r="H105" s="155" t="s">
        <v>19</v>
      </c>
      <c r="I105" s="332"/>
      <c r="L105" s="154"/>
      <c r="M105" s="158"/>
      <c r="T105" s="159"/>
      <c r="AT105" s="155" t="s">
        <v>151</v>
      </c>
      <c r="AU105" s="155" t="s">
        <v>78</v>
      </c>
      <c r="AV105" s="13" t="s">
        <v>78</v>
      </c>
      <c r="AW105" s="13" t="s">
        <v>31</v>
      </c>
      <c r="AX105" s="13" t="s">
        <v>70</v>
      </c>
      <c r="AY105" s="155" t="s">
        <v>142</v>
      </c>
    </row>
    <row r="106" spans="2:65" s="11" customFormat="1" ht="11.25">
      <c r="B106" s="139"/>
      <c r="D106" s="140" t="s">
        <v>151</v>
      </c>
      <c r="E106" s="141" t="s">
        <v>19</v>
      </c>
      <c r="F106" s="142" t="s">
        <v>2005</v>
      </c>
      <c r="H106" s="143">
        <v>11642.688</v>
      </c>
      <c r="I106" s="330"/>
      <c r="L106" s="139"/>
      <c r="M106" s="145"/>
      <c r="T106" s="146"/>
      <c r="AT106" s="141" t="s">
        <v>151</v>
      </c>
      <c r="AU106" s="141" t="s">
        <v>78</v>
      </c>
      <c r="AV106" s="11" t="s">
        <v>80</v>
      </c>
      <c r="AW106" s="11" t="s">
        <v>31</v>
      </c>
      <c r="AX106" s="11" t="s">
        <v>70</v>
      </c>
      <c r="AY106" s="141" t="s">
        <v>142</v>
      </c>
    </row>
    <row r="107" spans="2:65" s="11" customFormat="1" ht="11.25">
      <c r="B107" s="139"/>
      <c r="D107" s="140" t="s">
        <v>151</v>
      </c>
      <c r="E107" s="141" t="s">
        <v>19</v>
      </c>
      <c r="F107" s="142" t="s">
        <v>2006</v>
      </c>
      <c r="H107" s="143">
        <v>1.3120000000000001</v>
      </c>
      <c r="I107" s="330"/>
      <c r="L107" s="139"/>
      <c r="M107" s="145"/>
      <c r="T107" s="146"/>
      <c r="AT107" s="141" t="s">
        <v>151</v>
      </c>
      <c r="AU107" s="141" t="s">
        <v>78</v>
      </c>
      <c r="AV107" s="11" t="s">
        <v>80</v>
      </c>
      <c r="AW107" s="11" t="s">
        <v>31</v>
      </c>
      <c r="AX107" s="11" t="s">
        <v>70</v>
      </c>
      <c r="AY107" s="141" t="s">
        <v>142</v>
      </c>
    </row>
    <row r="108" spans="2:65" s="12" customFormat="1" ht="11.25">
      <c r="B108" s="147"/>
      <c r="D108" s="140" t="s">
        <v>151</v>
      </c>
      <c r="E108" s="148" t="s">
        <v>19</v>
      </c>
      <c r="F108" s="149" t="s">
        <v>154</v>
      </c>
      <c r="H108" s="150">
        <v>11684</v>
      </c>
      <c r="I108" s="331"/>
      <c r="L108" s="147"/>
      <c r="M108" s="152"/>
      <c r="T108" s="153"/>
      <c r="AT108" s="148" t="s">
        <v>151</v>
      </c>
      <c r="AU108" s="148" t="s">
        <v>78</v>
      </c>
      <c r="AV108" s="12" t="s">
        <v>149</v>
      </c>
      <c r="AW108" s="12" t="s">
        <v>31</v>
      </c>
      <c r="AX108" s="12" t="s">
        <v>78</v>
      </c>
      <c r="AY108" s="148" t="s">
        <v>142</v>
      </c>
    </row>
    <row r="109" spans="2:65" s="13" customFormat="1" ht="11.25">
      <c r="B109" s="154"/>
      <c r="D109" s="140" t="s">
        <v>151</v>
      </c>
      <c r="E109" s="155" t="s">
        <v>19</v>
      </c>
      <c r="F109" s="156" t="s">
        <v>155</v>
      </c>
      <c r="H109" s="155" t="s">
        <v>19</v>
      </c>
      <c r="I109" s="332"/>
      <c r="L109" s="154"/>
      <c r="M109" s="158"/>
      <c r="T109" s="159"/>
      <c r="AT109" s="155" t="s">
        <v>151</v>
      </c>
      <c r="AU109" s="155" t="s">
        <v>78</v>
      </c>
      <c r="AV109" s="13" t="s">
        <v>78</v>
      </c>
      <c r="AW109" s="13" t="s">
        <v>31</v>
      </c>
      <c r="AX109" s="13" t="s">
        <v>70</v>
      </c>
      <c r="AY109" s="155" t="s">
        <v>142</v>
      </c>
    </row>
    <row r="110" spans="2:65" s="1" customFormat="1" ht="21.75" customHeight="1">
      <c r="B110" s="32"/>
      <c r="C110" s="125" t="s">
        <v>149</v>
      </c>
      <c r="D110" s="125" t="s">
        <v>143</v>
      </c>
      <c r="E110" s="126" t="s">
        <v>189</v>
      </c>
      <c r="F110" s="127" t="s">
        <v>190</v>
      </c>
      <c r="G110" s="128" t="s">
        <v>146</v>
      </c>
      <c r="H110" s="129">
        <v>11684</v>
      </c>
      <c r="I110" s="329"/>
      <c r="J110" s="131">
        <f>ROUND(I110*H110,2)</f>
        <v>0</v>
      </c>
      <c r="K110" s="127" t="s">
        <v>147</v>
      </c>
      <c r="L110" s="132"/>
      <c r="M110" s="133" t="s">
        <v>19</v>
      </c>
      <c r="N110" s="134" t="s">
        <v>41</v>
      </c>
      <c r="P110" s="135">
        <f>O110*H110</f>
        <v>0</v>
      </c>
      <c r="Q110" s="135">
        <v>4.8999999999999998E-4</v>
      </c>
      <c r="R110" s="135">
        <f>Q110*H110</f>
        <v>5.7251599999999998</v>
      </c>
      <c r="S110" s="135">
        <v>0</v>
      </c>
      <c r="T110" s="136">
        <f>S110*H110</f>
        <v>0</v>
      </c>
      <c r="AR110" s="137" t="s">
        <v>148</v>
      </c>
      <c r="AT110" s="137" t="s">
        <v>143</v>
      </c>
      <c r="AU110" s="137" t="s">
        <v>78</v>
      </c>
      <c r="AY110" s="17" t="s">
        <v>142</v>
      </c>
      <c r="BE110" s="138">
        <f>IF(N110="základní",J110,0)</f>
        <v>0</v>
      </c>
      <c r="BF110" s="138">
        <f>IF(N110="snížená",J110,0)</f>
        <v>0</v>
      </c>
      <c r="BG110" s="138">
        <f>IF(N110="zákl. přenesená",J110,0)</f>
        <v>0</v>
      </c>
      <c r="BH110" s="138">
        <f>IF(N110="sníž. přenesená",J110,0)</f>
        <v>0</v>
      </c>
      <c r="BI110" s="138">
        <f>IF(N110="nulová",J110,0)</f>
        <v>0</v>
      </c>
      <c r="BJ110" s="17" t="s">
        <v>78</v>
      </c>
      <c r="BK110" s="138">
        <f>ROUND(I110*H110,2)</f>
        <v>0</v>
      </c>
      <c r="BL110" s="17" t="s">
        <v>149</v>
      </c>
      <c r="BM110" s="137" t="s">
        <v>2007</v>
      </c>
    </row>
    <row r="111" spans="2:65" s="13" customFormat="1" ht="22.5">
      <c r="B111" s="154"/>
      <c r="D111" s="140" t="s">
        <v>151</v>
      </c>
      <c r="E111" s="155" t="s">
        <v>19</v>
      </c>
      <c r="F111" s="156" t="s">
        <v>2003</v>
      </c>
      <c r="H111" s="155" t="s">
        <v>19</v>
      </c>
      <c r="I111" s="332"/>
      <c r="L111" s="154"/>
      <c r="M111" s="158"/>
      <c r="T111" s="159"/>
      <c r="AT111" s="155" t="s">
        <v>151</v>
      </c>
      <c r="AU111" s="155" t="s">
        <v>78</v>
      </c>
      <c r="AV111" s="13" t="s">
        <v>78</v>
      </c>
      <c r="AW111" s="13" t="s">
        <v>31</v>
      </c>
      <c r="AX111" s="13" t="s">
        <v>70</v>
      </c>
      <c r="AY111" s="155" t="s">
        <v>142</v>
      </c>
    </row>
    <row r="112" spans="2:65" s="11" customFormat="1" ht="11.25">
      <c r="B112" s="139"/>
      <c r="D112" s="140" t="s">
        <v>151</v>
      </c>
      <c r="E112" s="141" t="s">
        <v>19</v>
      </c>
      <c r="F112" s="142" t="s">
        <v>364</v>
      </c>
      <c r="H112" s="143">
        <v>40</v>
      </c>
      <c r="I112" s="330"/>
      <c r="L112" s="139"/>
      <c r="M112" s="145"/>
      <c r="T112" s="146"/>
      <c r="AT112" s="141" t="s">
        <v>151</v>
      </c>
      <c r="AU112" s="141" t="s">
        <v>78</v>
      </c>
      <c r="AV112" s="11" t="s">
        <v>80</v>
      </c>
      <c r="AW112" s="11" t="s">
        <v>31</v>
      </c>
      <c r="AX112" s="11" t="s">
        <v>70</v>
      </c>
      <c r="AY112" s="141" t="s">
        <v>142</v>
      </c>
    </row>
    <row r="113" spans="2:65" s="13" customFormat="1" ht="11.25">
      <c r="B113" s="154"/>
      <c r="D113" s="140" t="s">
        <v>151</v>
      </c>
      <c r="E113" s="155" t="s">
        <v>19</v>
      </c>
      <c r="F113" s="156" t="s">
        <v>2004</v>
      </c>
      <c r="H113" s="155" t="s">
        <v>19</v>
      </c>
      <c r="I113" s="332"/>
      <c r="L113" s="154"/>
      <c r="M113" s="158"/>
      <c r="T113" s="159"/>
      <c r="AT113" s="155" t="s">
        <v>151</v>
      </c>
      <c r="AU113" s="155" t="s">
        <v>78</v>
      </c>
      <c r="AV113" s="13" t="s">
        <v>78</v>
      </c>
      <c r="AW113" s="13" t="s">
        <v>31</v>
      </c>
      <c r="AX113" s="13" t="s">
        <v>70</v>
      </c>
      <c r="AY113" s="155" t="s">
        <v>142</v>
      </c>
    </row>
    <row r="114" spans="2:65" s="11" customFormat="1" ht="11.25">
      <c r="B114" s="139"/>
      <c r="D114" s="140" t="s">
        <v>151</v>
      </c>
      <c r="E114" s="141" t="s">
        <v>19</v>
      </c>
      <c r="F114" s="142" t="s">
        <v>2005</v>
      </c>
      <c r="H114" s="143">
        <v>11642.688</v>
      </c>
      <c r="I114" s="330"/>
      <c r="L114" s="139"/>
      <c r="M114" s="145"/>
      <c r="T114" s="146"/>
      <c r="AT114" s="141" t="s">
        <v>151</v>
      </c>
      <c r="AU114" s="141" t="s">
        <v>78</v>
      </c>
      <c r="AV114" s="11" t="s">
        <v>80</v>
      </c>
      <c r="AW114" s="11" t="s">
        <v>31</v>
      </c>
      <c r="AX114" s="11" t="s">
        <v>70</v>
      </c>
      <c r="AY114" s="141" t="s">
        <v>142</v>
      </c>
    </row>
    <row r="115" spans="2:65" s="11" customFormat="1" ht="11.25">
      <c r="B115" s="139"/>
      <c r="D115" s="140" t="s">
        <v>151</v>
      </c>
      <c r="E115" s="141" t="s">
        <v>19</v>
      </c>
      <c r="F115" s="142" t="s">
        <v>2006</v>
      </c>
      <c r="H115" s="143">
        <v>1.3120000000000001</v>
      </c>
      <c r="I115" s="330"/>
      <c r="L115" s="139"/>
      <c r="M115" s="145"/>
      <c r="T115" s="146"/>
      <c r="AT115" s="141" t="s">
        <v>151</v>
      </c>
      <c r="AU115" s="141" t="s">
        <v>78</v>
      </c>
      <c r="AV115" s="11" t="s">
        <v>80</v>
      </c>
      <c r="AW115" s="11" t="s">
        <v>31</v>
      </c>
      <c r="AX115" s="11" t="s">
        <v>70</v>
      </c>
      <c r="AY115" s="141" t="s">
        <v>142</v>
      </c>
    </row>
    <row r="116" spans="2:65" s="12" customFormat="1" ht="11.25">
      <c r="B116" s="147"/>
      <c r="D116" s="140" t="s">
        <v>151</v>
      </c>
      <c r="E116" s="148" t="s">
        <v>19</v>
      </c>
      <c r="F116" s="149" t="s">
        <v>154</v>
      </c>
      <c r="H116" s="150">
        <v>11684</v>
      </c>
      <c r="I116" s="331"/>
      <c r="L116" s="147"/>
      <c r="M116" s="152"/>
      <c r="T116" s="153"/>
      <c r="AT116" s="148" t="s">
        <v>151</v>
      </c>
      <c r="AU116" s="148" t="s">
        <v>78</v>
      </c>
      <c r="AV116" s="12" t="s">
        <v>149</v>
      </c>
      <c r="AW116" s="12" t="s">
        <v>31</v>
      </c>
      <c r="AX116" s="12" t="s">
        <v>78</v>
      </c>
      <c r="AY116" s="148" t="s">
        <v>142</v>
      </c>
    </row>
    <row r="117" spans="2:65" s="13" customFormat="1" ht="11.25">
      <c r="B117" s="154"/>
      <c r="D117" s="140" t="s">
        <v>151</v>
      </c>
      <c r="E117" s="155" t="s">
        <v>19</v>
      </c>
      <c r="F117" s="156" t="s">
        <v>155</v>
      </c>
      <c r="H117" s="155" t="s">
        <v>19</v>
      </c>
      <c r="I117" s="332"/>
      <c r="L117" s="154"/>
      <c r="M117" s="158"/>
      <c r="T117" s="159"/>
      <c r="AT117" s="155" t="s">
        <v>151</v>
      </c>
      <c r="AU117" s="155" t="s">
        <v>78</v>
      </c>
      <c r="AV117" s="13" t="s">
        <v>78</v>
      </c>
      <c r="AW117" s="13" t="s">
        <v>31</v>
      </c>
      <c r="AX117" s="13" t="s">
        <v>70</v>
      </c>
      <c r="AY117" s="155" t="s">
        <v>142</v>
      </c>
    </row>
    <row r="118" spans="2:65" s="1" customFormat="1" ht="16.5" customHeight="1">
      <c r="B118" s="32"/>
      <c r="C118" s="125" t="s">
        <v>173</v>
      </c>
      <c r="D118" s="125" t="s">
        <v>143</v>
      </c>
      <c r="E118" s="126" t="s">
        <v>192</v>
      </c>
      <c r="F118" s="127" t="s">
        <v>193</v>
      </c>
      <c r="G118" s="128" t="s">
        <v>146</v>
      </c>
      <c r="H118" s="129">
        <v>11684</v>
      </c>
      <c r="I118" s="329"/>
      <c r="J118" s="131">
        <f>ROUND(I118*H118,2)</f>
        <v>0</v>
      </c>
      <c r="K118" s="127" t="s">
        <v>147</v>
      </c>
      <c r="L118" s="132"/>
      <c r="M118" s="133" t="s">
        <v>19</v>
      </c>
      <c r="N118" s="134" t="s">
        <v>41</v>
      </c>
      <c r="P118" s="135">
        <f>O118*H118</f>
        <v>0</v>
      </c>
      <c r="Q118" s="135">
        <v>1.4999999999999999E-4</v>
      </c>
      <c r="R118" s="135">
        <f>Q118*H118</f>
        <v>1.7525999999999999</v>
      </c>
      <c r="S118" s="135">
        <v>0</v>
      </c>
      <c r="T118" s="136">
        <f>S118*H118</f>
        <v>0</v>
      </c>
      <c r="AR118" s="137" t="s">
        <v>148</v>
      </c>
      <c r="AT118" s="137" t="s">
        <v>143</v>
      </c>
      <c r="AU118" s="137" t="s">
        <v>78</v>
      </c>
      <c r="AY118" s="17" t="s">
        <v>142</v>
      </c>
      <c r="BE118" s="138">
        <f>IF(N118="základní",J118,0)</f>
        <v>0</v>
      </c>
      <c r="BF118" s="138">
        <f>IF(N118="snížená",J118,0)</f>
        <v>0</v>
      </c>
      <c r="BG118" s="138">
        <f>IF(N118="zákl. přenesená",J118,0)</f>
        <v>0</v>
      </c>
      <c r="BH118" s="138">
        <f>IF(N118="sníž. přenesená",J118,0)</f>
        <v>0</v>
      </c>
      <c r="BI118" s="138">
        <f>IF(N118="nulová",J118,0)</f>
        <v>0</v>
      </c>
      <c r="BJ118" s="17" t="s">
        <v>78</v>
      </c>
      <c r="BK118" s="138">
        <f>ROUND(I118*H118,2)</f>
        <v>0</v>
      </c>
      <c r="BL118" s="17" t="s">
        <v>149</v>
      </c>
      <c r="BM118" s="137" t="s">
        <v>2008</v>
      </c>
    </row>
    <row r="119" spans="2:65" s="13" customFormat="1" ht="22.5">
      <c r="B119" s="154"/>
      <c r="D119" s="140" t="s">
        <v>151</v>
      </c>
      <c r="E119" s="155" t="s">
        <v>19</v>
      </c>
      <c r="F119" s="156" t="s">
        <v>2003</v>
      </c>
      <c r="H119" s="155" t="s">
        <v>19</v>
      </c>
      <c r="I119" s="332"/>
      <c r="L119" s="154"/>
      <c r="M119" s="158"/>
      <c r="T119" s="159"/>
      <c r="AT119" s="155" t="s">
        <v>151</v>
      </c>
      <c r="AU119" s="155" t="s">
        <v>78</v>
      </c>
      <c r="AV119" s="13" t="s">
        <v>78</v>
      </c>
      <c r="AW119" s="13" t="s">
        <v>31</v>
      </c>
      <c r="AX119" s="13" t="s">
        <v>70</v>
      </c>
      <c r="AY119" s="155" t="s">
        <v>142</v>
      </c>
    </row>
    <row r="120" spans="2:65" s="11" customFormat="1" ht="11.25">
      <c r="B120" s="139"/>
      <c r="D120" s="140" t="s">
        <v>151</v>
      </c>
      <c r="E120" s="141" t="s">
        <v>19</v>
      </c>
      <c r="F120" s="142" t="s">
        <v>364</v>
      </c>
      <c r="H120" s="143">
        <v>40</v>
      </c>
      <c r="I120" s="330"/>
      <c r="L120" s="139"/>
      <c r="M120" s="145"/>
      <c r="T120" s="146"/>
      <c r="AT120" s="141" t="s">
        <v>151</v>
      </c>
      <c r="AU120" s="141" t="s">
        <v>78</v>
      </c>
      <c r="AV120" s="11" t="s">
        <v>80</v>
      </c>
      <c r="AW120" s="11" t="s">
        <v>31</v>
      </c>
      <c r="AX120" s="11" t="s">
        <v>70</v>
      </c>
      <c r="AY120" s="141" t="s">
        <v>142</v>
      </c>
    </row>
    <row r="121" spans="2:65" s="13" customFormat="1" ht="11.25">
      <c r="B121" s="154"/>
      <c r="D121" s="140" t="s">
        <v>151</v>
      </c>
      <c r="E121" s="155" t="s">
        <v>19</v>
      </c>
      <c r="F121" s="156" t="s">
        <v>2004</v>
      </c>
      <c r="H121" s="155" t="s">
        <v>19</v>
      </c>
      <c r="I121" s="332"/>
      <c r="L121" s="154"/>
      <c r="M121" s="158"/>
      <c r="T121" s="159"/>
      <c r="AT121" s="155" t="s">
        <v>151</v>
      </c>
      <c r="AU121" s="155" t="s">
        <v>78</v>
      </c>
      <c r="AV121" s="13" t="s">
        <v>78</v>
      </c>
      <c r="AW121" s="13" t="s">
        <v>31</v>
      </c>
      <c r="AX121" s="13" t="s">
        <v>70</v>
      </c>
      <c r="AY121" s="155" t="s">
        <v>142</v>
      </c>
    </row>
    <row r="122" spans="2:65" s="11" customFormat="1" ht="11.25">
      <c r="B122" s="139"/>
      <c r="D122" s="140" t="s">
        <v>151</v>
      </c>
      <c r="E122" s="141" t="s">
        <v>19</v>
      </c>
      <c r="F122" s="142" t="s">
        <v>2005</v>
      </c>
      <c r="H122" s="143">
        <v>11642.688</v>
      </c>
      <c r="I122" s="330"/>
      <c r="L122" s="139"/>
      <c r="M122" s="145"/>
      <c r="T122" s="146"/>
      <c r="AT122" s="141" t="s">
        <v>151</v>
      </c>
      <c r="AU122" s="141" t="s">
        <v>78</v>
      </c>
      <c r="AV122" s="11" t="s">
        <v>80</v>
      </c>
      <c r="AW122" s="11" t="s">
        <v>31</v>
      </c>
      <c r="AX122" s="11" t="s">
        <v>70</v>
      </c>
      <c r="AY122" s="141" t="s">
        <v>142</v>
      </c>
    </row>
    <row r="123" spans="2:65" s="11" customFormat="1" ht="11.25">
      <c r="B123" s="139"/>
      <c r="D123" s="140" t="s">
        <v>151</v>
      </c>
      <c r="E123" s="141" t="s">
        <v>19</v>
      </c>
      <c r="F123" s="142" t="s">
        <v>2006</v>
      </c>
      <c r="H123" s="143">
        <v>1.3120000000000001</v>
      </c>
      <c r="I123" s="330"/>
      <c r="L123" s="139"/>
      <c r="M123" s="145"/>
      <c r="T123" s="146"/>
      <c r="AT123" s="141" t="s">
        <v>151</v>
      </c>
      <c r="AU123" s="141" t="s">
        <v>78</v>
      </c>
      <c r="AV123" s="11" t="s">
        <v>80</v>
      </c>
      <c r="AW123" s="11" t="s">
        <v>31</v>
      </c>
      <c r="AX123" s="11" t="s">
        <v>70</v>
      </c>
      <c r="AY123" s="141" t="s">
        <v>142</v>
      </c>
    </row>
    <row r="124" spans="2:65" s="12" customFormat="1" ht="11.25">
      <c r="B124" s="147"/>
      <c r="D124" s="140" t="s">
        <v>151</v>
      </c>
      <c r="E124" s="148" t="s">
        <v>19</v>
      </c>
      <c r="F124" s="149" t="s">
        <v>154</v>
      </c>
      <c r="H124" s="150">
        <v>11684</v>
      </c>
      <c r="I124" s="331"/>
      <c r="L124" s="147"/>
      <c r="M124" s="152"/>
      <c r="T124" s="153"/>
      <c r="AT124" s="148" t="s">
        <v>151</v>
      </c>
      <c r="AU124" s="148" t="s">
        <v>78</v>
      </c>
      <c r="AV124" s="12" t="s">
        <v>149</v>
      </c>
      <c r="AW124" s="12" t="s">
        <v>31</v>
      </c>
      <c r="AX124" s="12" t="s">
        <v>78</v>
      </c>
      <c r="AY124" s="148" t="s">
        <v>142</v>
      </c>
    </row>
    <row r="125" spans="2:65" s="13" customFormat="1" ht="11.25">
      <c r="B125" s="154"/>
      <c r="D125" s="140" t="s">
        <v>151</v>
      </c>
      <c r="E125" s="155" t="s">
        <v>19</v>
      </c>
      <c r="F125" s="156" t="s">
        <v>155</v>
      </c>
      <c r="H125" s="155" t="s">
        <v>19</v>
      </c>
      <c r="I125" s="332"/>
      <c r="L125" s="154"/>
      <c r="M125" s="158"/>
      <c r="T125" s="159"/>
      <c r="AT125" s="155" t="s">
        <v>151</v>
      </c>
      <c r="AU125" s="155" t="s">
        <v>78</v>
      </c>
      <c r="AV125" s="13" t="s">
        <v>78</v>
      </c>
      <c r="AW125" s="13" t="s">
        <v>31</v>
      </c>
      <c r="AX125" s="13" t="s">
        <v>70</v>
      </c>
      <c r="AY125" s="155" t="s">
        <v>142</v>
      </c>
    </row>
    <row r="126" spans="2:65" s="1" customFormat="1" ht="16.5" customHeight="1">
      <c r="B126" s="32"/>
      <c r="C126" s="125" t="s">
        <v>179</v>
      </c>
      <c r="D126" s="125" t="s">
        <v>143</v>
      </c>
      <c r="E126" s="126" t="s">
        <v>196</v>
      </c>
      <c r="F126" s="127" t="s">
        <v>197</v>
      </c>
      <c r="G126" s="128" t="s">
        <v>146</v>
      </c>
      <c r="H126" s="129">
        <v>11684</v>
      </c>
      <c r="I126" s="329"/>
      <c r="J126" s="131">
        <f>ROUND(I126*H126,2)</f>
        <v>0</v>
      </c>
      <c r="K126" s="127" t="s">
        <v>147</v>
      </c>
      <c r="L126" s="132"/>
      <c r="M126" s="133" t="s">
        <v>19</v>
      </c>
      <c r="N126" s="134" t="s">
        <v>41</v>
      </c>
      <c r="P126" s="135">
        <f>O126*H126</f>
        <v>0</v>
      </c>
      <c r="Q126" s="135">
        <v>9.0000000000000006E-5</v>
      </c>
      <c r="R126" s="135">
        <f>Q126*H126</f>
        <v>1.0515600000000001</v>
      </c>
      <c r="S126" s="135">
        <v>0</v>
      </c>
      <c r="T126" s="136">
        <f>S126*H126</f>
        <v>0</v>
      </c>
      <c r="AR126" s="137" t="s">
        <v>148</v>
      </c>
      <c r="AT126" s="137" t="s">
        <v>143</v>
      </c>
      <c r="AU126" s="137" t="s">
        <v>78</v>
      </c>
      <c r="AY126" s="17" t="s">
        <v>142</v>
      </c>
      <c r="BE126" s="138">
        <f>IF(N126="základní",J126,0)</f>
        <v>0</v>
      </c>
      <c r="BF126" s="138">
        <f>IF(N126="snížená",J126,0)</f>
        <v>0</v>
      </c>
      <c r="BG126" s="138">
        <f>IF(N126="zákl. přenesená",J126,0)</f>
        <v>0</v>
      </c>
      <c r="BH126" s="138">
        <f>IF(N126="sníž. přenesená",J126,0)</f>
        <v>0</v>
      </c>
      <c r="BI126" s="138">
        <f>IF(N126="nulová",J126,0)</f>
        <v>0</v>
      </c>
      <c r="BJ126" s="17" t="s">
        <v>78</v>
      </c>
      <c r="BK126" s="138">
        <f>ROUND(I126*H126,2)</f>
        <v>0</v>
      </c>
      <c r="BL126" s="17" t="s">
        <v>149</v>
      </c>
      <c r="BM126" s="137" t="s">
        <v>2009</v>
      </c>
    </row>
    <row r="127" spans="2:65" s="13" customFormat="1" ht="22.5">
      <c r="B127" s="154"/>
      <c r="D127" s="140" t="s">
        <v>151</v>
      </c>
      <c r="E127" s="155" t="s">
        <v>19</v>
      </c>
      <c r="F127" s="156" t="s">
        <v>2003</v>
      </c>
      <c r="H127" s="155" t="s">
        <v>19</v>
      </c>
      <c r="I127" s="332"/>
      <c r="L127" s="154"/>
      <c r="M127" s="158"/>
      <c r="T127" s="159"/>
      <c r="AT127" s="155" t="s">
        <v>151</v>
      </c>
      <c r="AU127" s="155" t="s">
        <v>78</v>
      </c>
      <c r="AV127" s="13" t="s">
        <v>78</v>
      </c>
      <c r="AW127" s="13" t="s">
        <v>31</v>
      </c>
      <c r="AX127" s="13" t="s">
        <v>70</v>
      </c>
      <c r="AY127" s="155" t="s">
        <v>142</v>
      </c>
    </row>
    <row r="128" spans="2:65" s="11" customFormat="1" ht="11.25">
      <c r="B128" s="139"/>
      <c r="D128" s="140" t="s">
        <v>151</v>
      </c>
      <c r="E128" s="141" t="s">
        <v>19</v>
      </c>
      <c r="F128" s="142" t="s">
        <v>364</v>
      </c>
      <c r="H128" s="143">
        <v>40</v>
      </c>
      <c r="I128" s="330"/>
      <c r="L128" s="139"/>
      <c r="M128" s="145"/>
      <c r="T128" s="146"/>
      <c r="AT128" s="141" t="s">
        <v>151</v>
      </c>
      <c r="AU128" s="141" t="s">
        <v>78</v>
      </c>
      <c r="AV128" s="11" t="s">
        <v>80</v>
      </c>
      <c r="AW128" s="11" t="s">
        <v>31</v>
      </c>
      <c r="AX128" s="11" t="s">
        <v>70</v>
      </c>
      <c r="AY128" s="141" t="s">
        <v>142</v>
      </c>
    </row>
    <row r="129" spans="2:65" s="13" customFormat="1" ht="11.25">
      <c r="B129" s="154"/>
      <c r="D129" s="140" t="s">
        <v>151</v>
      </c>
      <c r="E129" s="155" t="s">
        <v>19</v>
      </c>
      <c r="F129" s="156" t="s">
        <v>2004</v>
      </c>
      <c r="H129" s="155" t="s">
        <v>19</v>
      </c>
      <c r="I129" s="332"/>
      <c r="L129" s="154"/>
      <c r="M129" s="158"/>
      <c r="T129" s="159"/>
      <c r="AT129" s="155" t="s">
        <v>151</v>
      </c>
      <c r="AU129" s="155" t="s">
        <v>78</v>
      </c>
      <c r="AV129" s="13" t="s">
        <v>78</v>
      </c>
      <c r="AW129" s="13" t="s">
        <v>31</v>
      </c>
      <c r="AX129" s="13" t="s">
        <v>70</v>
      </c>
      <c r="AY129" s="155" t="s">
        <v>142</v>
      </c>
    </row>
    <row r="130" spans="2:65" s="11" customFormat="1" ht="11.25">
      <c r="B130" s="139"/>
      <c r="D130" s="140" t="s">
        <v>151</v>
      </c>
      <c r="E130" s="141" t="s">
        <v>19</v>
      </c>
      <c r="F130" s="142" t="s">
        <v>2005</v>
      </c>
      <c r="H130" s="143">
        <v>11642.688</v>
      </c>
      <c r="I130" s="330"/>
      <c r="L130" s="139"/>
      <c r="M130" s="145"/>
      <c r="T130" s="146"/>
      <c r="AT130" s="141" t="s">
        <v>151</v>
      </c>
      <c r="AU130" s="141" t="s">
        <v>78</v>
      </c>
      <c r="AV130" s="11" t="s">
        <v>80</v>
      </c>
      <c r="AW130" s="11" t="s">
        <v>31</v>
      </c>
      <c r="AX130" s="11" t="s">
        <v>70</v>
      </c>
      <c r="AY130" s="141" t="s">
        <v>142</v>
      </c>
    </row>
    <row r="131" spans="2:65" s="11" customFormat="1" ht="11.25">
      <c r="B131" s="139"/>
      <c r="D131" s="140" t="s">
        <v>151</v>
      </c>
      <c r="E131" s="141" t="s">
        <v>19</v>
      </c>
      <c r="F131" s="142" t="s">
        <v>2006</v>
      </c>
      <c r="H131" s="143">
        <v>1.3120000000000001</v>
      </c>
      <c r="I131" s="330"/>
      <c r="L131" s="139"/>
      <c r="M131" s="145"/>
      <c r="T131" s="146"/>
      <c r="AT131" s="141" t="s">
        <v>151</v>
      </c>
      <c r="AU131" s="141" t="s">
        <v>78</v>
      </c>
      <c r="AV131" s="11" t="s">
        <v>80</v>
      </c>
      <c r="AW131" s="11" t="s">
        <v>31</v>
      </c>
      <c r="AX131" s="11" t="s">
        <v>70</v>
      </c>
      <c r="AY131" s="141" t="s">
        <v>142</v>
      </c>
    </row>
    <row r="132" spans="2:65" s="12" customFormat="1" ht="11.25">
      <c r="B132" s="147"/>
      <c r="D132" s="140" t="s">
        <v>151</v>
      </c>
      <c r="E132" s="148" t="s">
        <v>19</v>
      </c>
      <c r="F132" s="149" t="s">
        <v>154</v>
      </c>
      <c r="H132" s="150">
        <v>11684</v>
      </c>
      <c r="I132" s="331"/>
      <c r="L132" s="147"/>
      <c r="M132" s="152"/>
      <c r="T132" s="153"/>
      <c r="AT132" s="148" t="s">
        <v>151</v>
      </c>
      <c r="AU132" s="148" t="s">
        <v>78</v>
      </c>
      <c r="AV132" s="12" t="s">
        <v>149</v>
      </c>
      <c r="AW132" s="12" t="s">
        <v>31</v>
      </c>
      <c r="AX132" s="12" t="s">
        <v>78</v>
      </c>
      <c r="AY132" s="148" t="s">
        <v>142</v>
      </c>
    </row>
    <row r="133" spans="2:65" s="13" customFormat="1" ht="11.25">
      <c r="B133" s="154"/>
      <c r="D133" s="140" t="s">
        <v>151</v>
      </c>
      <c r="E133" s="155" t="s">
        <v>19</v>
      </c>
      <c r="F133" s="156" t="s">
        <v>155</v>
      </c>
      <c r="H133" s="155" t="s">
        <v>19</v>
      </c>
      <c r="I133" s="332"/>
      <c r="L133" s="154"/>
      <c r="M133" s="158"/>
      <c r="T133" s="159"/>
      <c r="AT133" s="155" t="s">
        <v>151</v>
      </c>
      <c r="AU133" s="155" t="s">
        <v>78</v>
      </c>
      <c r="AV133" s="13" t="s">
        <v>78</v>
      </c>
      <c r="AW133" s="13" t="s">
        <v>31</v>
      </c>
      <c r="AX133" s="13" t="s">
        <v>70</v>
      </c>
      <c r="AY133" s="155" t="s">
        <v>142</v>
      </c>
    </row>
    <row r="134" spans="2:65" s="1" customFormat="1" ht="21.75" customHeight="1">
      <c r="B134" s="32"/>
      <c r="C134" s="125" t="s">
        <v>188</v>
      </c>
      <c r="D134" s="125" t="s">
        <v>143</v>
      </c>
      <c r="E134" s="126" t="s">
        <v>201</v>
      </c>
      <c r="F134" s="127" t="s">
        <v>202</v>
      </c>
      <c r="G134" s="128" t="s">
        <v>146</v>
      </c>
      <c r="H134" s="129">
        <v>15876</v>
      </c>
      <c r="I134" s="329"/>
      <c r="J134" s="131">
        <f>ROUND(I134*H134,2)</f>
        <v>0</v>
      </c>
      <c r="K134" s="127" t="s">
        <v>147</v>
      </c>
      <c r="L134" s="132"/>
      <c r="M134" s="133" t="s">
        <v>19</v>
      </c>
      <c r="N134" s="134" t="s">
        <v>41</v>
      </c>
      <c r="P134" s="135">
        <f>O134*H134</f>
        <v>0</v>
      </c>
      <c r="Q134" s="135">
        <v>1.8000000000000001E-4</v>
      </c>
      <c r="R134" s="135">
        <f>Q134*H134</f>
        <v>2.8576800000000002</v>
      </c>
      <c r="S134" s="135">
        <v>0</v>
      </c>
      <c r="T134" s="136">
        <f>S134*H134</f>
        <v>0</v>
      </c>
      <c r="AR134" s="137" t="s">
        <v>148</v>
      </c>
      <c r="AT134" s="137" t="s">
        <v>143</v>
      </c>
      <c r="AU134" s="137" t="s">
        <v>78</v>
      </c>
      <c r="AY134" s="17" t="s">
        <v>142</v>
      </c>
      <c r="BE134" s="138">
        <f>IF(N134="základní",J134,0)</f>
        <v>0</v>
      </c>
      <c r="BF134" s="138">
        <f>IF(N134="snížená",J134,0)</f>
        <v>0</v>
      </c>
      <c r="BG134" s="138">
        <f>IF(N134="zákl. přenesená",J134,0)</f>
        <v>0</v>
      </c>
      <c r="BH134" s="138">
        <f>IF(N134="sníž. přenesená",J134,0)</f>
        <v>0</v>
      </c>
      <c r="BI134" s="138">
        <f>IF(N134="nulová",J134,0)</f>
        <v>0</v>
      </c>
      <c r="BJ134" s="17" t="s">
        <v>78</v>
      </c>
      <c r="BK134" s="138">
        <f>ROUND(I134*H134,2)</f>
        <v>0</v>
      </c>
      <c r="BL134" s="17" t="s">
        <v>149</v>
      </c>
      <c r="BM134" s="137" t="s">
        <v>2010</v>
      </c>
    </row>
    <row r="135" spans="2:65" s="11" customFormat="1" ht="11.25">
      <c r="B135" s="139"/>
      <c r="D135" s="140" t="s">
        <v>151</v>
      </c>
      <c r="E135" s="141" t="s">
        <v>19</v>
      </c>
      <c r="F135" s="142" t="s">
        <v>2011</v>
      </c>
      <c r="H135" s="143">
        <v>15665.28</v>
      </c>
      <c r="I135" s="144"/>
      <c r="L135" s="139"/>
      <c r="M135" s="145"/>
      <c r="T135" s="146"/>
      <c r="AT135" s="141" t="s">
        <v>151</v>
      </c>
      <c r="AU135" s="141" t="s">
        <v>78</v>
      </c>
      <c r="AV135" s="11" t="s">
        <v>80</v>
      </c>
      <c r="AW135" s="11" t="s">
        <v>31</v>
      </c>
      <c r="AX135" s="11" t="s">
        <v>70</v>
      </c>
      <c r="AY135" s="141" t="s">
        <v>142</v>
      </c>
    </row>
    <row r="136" spans="2:65" s="11" customFormat="1" ht="11.25">
      <c r="B136" s="139"/>
      <c r="D136" s="140" t="s">
        <v>151</v>
      </c>
      <c r="E136" s="141" t="s">
        <v>19</v>
      </c>
      <c r="F136" s="142" t="s">
        <v>927</v>
      </c>
      <c r="H136" s="143">
        <v>0.72</v>
      </c>
      <c r="I136" s="144"/>
      <c r="L136" s="139"/>
      <c r="M136" s="145"/>
      <c r="T136" s="146"/>
      <c r="AT136" s="141" t="s">
        <v>151</v>
      </c>
      <c r="AU136" s="141" t="s">
        <v>78</v>
      </c>
      <c r="AV136" s="11" t="s">
        <v>80</v>
      </c>
      <c r="AW136" s="11" t="s">
        <v>31</v>
      </c>
      <c r="AX136" s="11" t="s">
        <v>70</v>
      </c>
      <c r="AY136" s="141" t="s">
        <v>142</v>
      </c>
    </row>
    <row r="137" spans="2:65" s="13" customFormat="1" ht="11.25">
      <c r="B137" s="154"/>
      <c r="D137" s="140" t="s">
        <v>151</v>
      </c>
      <c r="E137" s="155" t="s">
        <v>19</v>
      </c>
      <c r="F137" s="156" t="s">
        <v>1996</v>
      </c>
      <c r="H137" s="155" t="s">
        <v>19</v>
      </c>
      <c r="I137" s="157"/>
      <c r="L137" s="154"/>
      <c r="M137" s="158"/>
      <c r="T137" s="159"/>
      <c r="AT137" s="155" t="s">
        <v>151</v>
      </c>
      <c r="AU137" s="155" t="s">
        <v>78</v>
      </c>
      <c r="AV137" s="13" t="s">
        <v>78</v>
      </c>
      <c r="AW137" s="13" t="s">
        <v>31</v>
      </c>
      <c r="AX137" s="13" t="s">
        <v>70</v>
      </c>
      <c r="AY137" s="155" t="s">
        <v>142</v>
      </c>
    </row>
    <row r="138" spans="2:65" s="11" customFormat="1" ht="11.25">
      <c r="B138" s="139"/>
      <c r="D138" s="140" t="s">
        <v>151</v>
      </c>
      <c r="E138" s="141" t="s">
        <v>19</v>
      </c>
      <c r="F138" s="142" t="s">
        <v>2012</v>
      </c>
      <c r="H138" s="143">
        <v>84</v>
      </c>
      <c r="I138" s="144"/>
      <c r="L138" s="139"/>
      <c r="M138" s="145"/>
      <c r="T138" s="146"/>
      <c r="AT138" s="141" t="s">
        <v>151</v>
      </c>
      <c r="AU138" s="141" t="s">
        <v>78</v>
      </c>
      <c r="AV138" s="11" t="s">
        <v>80</v>
      </c>
      <c r="AW138" s="11" t="s">
        <v>31</v>
      </c>
      <c r="AX138" s="11" t="s">
        <v>70</v>
      </c>
      <c r="AY138" s="141" t="s">
        <v>142</v>
      </c>
    </row>
    <row r="139" spans="2:65" s="13" customFormat="1" ht="11.25">
      <c r="B139" s="154"/>
      <c r="D139" s="140" t="s">
        <v>151</v>
      </c>
      <c r="E139" s="155" t="s">
        <v>19</v>
      </c>
      <c r="F139" s="156" t="s">
        <v>2013</v>
      </c>
      <c r="H139" s="155" t="s">
        <v>19</v>
      </c>
      <c r="I139" s="157"/>
      <c r="L139" s="154"/>
      <c r="M139" s="158"/>
      <c r="T139" s="159"/>
      <c r="AT139" s="155" t="s">
        <v>151</v>
      </c>
      <c r="AU139" s="155" t="s">
        <v>78</v>
      </c>
      <c r="AV139" s="13" t="s">
        <v>78</v>
      </c>
      <c r="AW139" s="13" t="s">
        <v>31</v>
      </c>
      <c r="AX139" s="13" t="s">
        <v>70</v>
      </c>
      <c r="AY139" s="155" t="s">
        <v>142</v>
      </c>
    </row>
    <row r="140" spans="2:65" s="11" customFormat="1" ht="11.25">
      <c r="B140" s="139"/>
      <c r="D140" s="140" t="s">
        <v>151</v>
      </c>
      <c r="E140" s="141" t="s">
        <v>19</v>
      </c>
      <c r="F140" s="142" t="s">
        <v>2014</v>
      </c>
      <c r="H140" s="143">
        <v>124.64</v>
      </c>
      <c r="I140" s="144"/>
      <c r="L140" s="139"/>
      <c r="M140" s="145"/>
      <c r="T140" s="146"/>
      <c r="AT140" s="141" t="s">
        <v>151</v>
      </c>
      <c r="AU140" s="141" t="s">
        <v>78</v>
      </c>
      <c r="AV140" s="11" t="s">
        <v>80</v>
      </c>
      <c r="AW140" s="11" t="s">
        <v>31</v>
      </c>
      <c r="AX140" s="11" t="s">
        <v>70</v>
      </c>
      <c r="AY140" s="141" t="s">
        <v>142</v>
      </c>
    </row>
    <row r="141" spans="2:65" s="11" customFormat="1" ht="11.25">
      <c r="B141" s="139"/>
      <c r="D141" s="140" t="s">
        <v>151</v>
      </c>
      <c r="E141" s="141" t="s">
        <v>19</v>
      </c>
      <c r="F141" s="142" t="s">
        <v>940</v>
      </c>
      <c r="H141" s="143">
        <v>1.36</v>
      </c>
      <c r="I141" s="144"/>
      <c r="L141" s="139"/>
      <c r="M141" s="145"/>
      <c r="T141" s="146"/>
      <c r="AT141" s="141" t="s">
        <v>151</v>
      </c>
      <c r="AU141" s="141" t="s">
        <v>78</v>
      </c>
      <c r="AV141" s="11" t="s">
        <v>80</v>
      </c>
      <c r="AW141" s="11" t="s">
        <v>31</v>
      </c>
      <c r="AX141" s="11" t="s">
        <v>70</v>
      </c>
      <c r="AY141" s="141" t="s">
        <v>142</v>
      </c>
    </row>
    <row r="142" spans="2:65" s="12" customFormat="1" ht="11.25">
      <c r="B142" s="147"/>
      <c r="D142" s="140" t="s">
        <v>151</v>
      </c>
      <c r="E142" s="148" t="s">
        <v>19</v>
      </c>
      <c r="F142" s="149" t="s">
        <v>154</v>
      </c>
      <c r="H142" s="150">
        <v>15876</v>
      </c>
      <c r="I142" s="151"/>
      <c r="L142" s="147"/>
      <c r="M142" s="152"/>
      <c r="T142" s="153"/>
      <c r="AT142" s="148" t="s">
        <v>151</v>
      </c>
      <c r="AU142" s="148" t="s">
        <v>78</v>
      </c>
      <c r="AV142" s="12" t="s">
        <v>149</v>
      </c>
      <c r="AW142" s="12" t="s">
        <v>31</v>
      </c>
      <c r="AX142" s="12" t="s">
        <v>78</v>
      </c>
      <c r="AY142" s="148" t="s">
        <v>142</v>
      </c>
    </row>
    <row r="143" spans="2:65" s="13" customFormat="1" ht="11.25">
      <c r="B143" s="154"/>
      <c r="D143" s="140" t="s">
        <v>151</v>
      </c>
      <c r="E143" s="155" t="s">
        <v>19</v>
      </c>
      <c r="F143" s="156" t="s">
        <v>155</v>
      </c>
      <c r="H143" s="155" t="s">
        <v>19</v>
      </c>
      <c r="I143" s="157"/>
      <c r="L143" s="154"/>
      <c r="M143" s="158"/>
      <c r="T143" s="159"/>
      <c r="AT143" s="155" t="s">
        <v>151</v>
      </c>
      <c r="AU143" s="155" t="s">
        <v>78</v>
      </c>
      <c r="AV143" s="13" t="s">
        <v>78</v>
      </c>
      <c r="AW143" s="13" t="s">
        <v>31</v>
      </c>
      <c r="AX143" s="13" t="s">
        <v>70</v>
      </c>
      <c r="AY143" s="155" t="s">
        <v>142</v>
      </c>
    </row>
    <row r="144" spans="2:65" s="10" customFormat="1" ht="25.9" customHeight="1">
      <c r="B144" s="115"/>
      <c r="D144" s="116" t="s">
        <v>69</v>
      </c>
      <c r="E144" s="117" t="s">
        <v>143</v>
      </c>
      <c r="F144" s="117" t="s">
        <v>257</v>
      </c>
      <c r="I144" s="118"/>
      <c r="J144" s="119">
        <f>BK144</f>
        <v>0</v>
      </c>
      <c r="L144" s="115"/>
      <c r="M144" s="120"/>
      <c r="P144" s="121">
        <f>SUM(P145:P277)</f>
        <v>0</v>
      </c>
      <c r="R144" s="121">
        <f>SUM(R145:R277)</f>
        <v>1882.0375999999999</v>
      </c>
      <c r="T144" s="122">
        <f>SUM(T145:T277)</f>
        <v>0</v>
      </c>
      <c r="AR144" s="116" t="s">
        <v>161</v>
      </c>
      <c r="AT144" s="123" t="s">
        <v>69</v>
      </c>
      <c r="AU144" s="123" t="s">
        <v>70</v>
      </c>
      <c r="AY144" s="116" t="s">
        <v>142</v>
      </c>
      <c r="BK144" s="124">
        <f>SUM(BK145:BK277)</f>
        <v>0</v>
      </c>
    </row>
    <row r="145" spans="2:65" s="1" customFormat="1" ht="44.25" customHeight="1">
      <c r="B145" s="32"/>
      <c r="C145" s="125" t="s">
        <v>148</v>
      </c>
      <c r="D145" s="125" t="s">
        <v>143</v>
      </c>
      <c r="E145" s="126" t="s">
        <v>2015</v>
      </c>
      <c r="F145" s="127" t="s">
        <v>2016</v>
      </c>
      <c r="G145" s="128" t="s">
        <v>146</v>
      </c>
      <c r="H145" s="129">
        <v>74</v>
      </c>
      <c r="I145" s="130"/>
      <c r="J145" s="131">
        <f>ROUND(I145*H145,2)</f>
        <v>0</v>
      </c>
      <c r="K145" s="127" t="s">
        <v>147</v>
      </c>
      <c r="L145" s="132"/>
      <c r="M145" s="133" t="s">
        <v>19</v>
      </c>
      <c r="N145" s="134" t="s">
        <v>41</v>
      </c>
      <c r="P145" s="135">
        <f>O145*H145</f>
        <v>0</v>
      </c>
      <c r="Q145" s="135">
        <v>0.32729999999999998</v>
      </c>
      <c r="R145" s="135">
        <f>Q145*H145</f>
        <v>24.220199999999998</v>
      </c>
      <c r="S145" s="135">
        <v>0</v>
      </c>
      <c r="T145" s="136">
        <f>S145*H145</f>
        <v>0</v>
      </c>
      <c r="AR145" s="137" t="s">
        <v>148</v>
      </c>
      <c r="AT145" s="137" t="s">
        <v>143</v>
      </c>
      <c r="AU145" s="137" t="s">
        <v>78</v>
      </c>
      <c r="AY145" s="17" t="s">
        <v>142</v>
      </c>
      <c r="BE145" s="138">
        <f>IF(N145="základní",J145,0)</f>
        <v>0</v>
      </c>
      <c r="BF145" s="138">
        <f>IF(N145="snížená",J145,0)</f>
        <v>0</v>
      </c>
      <c r="BG145" s="138">
        <f>IF(N145="zákl. přenesená",J145,0)</f>
        <v>0</v>
      </c>
      <c r="BH145" s="138">
        <f>IF(N145="sníž. přenesená",J145,0)</f>
        <v>0</v>
      </c>
      <c r="BI145" s="138">
        <f>IF(N145="nulová",J145,0)</f>
        <v>0</v>
      </c>
      <c r="BJ145" s="17" t="s">
        <v>78</v>
      </c>
      <c r="BK145" s="138">
        <f>ROUND(I145*H145,2)</f>
        <v>0</v>
      </c>
      <c r="BL145" s="17" t="s">
        <v>149</v>
      </c>
      <c r="BM145" s="137" t="s">
        <v>2017</v>
      </c>
    </row>
    <row r="146" spans="2:65" s="13" customFormat="1" ht="11.25">
      <c r="B146" s="154"/>
      <c r="D146" s="140" t="s">
        <v>151</v>
      </c>
      <c r="E146" s="155" t="s">
        <v>19</v>
      </c>
      <c r="F146" s="156" t="s">
        <v>2018</v>
      </c>
      <c r="H146" s="155" t="s">
        <v>19</v>
      </c>
      <c r="I146" s="157"/>
      <c r="L146" s="154"/>
      <c r="M146" s="158"/>
      <c r="T146" s="159"/>
      <c r="AT146" s="155" t="s">
        <v>151</v>
      </c>
      <c r="AU146" s="155" t="s">
        <v>78</v>
      </c>
      <c r="AV146" s="13" t="s">
        <v>78</v>
      </c>
      <c r="AW146" s="13" t="s">
        <v>31</v>
      </c>
      <c r="AX146" s="13" t="s">
        <v>70</v>
      </c>
      <c r="AY146" s="155" t="s">
        <v>142</v>
      </c>
    </row>
    <row r="147" spans="2:65" s="11" customFormat="1" ht="11.25">
      <c r="B147" s="139"/>
      <c r="D147" s="140" t="s">
        <v>151</v>
      </c>
      <c r="E147" s="141" t="s">
        <v>19</v>
      </c>
      <c r="F147" s="142" t="s">
        <v>7</v>
      </c>
      <c r="H147" s="143">
        <v>21</v>
      </c>
      <c r="I147" s="144"/>
      <c r="L147" s="139"/>
      <c r="M147" s="145"/>
      <c r="T147" s="146"/>
      <c r="AT147" s="141" t="s">
        <v>151</v>
      </c>
      <c r="AU147" s="141" t="s">
        <v>78</v>
      </c>
      <c r="AV147" s="11" t="s">
        <v>80</v>
      </c>
      <c r="AW147" s="11" t="s">
        <v>31</v>
      </c>
      <c r="AX147" s="11" t="s">
        <v>70</v>
      </c>
      <c r="AY147" s="141" t="s">
        <v>142</v>
      </c>
    </row>
    <row r="148" spans="2:65" s="13" customFormat="1" ht="11.25">
      <c r="B148" s="154"/>
      <c r="D148" s="140" t="s">
        <v>151</v>
      </c>
      <c r="E148" s="155" t="s">
        <v>19</v>
      </c>
      <c r="F148" s="156" t="s">
        <v>2019</v>
      </c>
      <c r="H148" s="155" t="s">
        <v>19</v>
      </c>
      <c r="I148" s="157"/>
      <c r="L148" s="154"/>
      <c r="M148" s="158"/>
      <c r="T148" s="159"/>
      <c r="AT148" s="155" t="s">
        <v>151</v>
      </c>
      <c r="AU148" s="155" t="s">
        <v>78</v>
      </c>
      <c r="AV148" s="13" t="s">
        <v>78</v>
      </c>
      <c r="AW148" s="13" t="s">
        <v>31</v>
      </c>
      <c r="AX148" s="13" t="s">
        <v>70</v>
      </c>
      <c r="AY148" s="155" t="s">
        <v>142</v>
      </c>
    </row>
    <row r="149" spans="2:65" s="11" customFormat="1" ht="11.25">
      <c r="B149" s="139"/>
      <c r="D149" s="140" t="s">
        <v>151</v>
      </c>
      <c r="E149" s="141" t="s">
        <v>19</v>
      </c>
      <c r="F149" s="142" t="s">
        <v>178</v>
      </c>
      <c r="H149" s="143">
        <v>27</v>
      </c>
      <c r="I149" s="144"/>
      <c r="L149" s="139"/>
      <c r="M149" s="145"/>
      <c r="T149" s="146"/>
      <c r="AT149" s="141" t="s">
        <v>151</v>
      </c>
      <c r="AU149" s="141" t="s">
        <v>78</v>
      </c>
      <c r="AV149" s="11" t="s">
        <v>80</v>
      </c>
      <c r="AW149" s="11" t="s">
        <v>31</v>
      </c>
      <c r="AX149" s="11" t="s">
        <v>70</v>
      </c>
      <c r="AY149" s="141" t="s">
        <v>142</v>
      </c>
    </row>
    <row r="150" spans="2:65" s="13" customFormat="1" ht="11.25">
      <c r="B150" s="154"/>
      <c r="D150" s="140" t="s">
        <v>151</v>
      </c>
      <c r="E150" s="155" t="s">
        <v>19</v>
      </c>
      <c r="F150" s="156" t="s">
        <v>1996</v>
      </c>
      <c r="H150" s="155" t="s">
        <v>19</v>
      </c>
      <c r="I150" s="157"/>
      <c r="L150" s="154"/>
      <c r="M150" s="158"/>
      <c r="T150" s="159"/>
      <c r="AT150" s="155" t="s">
        <v>151</v>
      </c>
      <c r="AU150" s="155" t="s">
        <v>78</v>
      </c>
      <c r="AV150" s="13" t="s">
        <v>78</v>
      </c>
      <c r="AW150" s="13" t="s">
        <v>31</v>
      </c>
      <c r="AX150" s="13" t="s">
        <v>70</v>
      </c>
      <c r="AY150" s="155" t="s">
        <v>142</v>
      </c>
    </row>
    <row r="151" spans="2:65" s="11" customFormat="1" ht="11.25">
      <c r="B151" s="139"/>
      <c r="D151" s="140" t="s">
        <v>151</v>
      </c>
      <c r="E151" s="141" t="s">
        <v>19</v>
      </c>
      <c r="F151" s="142" t="s">
        <v>14</v>
      </c>
      <c r="H151" s="143">
        <v>26</v>
      </c>
      <c r="I151" s="144"/>
      <c r="L151" s="139"/>
      <c r="M151" s="145"/>
      <c r="T151" s="146"/>
      <c r="AT151" s="141" t="s">
        <v>151</v>
      </c>
      <c r="AU151" s="141" t="s">
        <v>78</v>
      </c>
      <c r="AV151" s="11" t="s">
        <v>80</v>
      </c>
      <c r="AW151" s="11" t="s">
        <v>31</v>
      </c>
      <c r="AX151" s="11" t="s">
        <v>70</v>
      </c>
      <c r="AY151" s="141" t="s">
        <v>142</v>
      </c>
    </row>
    <row r="152" spans="2:65" s="12" customFormat="1" ht="11.25">
      <c r="B152" s="147"/>
      <c r="D152" s="140" t="s">
        <v>151</v>
      </c>
      <c r="E152" s="148" t="s">
        <v>19</v>
      </c>
      <c r="F152" s="149" t="s">
        <v>154</v>
      </c>
      <c r="H152" s="150">
        <v>74</v>
      </c>
      <c r="I152" s="151"/>
      <c r="L152" s="147"/>
      <c r="M152" s="152"/>
      <c r="T152" s="153"/>
      <c r="AT152" s="148" t="s">
        <v>151</v>
      </c>
      <c r="AU152" s="148" t="s">
        <v>78</v>
      </c>
      <c r="AV152" s="12" t="s">
        <v>149</v>
      </c>
      <c r="AW152" s="12" t="s">
        <v>31</v>
      </c>
      <c r="AX152" s="12" t="s">
        <v>78</v>
      </c>
      <c r="AY152" s="148" t="s">
        <v>142</v>
      </c>
    </row>
    <row r="153" spans="2:65" s="1" customFormat="1" ht="49.15" customHeight="1">
      <c r="B153" s="32"/>
      <c r="C153" s="125" t="s">
        <v>195</v>
      </c>
      <c r="D153" s="125" t="s">
        <v>143</v>
      </c>
      <c r="E153" s="126" t="s">
        <v>259</v>
      </c>
      <c r="F153" s="127" t="s">
        <v>260</v>
      </c>
      <c r="G153" s="128" t="s">
        <v>146</v>
      </c>
      <c r="H153" s="129">
        <v>70</v>
      </c>
      <c r="I153" s="130"/>
      <c r="J153" s="131">
        <f>ROUND(I153*H153,2)</f>
        <v>0</v>
      </c>
      <c r="K153" s="127" t="s">
        <v>19</v>
      </c>
      <c r="L153" s="132"/>
      <c r="M153" s="133" t="s">
        <v>19</v>
      </c>
      <c r="N153" s="134" t="s">
        <v>41</v>
      </c>
      <c r="P153" s="135">
        <f>O153*H153</f>
        <v>0</v>
      </c>
      <c r="Q153" s="135">
        <v>0.32729999999999998</v>
      </c>
      <c r="R153" s="135">
        <f>Q153*H153</f>
        <v>22.910999999999998</v>
      </c>
      <c r="S153" s="135">
        <v>0</v>
      </c>
      <c r="T153" s="136">
        <f>S153*H153</f>
        <v>0</v>
      </c>
      <c r="AR153" s="137" t="s">
        <v>148</v>
      </c>
      <c r="AT153" s="137" t="s">
        <v>143</v>
      </c>
      <c r="AU153" s="137" t="s">
        <v>78</v>
      </c>
      <c r="AY153" s="17" t="s">
        <v>142</v>
      </c>
      <c r="BE153" s="138">
        <f>IF(N153="základní",J153,0)</f>
        <v>0</v>
      </c>
      <c r="BF153" s="138">
        <f>IF(N153="snížená",J153,0)</f>
        <v>0</v>
      </c>
      <c r="BG153" s="138">
        <f>IF(N153="zákl. přenesená",J153,0)</f>
        <v>0</v>
      </c>
      <c r="BH153" s="138">
        <f>IF(N153="sníž. přenesená",J153,0)</f>
        <v>0</v>
      </c>
      <c r="BI153" s="138">
        <f>IF(N153="nulová",J153,0)</f>
        <v>0</v>
      </c>
      <c r="BJ153" s="17" t="s">
        <v>78</v>
      </c>
      <c r="BK153" s="138">
        <f>ROUND(I153*H153,2)</f>
        <v>0</v>
      </c>
      <c r="BL153" s="17" t="s">
        <v>149</v>
      </c>
      <c r="BM153" s="137" t="s">
        <v>2020</v>
      </c>
    </row>
    <row r="154" spans="2:65" s="13" customFormat="1" ht="11.25">
      <c r="B154" s="154"/>
      <c r="D154" s="140" t="s">
        <v>151</v>
      </c>
      <c r="E154" s="155" t="s">
        <v>19</v>
      </c>
      <c r="F154" s="156" t="s">
        <v>2018</v>
      </c>
      <c r="H154" s="155" t="s">
        <v>19</v>
      </c>
      <c r="I154" s="157"/>
      <c r="L154" s="154"/>
      <c r="M154" s="158"/>
      <c r="T154" s="159"/>
      <c r="AT154" s="155" t="s">
        <v>151</v>
      </c>
      <c r="AU154" s="155" t="s">
        <v>78</v>
      </c>
      <c r="AV154" s="13" t="s">
        <v>78</v>
      </c>
      <c r="AW154" s="13" t="s">
        <v>31</v>
      </c>
      <c r="AX154" s="13" t="s">
        <v>70</v>
      </c>
      <c r="AY154" s="155" t="s">
        <v>142</v>
      </c>
    </row>
    <row r="155" spans="2:65" s="11" customFormat="1" ht="11.25">
      <c r="B155" s="139"/>
      <c r="D155" s="140" t="s">
        <v>151</v>
      </c>
      <c r="E155" s="141" t="s">
        <v>19</v>
      </c>
      <c r="F155" s="142" t="s">
        <v>249</v>
      </c>
      <c r="H155" s="143">
        <v>20</v>
      </c>
      <c r="I155" s="144"/>
      <c r="L155" s="139"/>
      <c r="M155" s="145"/>
      <c r="T155" s="146"/>
      <c r="AT155" s="141" t="s">
        <v>151</v>
      </c>
      <c r="AU155" s="141" t="s">
        <v>78</v>
      </c>
      <c r="AV155" s="11" t="s">
        <v>80</v>
      </c>
      <c r="AW155" s="11" t="s">
        <v>31</v>
      </c>
      <c r="AX155" s="11" t="s">
        <v>70</v>
      </c>
      <c r="AY155" s="141" t="s">
        <v>142</v>
      </c>
    </row>
    <row r="156" spans="2:65" s="13" customFormat="1" ht="11.25">
      <c r="B156" s="154"/>
      <c r="D156" s="140" t="s">
        <v>151</v>
      </c>
      <c r="E156" s="155" t="s">
        <v>19</v>
      </c>
      <c r="F156" s="156" t="s">
        <v>2019</v>
      </c>
      <c r="H156" s="155" t="s">
        <v>19</v>
      </c>
      <c r="I156" s="157"/>
      <c r="L156" s="154"/>
      <c r="M156" s="158"/>
      <c r="T156" s="159"/>
      <c r="AT156" s="155" t="s">
        <v>151</v>
      </c>
      <c r="AU156" s="155" t="s">
        <v>78</v>
      </c>
      <c r="AV156" s="13" t="s">
        <v>78</v>
      </c>
      <c r="AW156" s="13" t="s">
        <v>31</v>
      </c>
      <c r="AX156" s="13" t="s">
        <v>70</v>
      </c>
      <c r="AY156" s="155" t="s">
        <v>142</v>
      </c>
    </row>
    <row r="157" spans="2:65" s="11" customFormat="1" ht="11.25">
      <c r="B157" s="139"/>
      <c r="D157" s="140" t="s">
        <v>151</v>
      </c>
      <c r="E157" s="141" t="s">
        <v>19</v>
      </c>
      <c r="F157" s="142" t="s">
        <v>217</v>
      </c>
      <c r="H157" s="143">
        <v>16</v>
      </c>
      <c r="I157" s="144"/>
      <c r="L157" s="139"/>
      <c r="M157" s="145"/>
      <c r="T157" s="146"/>
      <c r="AT157" s="141" t="s">
        <v>151</v>
      </c>
      <c r="AU157" s="141" t="s">
        <v>78</v>
      </c>
      <c r="AV157" s="11" t="s">
        <v>80</v>
      </c>
      <c r="AW157" s="11" t="s">
        <v>31</v>
      </c>
      <c r="AX157" s="11" t="s">
        <v>70</v>
      </c>
      <c r="AY157" s="141" t="s">
        <v>142</v>
      </c>
    </row>
    <row r="158" spans="2:65" s="13" customFormat="1" ht="11.25">
      <c r="B158" s="154"/>
      <c r="D158" s="140" t="s">
        <v>151</v>
      </c>
      <c r="E158" s="155" t="s">
        <v>19</v>
      </c>
      <c r="F158" s="156" t="s">
        <v>2021</v>
      </c>
      <c r="H158" s="155" t="s">
        <v>19</v>
      </c>
      <c r="I158" s="157"/>
      <c r="L158" s="154"/>
      <c r="M158" s="158"/>
      <c r="T158" s="159"/>
      <c r="AT158" s="155" t="s">
        <v>151</v>
      </c>
      <c r="AU158" s="155" t="s">
        <v>78</v>
      </c>
      <c r="AV158" s="13" t="s">
        <v>78</v>
      </c>
      <c r="AW158" s="13" t="s">
        <v>31</v>
      </c>
      <c r="AX158" s="13" t="s">
        <v>70</v>
      </c>
      <c r="AY158" s="155" t="s">
        <v>142</v>
      </c>
    </row>
    <row r="159" spans="2:65" s="11" customFormat="1" ht="11.25">
      <c r="B159" s="139"/>
      <c r="D159" s="140" t="s">
        <v>151</v>
      </c>
      <c r="E159" s="141" t="s">
        <v>19</v>
      </c>
      <c r="F159" s="142" t="s">
        <v>238</v>
      </c>
      <c r="H159" s="143">
        <v>18</v>
      </c>
      <c r="I159" s="144"/>
      <c r="L159" s="139"/>
      <c r="M159" s="145"/>
      <c r="T159" s="146"/>
      <c r="AT159" s="141" t="s">
        <v>151</v>
      </c>
      <c r="AU159" s="141" t="s">
        <v>78</v>
      </c>
      <c r="AV159" s="11" t="s">
        <v>80</v>
      </c>
      <c r="AW159" s="11" t="s">
        <v>31</v>
      </c>
      <c r="AX159" s="11" t="s">
        <v>70</v>
      </c>
      <c r="AY159" s="141" t="s">
        <v>142</v>
      </c>
    </row>
    <row r="160" spans="2:65" s="13" customFormat="1" ht="11.25">
      <c r="B160" s="154"/>
      <c r="D160" s="140" t="s">
        <v>151</v>
      </c>
      <c r="E160" s="155" t="s">
        <v>19</v>
      </c>
      <c r="F160" s="156" t="s">
        <v>1996</v>
      </c>
      <c r="H160" s="155" t="s">
        <v>19</v>
      </c>
      <c r="I160" s="157"/>
      <c r="L160" s="154"/>
      <c r="M160" s="158"/>
      <c r="T160" s="159"/>
      <c r="AT160" s="155" t="s">
        <v>151</v>
      </c>
      <c r="AU160" s="155" t="s">
        <v>78</v>
      </c>
      <c r="AV160" s="13" t="s">
        <v>78</v>
      </c>
      <c r="AW160" s="13" t="s">
        <v>31</v>
      </c>
      <c r="AX160" s="13" t="s">
        <v>70</v>
      </c>
      <c r="AY160" s="155" t="s">
        <v>142</v>
      </c>
    </row>
    <row r="161" spans="2:65" s="11" customFormat="1" ht="11.25">
      <c r="B161" s="139"/>
      <c r="D161" s="140" t="s">
        <v>151</v>
      </c>
      <c r="E161" s="141" t="s">
        <v>19</v>
      </c>
      <c r="F161" s="142" t="s">
        <v>217</v>
      </c>
      <c r="H161" s="143">
        <v>16</v>
      </c>
      <c r="I161" s="144"/>
      <c r="L161" s="139"/>
      <c r="M161" s="145"/>
      <c r="T161" s="146"/>
      <c r="AT161" s="141" t="s">
        <v>151</v>
      </c>
      <c r="AU161" s="141" t="s">
        <v>78</v>
      </c>
      <c r="AV161" s="11" t="s">
        <v>80</v>
      </c>
      <c r="AW161" s="11" t="s">
        <v>31</v>
      </c>
      <c r="AX161" s="11" t="s">
        <v>70</v>
      </c>
      <c r="AY161" s="141" t="s">
        <v>142</v>
      </c>
    </row>
    <row r="162" spans="2:65" s="12" customFormat="1" ht="11.25">
      <c r="B162" s="147"/>
      <c r="D162" s="140" t="s">
        <v>151</v>
      </c>
      <c r="E162" s="148" t="s">
        <v>19</v>
      </c>
      <c r="F162" s="149" t="s">
        <v>154</v>
      </c>
      <c r="H162" s="150">
        <v>70</v>
      </c>
      <c r="I162" s="151"/>
      <c r="L162" s="147"/>
      <c r="M162" s="152"/>
      <c r="T162" s="153"/>
      <c r="AT162" s="148" t="s">
        <v>151</v>
      </c>
      <c r="AU162" s="148" t="s">
        <v>78</v>
      </c>
      <c r="AV162" s="12" t="s">
        <v>149</v>
      </c>
      <c r="AW162" s="12" t="s">
        <v>31</v>
      </c>
      <c r="AX162" s="12" t="s">
        <v>78</v>
      </c>
      <c r="AY162" s="148" t="s">
        <v>142</v>
      </c>
    </row>
    <row r="163" spans="2:65" s="1" customFormat="1" ht="33" customHeight="1">
      <c r="B163" s="32"/>
      <c r="C163" s="125" t="s">
        <v>200</v>
      </c>
      <c r="D163" s="125" t="s">
        <v>143</v>
      </c>
      <c r="E163" s="126" t="s">
        <v>264</v>
      </c>
      <c r="F163" s="127" t="s">
        <v>265</v>
      </c>
      <c r="G163" s="128" t="s">
        <v>146</v>
      </c>
      <c r="H163" s="129">
        <v>80</v>
      </c>
      <c r="I163" s="130"/>
      <c r="J163" s="131">
        <f>ROUND(I163*H163,2)</f>
        <v>0</v>
      </c>
      <c r="K163" s="127" t="s">
        <v>147</v>
      </c>
      <c r="L163" s="132"/>
      <c r="M163" s="133" t="s">
        <v>19</v>
      </c>
      <c r="N163" s="134" t="s">
        <v>41</v>
      </c>
      <c r="P163" s="135">
        <f>O163*H163</f>
        <v>0</v>
      </c>
      <c r="Q163" s="135">
        <v>1.23E-3</v>
      </c>
      <c r="R163" s="135">
        <f>Q163*H163</f>
        <v>9.8400000000000001E-2</v>
      </c>
      <c r="S163" s="135">
        <v>0</v>
      </c>
      <c r="T163" s="136">
        <f>S163*H163</f>
        <v>0</v>
      </c>
      <c r="AR163" s="137" t="s">
        <v>148</v>
      </c>
      <c r="AT163" s="137" t="s">
        <v>143</v>
      </c>
      <c r="AU163" s="137" t="s">
        <v>78</v>
      </c>
      <c r="AY163" s="17" t="s">
        <v>142</v>
      </c>
      <c r="BE163" s="138">
        <f>IF(N163="základní",J163,0)</f>
        <v>0</v>
      </c>
      <c r="BF163" s="138">
        <f>IF(N163="snížená",J163,0)</f>
        <v>0</v>
      </c>
      <c r="BG163" s="138">
        <f>IF(N163="zákl. přenesená",J163,0)</f>
        <v>0</v>
      </c>
      <c r="BH163" s="138">
        <f>IF(N163="sníž. přenesená",J163,0)</f>
        <v>0</v>
      </c>
      <c r="BI163" s="138">
        <f>IF(N163="nulová",J163,0)</f>
        <v>0</v>
      </c>
      <c r="BJ163" s="17" t="s">
        <v>78</v>
      </c>
      <c r="BK163" s="138">
        <f>ROUND(I163*H163,2)</f>
        <v>0</v>
      </c>
      <c r="BL163" s="17" t="s">
        <v>149</v>
      </c>
      <c r="BM163" s="137" t="s">
        <v>2022</v>
      </c>
    </row>
    <row r="164" spans="2:65" s="13" customFormat="1" ht="11.25">
      <c r="B164" s="154"/>
      <c r="D164" s="140" t="s">
        <v>151</v>
      </c>
      <c r="E164" s="155" t="s">
        <v>19</v>
      </c>
      <c r="F164" s="156" t="s">
        <v>2023</v>
      </c>
      <c r="H164" s="155" t="s">
        <v>19</v>
      </c>
      <c r="I164" s="157"/>
      <c r="L164" s="154"/>
      <c r="M164" s="158"/>
      <c r="T164" s="159"/>
      <c r="AT164" s="155" t="s">
        <v>151</v>
      </c>
      <c r="AU164" s="155" t="s">
        <v>78</v>
      </c>
      <c r="AV164" s="13" t="s">
        <v>78</v>
      </c>
      <c r="AW164" s="13" t="s">
        <v>31</v>
      </c>
      <c r="AX164" s="13" t="s">
        <v>70</v>
      </c>
      <c r="AY164" s="155" t="s">
        <v>142</v>
      </c>
    </row>
    <row r="165" spans="2:65" s="11" customFormat="1" ht="11.25">
      <c r="B165" s="139"/>
      <c r="D165" s="140" t="s">
        <v>151</v>
      </c>
      <c r="E165" s="141" t="s">
        <v>19</v>
      </c>
      <c r="F165" s="142" t="s">
        <v>639</v>
      </c>
      <c r="H165" s="143">
        <v>40</v>
      </c>
      <c r="I165" s="144"/>
      <c r="L165" s="139"/>
      <c r="M165" s="145"/>
      <c r="T165" s="146"/>
      <c r="AT165" s="141" t="s">
        <v>151</v>
      </c>
      <c r="AU165" s="141" t="s">
        <v>78</v>
      </c>
      <c r="AV165" s="11" t="s">
        <v>80</v>
      </c>
      <c r="AW165" s="11" t="s">
        <v>31</v>
      </c>
      <c r="AX165" s="11" t="s">
        <v>70</v>
      </c>
      <c r="AY165" s="141" t="s">
        <v>142</v>
      </c>
    </row>
    <row r="166" spans="2:65" s="13" customFormat="1" ht="11.25">
      <c r="B166" s="154"/>
      <c r="D166" s="140" t="s">
        <v>151</v>
      </c>
      <c r="E166" s="155" t="s">
        <v>19</v>
      </c>
      <c r="F166" s="156" t="s">
        <v>2024</v>
      </c>
      <c r="H166" s="155" t="s">
        <v>19</v>
      </c>
      <c r="I166" s="157"/>
      <c r="L166" s="154"/>
      <c r="M166" s="158"/>
      <c r="T166" s="159"/>
      <c r="AT166" s="155" t="s">
        <v>151</v>
      </c>
      <c r="AU166" s="155" t="s">
        <v>78</v>
      </c>
      <c r="AV166" s="13" t="s">
        <v>78</v>
      </c>
      <c r="AW166" s="13" t="s">
        <v>31</v>
      </c>
      <c r="AX166" s="13" t="s">
        <v>70</v>
      </c>
      <c r="AY166" s="155" t="s">
        <v>142</v>
      </c>
    </row>
    <row r="167" spans="2:65" s="11" customFormat="1" ht="11.25">
      <c r="B167" s="139"/>
      <c r="D167" s="140" t="s">
        <v>151</v>
      </c>
      <c r="E167" s="141" t="s">
        <v>19</v>
      </c>
      <c r="F167" s="142" t="s">
        <v>639</v>
      </c>
      <c r="H167" s="143">
        <v>40</v>
      </c>
      <c r="I167" s="144"/>
      <c r="L167" s="139"/>
      <c r="M167" s="145"/>
      <c r="T167" s="146"/>
      <c r="AT167" s="141" t="s">
        <v>151</v>
      </c>
      <c r="AU167" s="141" t="s">
        <v>78</v>
      </c>
      <c r="AV167" s="11" t="s">
        <v>80</v>
      </c>
      <c r="AW167" s="11" t="s">
        <v>31</v>
      </c>
      <c r="AX167" s="11" t="s">
        <v>70</v>
      </c>
      <c r="AY167" s="141" t="s">
        <v>142</v>
      </c>
    </row>
    <row r="168" spans="2:65" s="12" customFormat="1" ht="11.25">
      <c r="B168" s="147"/>
      <c r="D168" s="140" t="s">
        <v>151</v>
      </c>
      <c r="E168" s="148" t="s">
        <v>19</v>
      </c>
      <c r="F168" s="149" t="s">
        <v>154</v>
      </c>
      <c r="H168" s="150">
        <v>80</v>
      </c>
      <c r="I168" s="151"/>
      <c r="L168" s="147"/>
      <c r="M168" s="152"/>
      <c r="T168" s="153"/>
      <c r="AT168" s="148" t="s">
        <v>151</v>
      </c>
      <c r="AU168" s="148" t="s">
        <v>78</v>
      </c>
      <c r="AV168" s="12" t="s">
        <v>149</v>
      </c>
      <c r="AW168" s="12" t="s">
        <v>31</v>
      </c>
      <c r="AX168" s="12" t="s">
        <v>78</v>
      </c>
      <c r="AY168" s="148" t="s">
        <v>142</v>
      </c>
    </row>
    <row r="169" spans="2:65" s="1" customFormat="1" ht="16.5" customHeight="1">
      <c r="B169" s="32"/>
      <c r="C169" s="125" t="s">
        <v>209</v>
      </c>
      <c r="D169" s="125" t="s">
        <v>143</v>
      </c>
      <c r="E169" s="126" t="s">
        <v>1504</v>
      </c>
      <c r="F169" s="127" t="s">
        <v>1505</v>
      </c>
      <c r="G169" s="128" t="s">
        <v>146</v>
      </c>
      <c r="H169" s="129">
        <v>2</v>
      </c>
      <c r="I169" s="130"/>
      <c r="J169" s="131">
        <f>ROUND(I169*H169,2)</f>
        <v>0</v>
      </c>
      <c r="K169" s="127" t="s">
        <v>147</v>
      </c>
      <c r="L169" s="132"/>
      <c r="M169" s="133" t="s">
        <v>19</v>
      </c>
      <c r="N169" s="134" t="s">
        <v>41</v>
      </c>
      <c r="P169" s="135">
        <f>O169*H169</f>
        <v>0</v>
      </c>
      <c r="Q169" s="135">
        <v>0</v>
      </c>
      <c r="R169" s="135">
        <f>Q169*H169</f>
        <v>0</v>
      </c>
      <c r="S169" s="135">
        <v>0</v>
      </c>
      <c r="T169" s="136">
        <f>S169*H169</f>
        <v>0</v>
      </c>
      <c r="AR169" s="137" t="s">
        <v>148</v>
      </c>
      <c r="AT169" s="137" t="s">
        <v>143</v>
      </c>
      <c r="AU169" s="137" t="s">
        <v>78</v>
      </c>
      <c r="AY169" s="17" t="s">
        <v>142</v>
      </c>
      <c r="BE169" s="138">
        <f>IF(N169="základní",J169,0)</f>
        <v>0</v>
      </c>
      <c r="BF169" s="138">
        <f>IF(N169="snížená",J169,0)</f>
        <v>0</v>
      </c>
      <c r="BG169" s="138">
        <f>IF(N169="zákl. přenesená",J169,0)</f>
        <v>0</v>
      </c>
      <c r="BH169" s="138">
        <f>IF(N169="sníž. přenesená",J169,0)</f>
        <v>0</v>
      </c>
      <c r="BI169" s="138">
        <f>IF(N169="nulová",J169,0)</f>
        <v>0</v>
      </c>
      <c r="BJ169" s="17" t="s">
        <v>78</v>
      </c>
      <c r="BK169" s="138">
        <f>ROUND(I169*H169,2)</f>
        <v>0</v>
      </c>
      <c r="BL169" s="17" t="s">
        <v>149</v>
      </c>
      <c r="BM169" s="137" t="s">
        <v>2025</v>
      </c>
    </row>
    <row r="170" spans="2:65" s="13" customFormat="1" ht="11.25">
      <c r="B170" s="154"/>
      <c r="D170" s="140" t="s">
        <v>151</v>
      </c>
      <c r="E170" s="155" t="s">
        <v>19</v>
      </c>
      <c r="F170" s="156" t="s">
        <v>2023</v>
      </c>
      <c r="H170" s="155" t="s">
        <v>19</v>
      </c>
      <c r="I170" s="157"/>
      <c r="L170" s="154"/>
      <c r="M170" s="158"/>
      <c r="T170" s="159"/>
      <c r="AT170" s="155" t="s">
        <v>151</v>
      </c>
      <c r="AU170" s="155" t="s">
        <v>78</v>
      </c>
      <c r="AV170" s="13" t="s">
        <v>78</v>
      </c>
      <c r="AW170" s="13" t="s">
        <v>31</v>
      </c>
      <c r="AX170" s="13" t="s">
        <v>70</v>
      </c>
      <c r="AY170" s="155" t="s">
        <v>142</v>
      </c>
    </row>
    <row r="171" spans="2:65" s="11" customFormat="1" ht="11.25">
      <c r="B171" s="139"/>
      <c r="D171" s="140" t="s">
        <v>151</v>
      </c>
      <c r="E171" s="141" t="s">
        <v>19</v>
      </c>
      <c r="F171" s="142" t="s">
        <v>80</v>
      </c>
      <c r="H171" s="143">
        <v>2</v>
      </c>
      <c r="I171" s="144"/>
      <c r="L171" s="139"/>
      <c r="M171" s="145"/>
      <c r="T171" s="146"/>
      <c r="AT171" s="141" t="s">
        <v>151</v>
      </c>
      <c r="AU171" s="141" t="s">
        <v>78</v>
      </c>
      <c r="AV171" s="11" t="s">
        <v>80</v>
      </c>
      <c r="AW171" s="11" t="s">
        <v>31</v>
      </c>
      <c r="AX171" s="11" t="s">
        <v>70</v>
      </c>
      <c r="AY171" s="141" t="s">
        <v>142</v>
      </c>
    </row>
    <row r="172" spans="2:65" s="12" customFormat="1" ht="11.25">
      <c r="B172" s="147"/>
      <c r="D172" s="140" t="s">
        <v>151</v>
      </c>
      <c r="E172" s="148" t="s">
        <v>19</v>
      </c>
      <c r="F172" s="149" t="s">
        <v>154</v>
      </c>
      <c r="H172" s="150">
        <v>2</v>
      </c>
      <c r="I172" s="151"/>
      <c r="L172" s="147"/>
      <c r="M172" s="152"/>
      <c r="T172" s="153"/>
      <c r="AT172" s="148" t="s">
        <v>151</v>
      </c>
      <c r="AU172" s="148" t="s">
        <v>78</v>
      </c>
      <c r="AV172" s="12" t="s">
        <v>149</v>
      </c>
      <c r="AW172" s="12" t="s">
        <v>31</v>
      </c>
      <c r="AX172" s="12" t="s">
        <v>78</v>
      </c>
      <c r="AY172" s="148" t="s">
        <v>142</v>
      </c>
    </row>
    <row r="173" spans="2:65" s="1" customFormat="1" ht="24.2" customHeight="1">
      <c r="B173" s="32"/>
      <c r="C173" s="125" t="s">
        <v>8</v>
      </c>
      <c r="D173" s="125" t="s">
        <v>143</v>
      </c>
      <c r="E173" s="126" t="s">
        <v>2026</v>
      </c>
      <c r="F173" s="127" t="s">
        <v>2027</v>
      </c>
      <c r="G173" s="128" t="s">
        <v>164</v>
      </c>
      <c r="H173" s="129">
        <v>32.4</v>
      </c>
      <c r="I173" s="130"/>
      <c r="J173" s="131">
        <f>ROUND(I173*H173,2)</f>
        <v>0</v>
      </c>
      <c r="K173" s="127" t="s">
        <v>147</v>
      </c>
      <c r="L173" s="132"/>
      <c r="M173" s="133" t="s">
        <v>19</v>
      </c>
      <c r="N173" s="134" t="s">
        <v>41</v>
      </c>
      <c r="P173" s="135">
        <f>O173*H173</f>
        <v>0</v>
      </c>
      <c r="Q173" s="135">
        <v>0</v>
      </c>
      <c r="R173" s="135">
        <f>Q173*H173</f>
        <v>0</v>
      </c>
      <c r="S173" s="135">
        <v>0</v>
      </c>
      <c r="T173" s="136">
        <f>S173*H173</f>
        <v>0</v>
      </c>
      <c r="AR173" s="137" t="s">
        <v>148</v>
      </c>
      <c r="AT173" s="137" t="s">
        <v>143</v>
      </c>
      <c r="AU173" s="137" t="s">
        <v>78</v>
      </c>
      <c r="AY173" s="17" t="s">
        <v>142</v>
      </c>
      <c r="BE173" s="138">
        <f>IF(N173="základní",J173,0)</f>
        <v>0</v>
      </c>
      <c r="BF173" s="138">
        <f>IF(N173="snížená",J173,0)</f>
        <v>0</v>
      </c>
      <c r="BG173" s="138">
        <f>IF(N173="zákl. přenesená",J173,0)</f>
        <v>0</v>
      </c>
      <c r="BH173" s="138">
        <f>IF(N173="sníž. přenesená",J173,0)</f>
        <v>0</v>
      </c>
      <c r="BI173" s="138">
        <f>IF(N173="nulová",J173,0)</f>
        <v>0</v>
      </c>
      <c r="BJ173" s="17" t="s">
        <v>78</v>
      </c>
      <c r="BK173" s="138">
        <f>ROUND(I173*H173,2)</f>
        <v>0</v>
      </c>
      <c r="BL173" s="17" t="s">
        <v>149</v>
      </c>
      <c r="BM173" s="137" t="s">
        <v>2028</v>
      </c>
    </row>
    <row r="174" spans="2:65" s="13" customFormat="1" ht="11.25">
      <c r="B174" s="154"/>
      <c r="D174" s="140" t="s">
        <v>151</v>
      </c>
      <c r="E174" s="155" t="s">
        <v>19</v>
      </c>
      <c r="F174" s="156" t="s">
        <v>2018</v>
      </c>
      <c r="H174" s="155" t="s">
        <v>19</v>
      </c>
      <c r="I174" s="157"/>
      <c r="L174" s="154"/>
      <c r="M174" s="158"/>
      <c r="T174" s="159"/>
      <c r="AT174" s="155" t="s">
        <v>151</v>
      </c>
      <c r="AU174" s="155" t="s">
        <v>78</v>
      </c>
      <c r="AV174" s="13" t="s">
        <v>78</v>
      </c>
      <c r="AW174" s="13" t="s">
        <v>31</v>
      </c>
      <c r="AX174" s="13" t="s">
        <v>70</v>
      </c>
      <c r="AY174" s="155" t="s">
        <v>142</v>
      </c>
    </row>
    <row r="175" spans="2:65" s="11" customFormat="1" ht="11.25">
      <c r="B175" s="139"/>
      <c r="D175" s="140" t="s">
        <v>151</v>
      </c>
      <c r="E175" s="141" t="s">
        <v>19</v>
      </c>
      <c r="F175" s="142" t="s">
        <v>2029</v>
      </c>
      <c r="H175" s="143">
        <v>7.8</v>
      </c>
      <c r="I175" s="144"/>
      <c r="L175" s="139"/>
      <c r="M175" s="145"/>
      <c r="T175" s="146"/>
      <c r="AT175" s="141" t="s">
        <v>151</v>
      </c>
      <c r="AU175" s="141" t="s">
        <v>78</v>
      </c>
      <c r="AV175" s="11" t="s">
        <v>80</v>
      </c>
      <c r="AW175" s="11" t="s">
        <v>31</v>
      </c>
      <c r="AX175" s="11" t="s">
        <v>70</v>
      </c>
      <c r="AY175" s="141" t="s">
        <v>142</v>
      </c>
    </row>
    <row r="176" spans="2:65" s="13" customFormat="1" ht="11.25">
      <c r="B176" s="154"/>
      <c r="D176" s="140" t="s">
        <v>151</v>
      </c>
      <c r="E176" s="155" t="s">
        <v>19</v>
      </c>
      <c r="F176" s="156" t="s">
        <v>2019</v>
      </c>
      <c r="H176" s="155" t="s">
        <v>19</v>
      </c>
      <c r="I176" s="157"/>
      <c r="L176" s="154"/>
      <c r="M176" s="158"/>
      <c r="T176" s="159"/>
      <c r="AT176" s="155" t="s">
        <v>151</v>
      </c>
      <c r="AU176" s="155" t="s">
        <v>78</v>
      </c>
      <c r="AV176" s="13" t="s">
        <v>78</v>
      </c>
      <c r="AW176" s="13" t="s">
        <v>31</v>
      </c>
      <c r="AX176" s="13" t="s">
        <v>70</v>
      </c>
      <c r="AY176" s="155" t="s">
        <v>142</v>
      </c>
    </row>
    <row r="177" spans="2:65" s="11" customFormat="1" ht="11.25">
      <c r="B177" s="139"/>
      <c r="D177" s="140" t="s">
        <v>151</v>
      </c>
      <c r="E177" s="141" t="s">
        <v>19</v>
      </c>
      <c r="F177" s="142" t="s">
        <v>1673</v>
      </c>
      <c r="H177" s="143">
        <v>7.2</v>
      </c>
      <c r="I177" s="144"/>
      <c r="L177" s="139"/>
      <c r="M177" s="145"/>
      <c r="T177" s="146"/>
      <c r="AT177" s="141" t="s">
        <v>151</v>
      </c>
      <c r="AU177" s="141" t="s">
        <v>78</v>
      </c>
      <c r="AV177" s="11" t="s">
        <v>80</v>
      </c>
      <c r="AW177" s="11" t="s">
        <v>31</v>
      </c>
      <c r="AX177" s="11" t="s">
        <v>70</v>
      </c>
      <c r="AY177" s="141" t="s">
        <v>142</v>
      </c>
    </row>
    <row r="178" spans="2:65" s="13" customFormat="1" ht="11.25">
      <c r="B178" s="154"/>
      <c r="D178" s="140" t="s">
        <v>151</v>
      </c>
      <c r="E178" s="155" t="s">
        <v>19</v>
      </c>
      <c r="F178" s="156" t="s">
        <v>2021</v>
      </c>
      <c r="H178" s="155" t="s">
        <v>19</v>
      </c>
      <c r="I178" s="157"/>
      <c r="L178" s="154"/>
      <c r="M178" s="158"/>
      <c r="T178" s="159"/>
      <c r="AT178" s="155" t="s">
        <v>151</v>
      </c>
      <c r="AU178" s="155" t="s">
        <v>78</v>
      </c>
      <c r="AV178" s="13" t="s">
        <v>78</v>
      </c>
      <c r="AW178" s="13" t="s">
        <v>31</v>
      </c>
      <c r="AX178" s="13" t="s">
        <v>70</v>
      </c>
      <c r="AY178" s="155" t="s">
        <v>142</v>
      </c>
    </row>
    <row r="179" spans="2:65" s="11" customFormat="1" ht="11.25">
      <c r="B179" s="139"/>
      <c r="D179" s="140" t="s">
        <v>151</v>
      </c>
      <c r="E179" s="141" t="s">
        <v>19</v>
      </c>
      <c r="F179" s="142" t="s">
        <v>195</v>
      </c>
      <c r="H179" s="143">
        <v>9</v>
      </c>
      <c r="I179" s="144"/>
      <c r="L179" s="139"/>
      <c r="M179" s="145"/>
      <c r="T179" s="146"/>
      <c r="AT179" s="141" t="s">
        <v>151</v>
      </c>
      <c r="AU179" s="141" t="s">
        <v>78</v>
      </c>
      <c r="AV179" s="11" t="s">
        <v>80</v>
      </c>
      <c r="AW179" s="11" t="s">
        <v>31</v>
      </c>
      <c r="AX179" s="11" t="s">
        <v>70</v>
      </c>
      <c r="AY179" s="141" t="s">
        <v>142</v>
      </c>
    </row>
    <row r="180" spans="2:65" s="13" customFormat="1" ht="11.25">
      <c r="B180" s="154"/>
      <c r="D180" s="140" t="s">
        <v>151</v>
      </c>
      <c r="E180" s="155" t="s">
        <v>19</v>
      </c>
      <c r="F180" s="156" t="s">
        <v>1996</v>
      </c>
      <c r="H180" s="155" t="s">
        <v>19</v>
      </c>
      <c r="I180" s="157"/>
      <c r="L180" s="154"/>
      <c r="M180" s="158"/>
      <c r="T180" s="159"/>
      <c r="AT180" s="155" t="s">
        <v>151</v>
      </c>
      <c r="AU180" s="155" t="s">
        <v>78</v>
      </c>
      <c r="AV180" s="13" t="s">
        <v>78</v>
      </c>
      <c r="AW180" s="13" t="s">
        <v>31</v>
      </c>
      <c r="AX180" s="13" t="s">
        <v>70</v>
      </c>
      <c r="AY180" s="155" t="s">
        <v>142</v>
      </c>
    </row>
    <row r="181" spans="2:65" s="11" customFormat="1" ht="11.25">
      <c r="B181" s="139"/>
      <c r="D181" s="140" t="s">
        <v>151</v>
      </c>
      <c r="E181" s="141" t="s">
        <v>19</v>
      </c>
      <c r="F181" s="142" t="s">
        <v>2030</v>
      </c>
      <c r="H181" s="143">
        <v>8.4</v>
      </c>
      <c r="I181" s="144"/>
      <c r="L181" s="139"/>
      <c r="M181" s="145"/>
      <c r="T181" s="146"/>
      <c r="AT181" s="141" t="s">
        <v>151</v>
      </c>
      <c r="AU181" s="141" t="s">
        <v>78</v>
      </c>
      <c r="AV181" s="11" t="s">
        <v>80</v>
      </c>
      <c r="AW181" s="11" t="s">
        <v>31</v>
      </c>
      <c r="AX181" s="11" t="s">
        <v>70</v>
      </c>
      <c r="AY181" s="141" t="s">
        <v>142</v>
      </c>
    </row>
    <row r="182" spans="2:65" s="12" customFormat="1" ht="11.25">
      <c r="B182" s="147"/>
      <c r="D182" s="140" t="s">
        <v>151</v>
      </c>
      <c r="E182" s="148" t="s">
        <v>19</v>
      </c>
      <c r="F182" s="149" t="s">
        <v>154</v>
      </c>
      <c r="H182" s="150">
        <v>32.4</v>
      </c>
      <c r="I182" s="151"/>
      <c r="L182" s="147"/>
      <c r="M182" s="152"/>
      <c r="T182" s="153"/>
      <c r="AT182" s="148" t="s">
        <v>151</v>
      </c>
      <c r="AU182" s="148" t="s">
        <v>78</v>
      </c>
      <c r="AV182" s="12" t="s">
        <v>149</v>
      </c>
      <c r="AW182" s="12" t="s">
        <v>31</v>
      </c>
      <c r="AX182" s="12" t="s">
        <v>78</v>
      </c>
      <c r="AY182" s="148" t="s">
        <v>142</v>
      </c>
    </row>
    <row r="183" spans="2:65" s="1" customFormat="1" ht="16.5" customHeight="1">
      <c r="B183" s="32"/>
      <c r="C183" s="125" t="s">
        <v>218</v>
      </c>
      <c r="D183" s="125" t="s">
        <v>143</v>
      </c>
      <c r="E183" s="126" t="s">
        <v>1507</v>
      </c>
      <c r="F183" s="127" t="s">
        <v>1508</v>
      </c>
      <c r="G183" s="128" t="s">
        <v>146</v>
      </c>
      <c r="H183" s="129">
        <v>4</v>
      </c>
      <c r="I183" s="130"/>
      <c r="J183" s="131">
        <f>ROUND(I183*H183,2)</f>
        <v>0</v>
      </c>
      <c r="K183" s="127" t="s">
        <v>147</v>
      </c>
      <c r="L183" s="132"/>
      <c r="M183" s="133" t="s">
        <v>19</v>
      </c>
      <c r="N183" s="134" t="s">
        <v>41</v>
      </c>
      <c r="P183" s="135">
        <f>O183*H183</f>
        <v>0</v>
      </c>
      <c r="Q183" s="135">
        <v>0</v>
      </c>
      <c r="R183" s="135">
        <f>Q183*H183</f>
        <v>0</v>
      </c>
      <c r="S183" s="135">
        <v>0</v>
      </c>
      <c r="T183" s="136">
        <f>S183*H183</f>
        <v>0</v>
      </c>
      <c r="AR183" s="137" t="s">
        <v>148</v>
      </c>
      <c r="AT183" s="137" t="s">
        <v>143</v>
      </c>
      <c r="AU183" s="137" t="s">
        <v>78</v>
      </c>
      <c r="AY183" s="17" t="s">
        <v>142</v>
      </c>
      <c r="BE183" s="138">
        <f>IF(N183="základní",J183,0)</f>
        <v>0</v>
      </c>
      <c r="BF183" s="138">
        <f>IF(N183="snížená",J183,0)</f>
        <v>0</v>
      </c>
      <c r="BG183" s="138">
        <f>IF(N183="zákl. přenesená",J183,0)</f>
        <v>0</v>
      </c>
      <c r="BH183" s="138">
        <f>IF(N183="sníž. přenesená",J183,0)</f>
        <v>0</v>
      </c>
      <c r="BI183" s="138">
        <f>IF(N183="nulová",J183,0)</f>
        <v>0</v>
      </c>
      <c r="BJ183" s="17" t="s">
        <v>78</v>
      </c>
      <c r="BK183" s="138">
        <f>ROUND(I183*H183,2)</f>
        <v>0</v>
      </c>
      <c r="BL183" s="17" t="s">
        <v>149</v>
      </c>
      <c r="BM183" s="137" t="s">
        <v>2031</v>
      </c>
    </row>
    <row r="184" spans="2:65" s="13" customFormat="1" ht="11.25">
      <c r="B184" s="154"/>
      <c r="D184" s="140" t="s">
        <v>151</v>
      </c>
      <c r="E184" s="155" t="s">
        <v>19</v>
      </c>
      <c r="F184" s="156" t="s">
        <v>2023</v>
      </c>
      <c r="H184" s="155" t="s">
        <v>19</v>
      </c>
      <c r="I184" s="157"/>
      <c r="L184" s="154"/>
      <c r="M184" s="158"/>
      <c r="T184" s="159"/>
      <c r="AT184" s="155" t="s">
        <v>151</v>
      </c>
      <c r="AU184" s="155" t="s">
        <v>78</v>
      </c>
      <c r="AV184" s="13" t="s">
        <v>78</v>
      </c>
      <c r="AW184" s="13" t="s">
        <v>31</v>
      </c>
      <c r="AX184" s="13" t="s">
        <v>70</v>
      </c>
      <c r="AY184" s="155" t="s">
        <v>142</v>
      </c>
    </row>
    <row r="185" spans="2:65" s="11" customFormat="1" ht="11.25">
      <c r="B185" s="139"/>
      <c r="D185" s="140" t="s">
        <v>151</v>
      </c>
      <c r="E185" s="141" t="s">
        <v>19</v>
      </c>
      <c r="F185" s="142" t="s">
        <v>80</v>
      </c>
      <c r="H185" s="143">
        <v>2</v>
      </c>
      <c r="I185" s="144"/>
      <c r="L185" s="139"/>
      <c r="M185" s="145"/>
      <c r="T185" s="146"/>
      <c r="AT185" s="141" t="s">
        <v>151</v>
      </c>
      <c r="AU185" s="141" t="s">
        <v>78</v>
      </c>
      <c r="AV185" s="11" t="s">
        <v>80</v>
      </c>
      <c r="AW185" s="11" t="s">
        <v>31</v>
      </c>
      <c r="AX185" s="11" t="s">
        <v>70</v>
      </c>
      <c r="AY185" s="141" t="s">
        <v>142</v>
      </c>
    </row>
    <row r="186" spans="2:65" s="13" customFormat="1" ht="11.25">
      <c r="B186" s="154"/>
      <c r="D186" s="140" t="s">
        <v>151</v>
      </c>
      <c r="E186" s="155" t="s">
        <v>19</v>
      </c>
      <c r="F186" s="156" t="s">
        <v>2018</v>
      </c>
      <c r="H186" s="155" t="s">
        <v>19</v>
      </c>
      <c r="I186" s="157"/>
      <c r="L186" s="154"/>
      <c r="M186" s="158"/>
      <c r="T186" s="159"/>
      <c r="AT186" s="155" t="s">
        <v>151</v>
      </c>
      <c r="AU186" s="155" t="s">
        <v>78</v>
      </c>
      <c r="AV186" s="13" t="s">
        <v>78</v>
      </c>
      <c r="AW186" s="13" t="s">
        <v>31</v>
      </c>
      <c r="AX186" s="13" t="s">
        <v>70</v>
      </c>
      <c r="AY186" s="155" t="s">
        <v>142</v>
      </c>
    </row>
    <row r="187" spans="2:65" s="11" customFormat="1" ht="11.25">
      <c r="B187" s="139"/>
      <c r="D187" s="140" t="s">
        <v>151</v>
      </c>
      <c r="E187" s="141" t="s">
        <v>19</v>
      </c>
      <c r="F187" s="142" t="s">
        <v>80</v>
      </c>
      <c r="H187" s="143">
        <v>2</v>
      </c>
      <c r="I187" s="144"/>
      <c r="L187" s="139"/>
      <c r="M187" s="145"/>
      <c r="T187" s="146"/>
      <c r="AT187" s="141" t="s">
        <v>151</v>
      </c>
      <c r="AU187" s="141" t="s">
        <v>78</v>
      </c>
      <c r="AV187" s="11" t="s">
        <v>80</v>
      </c>
      <c r="AW187" s="11" t="s">
        <v>31</v>
      </c>
      <c r="AX187" s="11" t="s">
        <v>70</v>
      </c>
      <c r="AY187" s="141" t="s">
        <v>142</v>
      </c>
    </row>
    <row r="188" spans="2:65" s="12" customFormat="1" ht="11.25">
      <c r="B188" s="147"/>
      <c r="D188" s="140" t="s">
        <v>151</v>
      </c>
      <c r="E188" s="148" t="s">
        <v>19</v>
      </c>
      <c r="F188" s="149" t="s">
        <v>154</v>
      </c>
      <c r="H188" s="150">
        <v>4</v>
      </c>
      <c r="I188" s="151"/>
      <c r="L188" s="147"/>
      <c r="M188" s="152"/>
      <c r="T188" s="153"/>
      <c r="AT188" s="148" t="s">
        <v>151</v>
      </c>
      <c r="AU188" s="148" t="s">
        <v>78</v>
      </c>
      <c r="AV188" s="12" t="s">
        <v>149</v>
      </c>
      <c r="AW188" s="12" t="s">
        <v>31</v>
      </c>
      <c r="AX188" s="12" t="s">
        <v>78</v>
      </c>
      <c r="AY188" s="148" t="s">
        <v>142</v>
      </c>
    </row>
    <row r="189" spans="2:65" s="1" customFormat="1" ht="16.5" customHeight="1">
      <c r="B189" s="32"/>
      <c r="C189" s="125" t="s">
        <v>222</v>
      </c>
      <c r="D189" s="125" t="s">
        <v>143</v>
      </c>
      <c r="E189" s="126" t="s">
        <v>966</v>
      </c>
      <c r="F189" s="127" t="s">
        <v>967</v>
      </c>
      <c r="G189" s="128" t="s">
        <v>146</v>
      </c>
      <c r="H189" s="129">
        <v>121</v>
      </c>
      <c r="I189" s="130"/>
      <c r="J189" s="131">
        <f>ROUND(I189*H189,2)</f>
        <v>0</v>
      </c>
      <c r="K189" s="127" t="s">
        <v>147</v>
      </c>
      <c r="L189" s="132"/>
      <c r="M189" s="133" t="s">
        <v>19</v>
      </c>
      <c r="N189" s="134" t="s">
        <v>41</v>
      </c>
      <c r="P189" s="135">
        <f>O189*H189</f>
        <v>0</v>
      </c>
      <c r="Q189" s="135">
        <v>0.13200000000000001</v>
      </c>
      <c r="R189" s="135">
        <f>Q189*H189</f>
        <v>15.972000000000001</v>
      </c>
      <c r="S189" s="135">
        <v>0</v>
      </c>
      <c r="T189" s="136">
        <f>S189*H189</f>
        <v>0</v>
      </c>
      <c r="AR189" s="137" t="s">
        <v>148</v>
      </c>
      <c r="AT189" s="137" t="s">
        <v>143</v>
      </c>
      <c r="AU189" s="137" t="s">
        <v>78</v>
      </c>
      <c r="AY189" s="17" t="s">
        <v>142</v>
      </c>
      <c r="BE189" s="138">
        <f>IF(N189="základní",J189,0)</f>
        <v>0</v>
      </c>
      <c r="BF189" s="138">
        <f>IF(N189="snížená",J189,0)</f>
        <v>0</v>
      </c>
      <c r="BG189" s="138">
        <f>IF(N189="zákl. přenesená",J189,0)</f>
        <v>0</v>
      </c>
      <c r="BH189" s="138">
        <f>IF(N189="sníž. přenesená",J189,0)</f>
        <v>0</v>
      </c>
      <c r="BI189" s="138">
        <f>IF(N189="nulová",J189,0)</f>
        <v>0</v>
      </c>
      <c r="BJ189" s="17" t="s">
        <v>78</v>
      </c>
      <c r="BK189" s="138">
        <f>ROUND(I189*H189,2)</f>
        <v>0</v>
      </c>
      <c r="BL189" s="17" t="s">
        <v>149</v>
      </c>
      <c r="BM189" s="137" t="s">
        <v>2032</v>
      </c>
    </row>
    <row r="190" spans="2:65" s="13" customFormat="1" ht="11.25">
      <c r="B190" s="154"/>
      <c r="D190" s="140" t="s">
        <v>151</v>
      </c>
      <c r="E190" s="155" t="s">
        <v>19</v>
      </c>
      <c r="F190" s="156" t="s">
        <v>2033</v>
      </c>
      <c r="H190" s="155" t="s">
        <v>19</v>
      </c>
      <c r="I190" s="157"/>
      <c r="L190" s="154"/>
      <c r="M190" s="158"/>
      <c r="T190" s="159"/>
      <c r="AT190" s="155" t="s">
        <v>151</v>
      </c>
      <c r="AU190" s="155" t="s">
        <v>78</v>
      </c>
      <c r="AV190" s="13" t="s">
        <v>78</v>
      </c>
      <c r="AW190" s="13" t="s">
        <v>31</v>
      </c>
      <c r="AX190" s="13" t="s">
        <v>70</v>
      </c>
      <c r="AY190" s="155" t="s">
        <v>142</v>
      </c>
    </row>
    <row r="191" spans="2:65" s="11" customFormat="1" ht="11.25">
      <c r="B191" s="139"/>
      <c r="D191" s="140" t="s">
        <v>151</v>
      </c>
      <c r="E191" s="141" t="s">
        <v>19</v>
      </c>
      <c r="F191" s="142" t="s">
        <v>1348</v>
      </c>
      <c r="H191" s="143">
        <v>121</v>
      </c>
      <c r="I191" s="144"/>
      <c r="L191" s="139"/>
      <c r="M191" s="145"/>
      <c r="T191" s="146"/>
      <c r="AT191" s="141" t="s">
        <v>151</v>
      </c>
      <c r="AU191" s="141" t="s">
        <v>78</v>
      </c>
      <c r="AV191" s="11" t="s">
        <v>80</v>
      </c>
      <c r="AW191" s="11" t="s">
        <v>31</v>
      </c>
      <c r="AX191" s="11" t="s">
        <v>70</v>
      </c>
      <c r="AY191" s="141" t="s">
        <v>142</v>
      </c>
    </row>
    <row r="192" spans="2:65" s="12" customFormat="1" ht="11.25">
      <c r="B192" s="147"/>
      <c r="D192" s="140" t="s">
        <v>151</v>
      </c>
      <c r="E192" s="148" t="s">
        <v>19</v>
      </c>
      <c r="F192" s="149" t="s">
        <v>154</v>
      </c>
      <c r="H192" s="150">
        <v>121</v>
      </c>
      <c r="I192" s="151"/>
      <c r="L192" s="147"/>
      <c r="M192" s="152"/>
      <c r="T192" s="153"/>
      <c r="AT192" s="148" t="s">
        <v>151</v>
      </c>
      <c r="AU192" s="148" t="s">
        <v>78</v>
      </c>
      <c r="AV192" s="12" t="s">
        <v>149</v>
      </c>
      <c r="AW192" s="12" t="s">
        <v>31</v>
      </c>
      <c r="AX192" s="12" t="s">
        <v>78</v>
      </c>
      <c r="AY192" s="148" t="s">
        <v>142</v>
      </c>
    </row>
    <row r="193" spans="2:65" s="1" customFormat="1" ht="16.5" customHeight="1">
      <c r="B193" s="32"/>
      <c r="C193" s="125" t="s">
        <v>227</v>
      </c>
      <c r="D193" s="125" t="s">
        <v>143</v>
      </c>
      <c r="E193" s="126" t="s">
        <v>979</v>
      </c>
      <c r="F193" s="127" t="s">
        <v>980</v>
      </c>
      <c r="G193" s="128" t="s">
        <v>146</v>
      </c>
      <c r="H193" s="129">
        <v>120</v>
      </c>
      <c r="I193" s="130"/>
      <c r="J193" s="131">
        <f>ROUND(I193*H193,2)</f>
        <v>0</v>
      </c>
      <c r="K193" s="127" t="s">
        <v>147</v>
      </c>
      <c r="L193" s="132"/>
      <c r="M193" s="133" t="s">
        <v>19</v>
      </c>
      <c r="N193" s="134" t="s">
        <v>41</v>
      </c>
      <c r="P193" s="135">
        <f>O193*H193</f>
        <v>0</v>
      </c>
      <c r="Q193" s="135">
        <v>4.7E-2</v>
      </c>
      <c r="R193" s="135">
        <f>Q193*H193</f>
        <v>5.64</v>
      </c>
      <c r="S193" s="135">
        <v>0</v>
      </c>
      <c r="T193" s="136">
        <f>S193*H193</f>
        <v>0</v>
      </c>
      <c r="AR193" s="137" t="s">
        <v>148</v>
      </c>
      <c r="AT193" s="137" t="s">
        <v>143</v>
      </c>
      <c r="AU193" s="137" t="s">
        <v>78</v>
      </c>
      <c r="AY193" s="17" t="s">
        <v>142</v>
      </c>
      <c r="BE193" s="138">
        <f>IF(N193="základní",J193,0)</f>
        <v>0</v>
      </c>
      <c r="BF193" s="138">
        <f>IF(N193="snížená",J193,0)</f>
        <v>0</v>
      </c>
      <c r="BG193" s="138">
        <f>IF(N193="zákl. přenesená",J193,0)</f>
        <v>0</v>
      </c>
      <c r="BH193" s="138">
        <f>IF(N193="sníž. přenesená",J193,0)</f>
        <v>0</v>
      </c>
      <c r="BI193" s="138">
        <f>IF(N193="nulová",J193,0)</f>
        <v>0</v>
      </c>
      <c r="BJ193" s="17" t="s">
        <v>78</v>
      </c>
      <c r="BK193" s="138">
        <f>ROUND(I193*H193,2)</f>
        <v>0</v>
      </c>
      <c r="BL193" s="17" t="s">
        <v>149</v>
      </c>
      <c r="BM193" s="137" t="s">
        <v>2034</v>
      </c>
    </row>
    <row r="194" spans="2:65" s="13" customFormat="1" ht="11.25">
      <c r="B194" s="154"/>
      <c r="D194" s="140" t="s">
        <v>151</v>
      </c>
      <c r="E194" s="155" t="s">
        <v>19</v>
      </c>
      <c r="F194" s="156" t="s">
        <v>2035</v>
      </c>
      <c r="H194" s="155" t="s">
        <v>19</v>
      </c>
      <c r="I194" s="157"/>
      <c r="L194" s="154"/>
      <c r="M194" s="158"/>
      <c r="T194" s="159"/>
      <c r="AT194" s="155" t="s">
        <v>151</v>
      </c>
      <c r="AU194" s="155" t="s">
        <v>78</v>
      </c>
      <c r="AV194" s="13" t="s">
        <v>78</v>
      </c>
      <c r="AW194" s="13" t="s">
        <v>31</v>
      </c>
      <c r="AX194" s="13" t="s">
        <v>70</v>
      </c>
      <c r="AY194" s="155" t="s">
        <v>142</v>
      </c>
    </row>
    <row r="195" spans="2:65" s="11" customFormat="1" ht="11.25">
      <c r="B195" s="139"/>
      <c r="D195" s="140" t="s">
        <v>151</v>
      </c>
      <c r="E195" s="141" t="s">
        <v>19</v>
      </c>
      <c r="F195" s="142" t="s">
        <v>978</v>
      </c>
      <c r="H195" s="143">
        <v>120</v>
      </c>
      <c r="I195" s="144"/>
      <c r="L195" s="139"/>
      <c r="M195" s="145"/>
      <c r="T195" s="146"/>
      <c r="AT195" s="141" t="s">
        <v>151</v>
      </c>
      <c r="AU195" s="141" t="s">
        <v>78</v>
      </c>
      <c r="AV195" s="11" t="s">
        <v>80</v>
      </c>
      <c r="AW195" s="11" t="s">
        <v>31</v>
      </c>
      <c r="AX195" s="11" t="s">
        <v>70</v>
      </c>
      <c r="AY195" s="141" t="s">
        <v>142</v>
      </c>
    </row>
    <row r="196" spans="2:65" s="12" customFormat="1" ht="11.25">
      <c r="B196" s="147"/>
      <c r="D196" s="140" t="s">
        <v>151</v>
      </c>
      <c r="E196" s="148" t="s">
        <v>19</v>
      </c>
      <c r="F196" s="149" t="s">
        <v>154</v>
      </c>
      <c r="H196" s="150">
        <v>120</v>
      </c>
      <c r="I196" s="151"/>
      <c r="L196" s="147"/>
      <c r="M196" s="152"/>
      <c r="T196" s="153"/>
      <c r="AT196" s="148" t="s">
        <v>151</v>
      </c>
      <c r="AU196" s="148" t="s">
        <v>78</v>
      </c>
      <c r="AV196" s="12" t="s">
        <v>149</v>
      </c>
      <c r="AW196" s="12" t="s">
        <v>31</v>
      </c>
      <c r="AX196" s="12" t="s">
        <v>78</v>
      </c>
      <c r="AY196" s="148" t="s">
        <v>142</v>
      </c>
    </row>
    <row r="197" spans="2:65" s="1" customFormat="1" ht="16.5" customHeight="1">
      <c r="B197" s="32"/>
      <c r="C197" s="125" t="s">
        <v>217</v>
      </c>
      <c r="D197" s="125" t="s">
        <v>143</v>
      </c>
      <c r="E197" s="126" t="s">
        <v>971</v>
      </c>
      <c r="F197" s="127" t="s">
        <v>972</v>
      </c>
      <c r="G197" s="128" t="s">
        <v>146</v>
      </c>
      <c r="H197" s="129">
        <v>120</v>
      </c>
      <c r="I197" s="130"/>
      <c r="J197" s="131">
        <f>ROUND(I197*H197,2)</f>
        <v>0</v>
      </c>
      <c r="K197" s="127" t="s">
        <v>147</v>
      </c>
      <c r="L197" s="132"/>
      <c r="M197" s="133" t="s">
        <v>19</v>
      </c>
      <c r="N197" s="134" t="s">
        <v>41</v>
      </c>
      <c r="P197" s="135">
        <f>O197*H197</f>
        <v>0</v>
      </c>
      <c r="Q197" s="135">
        <v>0.14899999999999999</v>
      </c>
      <c r="R197" s="135">
        <f>Q197*H197</f>
        <v>17.88</v>
      </c>
      <c r="S197" s="135">
        <v>0</v>
      </c>
      <c r="T197" s="136">
        <f>S197*H197</f>
        <v>0</v>
      </c>
      <c r="AR197" s="137" t="s">
        <v>148</v>
      </c>
      <c r="AT197" s="137" t="s">
        <v>143</v>
      </c>
      <c r="AU197" s="137" t="s">
        <v>78</v>
      </c>
      <c r="AY197" s="17" t="s">
        <v>142</v>
      </c>
      <c r="BE197" s="138">
        <f>IF(N197="základní",J197,0)</f>
        <v>0</v>
      </c>
      <c r="BF197" s="138">
        <f>IF(N197="snížená",J197,0)</f>
        <v>0</v>
      </c>
      <c r="BG197" s="138">
        <f>IF(N197="zákl. přenesená",J197,0)</f>
        <v>0</v>
      </c>
      <c r="BH197" s="138">
        <f>IF(N197="sníž. přenesená",J197,0)</f>
        <v>0</v>
      </c>
      <c r="BI197" s="138">
        <f>IF(N197="nulová",J197,0)</f>
        <v>0</v>
      </c>
      <c r="BJ197" s="17" t="s">
        <v>78</v>
      </c>
      <c r="BK197" s="138">
        <f>ROUND(I197*H197,2)</f>
        <v>0</v>
      </c>
      <c r="BL197" s="17" t="s">
        <v>149</v>
      </c>
      <c r="BM197" s="137" t="s">
        <v>2036</v>
      </c>
    </row>
    <row r="198" spans="2:65" s="13" customFormat="1" ht="11.25">
      <c r="B198" s="154"/>
      <c r="D198" s="140" t="s">
        <v>151</v>
      </c>
      <c r="E198" s="155" t="s">
        <v>19</v>
      </c>
      <c r="F198" s="156" t="s">
        <v>2035</v>
      </c>
      <c r="H198" s="155" t="s">
        <v>19</v>
      </c>
      <c r="I198" s="157"/>
      <c r="L198" s="154"/>
      <c r="M198" s="158"/>
      <c r="T198" s="159"/>
      <c r="AT198" s="155" t="s">
        <v>151</v>
      </c>
      <c r="AU198" s="155" t="s">
        <v>78</v>
      </c>
      <c r="AV198" s="13" t="s">
        <v>78</v>
      </c>
      <c r="AW198" s="13" t="s">
        <v>31</v>
      </c>
      <c r="AX198" s="13" t="s">
        <v>70</v>
      </c>
      <c r="AY198" s="155" t="s">
        <v>142</v>
      </c>
    </row>
    <row r="199" spans="2:65" s="11" customFormat="1" ht="11.25">
      <c r="B199" s="139"/>
      <c r="D199" s="140" t="s">
        <v>151</v>
      </c>
      <c r="E199" s="141" t="s">
        <v>19</v>
      </c>
      <c r="F199" s="142" t="s">
        <v>978</v>
      </c>
      <c r="H199" s="143">
        <v>120</v>
      </c>
      <c r="I199" s="144"/>
      <c r="L199" s="139"/>
      <c r="M199" s="145"/>
      <c r="T199" s="146"/>
      <c r="AT199" s="141" t="s">
        <v>151</v>
      </c>
      <c r="AU199" s="141" t="s">
        <v>78</v>
      </c>
      <c r="AV199" s="11" t="s">
        <v>80</v>
      </c>
      <c r="AW199" s="11" t="s">
        <v>31</v>
      </c>
      <c r="AX199" s="11" t="s">
        <v>70</v>
      </c>
      <c r="AY199" s="141" t="s">
        <v>142</v>
      </c>
    </row>
    <row r="200" spans="2:65" s="12" customFormat="1" ht="11.25">
      <c r="B200" s="147"/>
      <c r="D200" s="140" t="s">
        <v>151</v>
      </c>
      <c r="E200" s="148" t="s">
        <v>19</v>
      </c>
      <c r="F200" s="149" t="s">
        <v>154</v>
      </c>
      <c r="H200" s="150">
        <v>120</v>
      </c>
      <c r="I200" s="151"/>
      <c r="L200" s="147"/>
      <c r="M200" s="152"/>
      <c r="T200" s="153"/>
      <c r="AT200" s="148" t="s">
        <v>151</v>
      </c>
      <c r="AU200" s="148" t="s">
        <v>78</v>
      </c>
      <c r="AV200" s="12" t="s">
        <v>149</v>
      </c>
      <c r="AW200" s="12" t="s">
        <v>31</v>
      </c>
      <c r="AX200" s="12" t="s">
        <v>78</v>
      </c>
      <c r="AY200" s="148" t="s">
        <v>142</v>
      </c>
    </row>
    <row r="201" spans="2:65" s="1" customFormat="1" ht="16.5" customHeight="1">
      <c r="B201" s="32"/>
      <c r="C201" s="125" t="s">
        <v>234</v>
      </c>
      <c r="D201" s="125" t="s">
        <v>143</v>
      </c>
      <c r="E201" s="126" t="s">
        <v>2037</v>
      </c>
      <c r="F201" s="127" t="s">
        <v>2038</v>
      </c>
      <c r="G201" s="128" t="s">
        <v>146</v>
      </c>
      <c r="H201" s="129">
        <v>120</v>
      </c>
      <c r="I201" s="130"/>
      <c r="J201" s="131">
        <f>ROUND(I201*H201,2)</f>
        <v>0</v>
      </c>
      <c r="K201" s="127" t="s">
        <v>147</v>
      </c>
      <c r="L201" s="132"/>
      <c r="M201" s="133" t="s">
        <v>19</v>
      </c>
      <c r="N201" s="134" t="s">
        <v>41</v>
      </c>
      <c r="P201" s="135">
        <f>O201*H201</f>
        <v>0</v>
      </c>
      <c r="Q201" s="135">
        <v>6.8599999999999994E-2</v>
      </c>
      <c r="R201" s="135">
        <f>Q201*H201</f>
        <v>8.2319999999999993</v>
      </c>
      <c r="S201" s="135">
        <v>0</v>
      </c>
      <c r="T201" s="136">
        <f>S201*H201</f>
        <v>0</v>
      </c>
      <c r="AR201" s="137" t="s">
        <v>148</v>
      </c>
      <c r="AT201" s="137" t="s">
        <v>143</v>
      </c>
      <c r="AU201" s="137" t="s">
        <v>78</v>
      </c>
      <c r="AY201" s="17" t="s">
        <v>142</v>
      </c>
      <c r="BE201" s="138">
        <f>IF(N201="základní",J201,0)</f>
        <v>0</v>
      </c>
      <c r="BF201" s="138">
        <f>IF(N201="snížená",J201,0)</f>
        <v>0</v>
      </c>
      <c r="BG201" s="138">
        <f>IF(N201="zákl. přenesená",J201,0)</f>
        <v>0</v>
      </c>
      <c r="BH201" s="138">
        <f>IF(N201="sníž. přenesená",J201,0)</f>
        <v>0</v>
      </c>
      <c r="BI201" s="138">
        <f>IF(N201="nulová",J201,0)</f>
        <v>0</v>
      </c>
      <c r="BJ201" s="17" t="s">
        <v>78</v>
      </c>
      <c r="BK201" s="138">
        <f>ROUND(I201*H201,2)</f>
        <v>0</v>
      </c>
      <c r="BL201" s="17" t="s">
        <v>149</v>
      </c>
      <c r="BM201" s="137" t="s">
        <v>2039</v>
      </c>
    </row>
    <row r="202" spans="2:65" s="13" customFormat="1" ht="11.25">
      <c r="B202" s="154"/>
      <c r="D202" s="140" t="s">
        <v>151</v>
      </c>
      <c r="E202" s="155" t="s">
        <v>19</v>
      </c>
      <c r="F202" s="156" t="s">
        <v>2040</v>
      </c>
      <c r="H202" s="155" t="s">
        <v>19</v>
      </c>
      <c r="I202" s="157"/>
      <c r="L202" s="154"/>
      <c r="M202" s="158"/>
      <c r="T202" s="159"/>
      <c r="AT202" s="155" t="s">
        <v>151</v>
      </c>
      <c r="AU202" s="155" t="s">
        <v>78</v>
      </c>
      <c r="AV202" s="13" t="s">
        <v>78</v>
      </c>
      <c r="AW202" s="13" t="s">
        <v>31</v>
      </c>
      <c r="AX202" s="13" t="s">
        <v>70</v>
      </c>
      <c r="AY202" s="155" t="s">
        <v>142</v>
      </c>
    </row>
    <row r="203" spans="2:65" s="11" customFormat="1" ht="11.25">
      <c r="B203" s="139"/>
      <c r="D203" s="140" t="s">
        <v>151</v>
      </c>
      <c r="E203" s="141" t="s">
        <v>19</v>
      </c>
      <c r="F203" s="142" t="s">
        <v>978</v>
      </c>
      <c r="H203" s="143">
        <v>120</v>
      </c>
      <c r="I203" s="144"/>
      <c r="L203" s="139"/>
      <c r="M203" s="145"/>
      <c r="T203" s="146"/>
      <c r="AT203" s="141" t="s">
        <v>151</v>
      </c>
      <c r="AU203" s="141" t="s">
        <v>78</v>
      </c>
      <c r="AV203" s="11" t="s">
        <v>80</v>
      </c>
      <c r="AW203" s="11" t="s">
        <v>31</v>
      </c>
      <c r="AX203" s="11" t="s">
        <v>70</v>
      </c>
      <c r="AY203" s="141" t="s">
        <v>142</v>
      </c>
    </row>
    <row r="204" spans="2:65" s="12" customFormat="1" ht="11.25">
      <c r="B204" s="147"/>
      <c r="D204" s="140" t="s">
        <v>151</v>
      </c>
      <c r="E204" s="148" t="s">
        <v>19</v>
      </c>
      <c r="F204" s="149" t="s">
        <v>154</v>
      </c>
      <c r="H204" s="150">
        <v>120</v>
      </c>
      <c r="I204" s="151"/>
      <c r="L204" s="147"/>
      <c r="M204" s="152"/>
      <c r="T204" s="153"/>
      <c r="AT204" s="148" t="s">
        <v>151</v>
      </c>
      <c r="AU204" s="148" t="s">
        <v>78</v>
      </c>
      <c r="AV204" s="12" t="s">
        <v>149</v>
      </c>
      <c r="AW204" s="12" t="s">
        <v>31</v>
      </c>
      <c r="AX204" s="12" t="s">
        <v>78</v>
      </c>
      <c r="AY204" s="148" t="s">
        <v>142</v>
      </c>
    </row>
    <row r="205" spans="2:65" s="1" customFormat="1" ht="16.5" customHeight="1">
      <c r="B205" s="32"/>
      <c r="C205" s="125" t="s">
        <v>238</v>
      </c>
      <c r="D205" s="125" t="s">
        <v>143</v>
      </c>
      <c r="E205" s="126" t="s">
        <v>288</v>
      </c>
      <c r="F205" s="127" t="s">
        <v>289</v>
      </c>
      <c r="G205" s="128" t="s">
        <v>290</v>
      </c>
      <c r="H205" s="129">
        <v>9.6</v>
      </c>
      <c r="I205" s="130"/>
      <c r="J205" s="131">
        <f>ROUND(I205*H205,2)</f>
        <v>0</v>
      </c>
      <c r="K205" s="127" t="s">
        <v>19</v>
      </c>
      <c r="L205" s="132"/>
      <c r="M205" s="133" t="s">
        <v>19</v>
      </c>
      <c r="N205" s="134" t="s">
        <v>41</v>
      </c>
      <c r="P205" s="135">
        <f>O205*H205</f>
        <v>0</v>
      </c>
      <c r="Q205" s="135">
        <v>1</v>
      </c>
      <c r="R205" s="135">
        <f>Q205*H205</f>
        <v>9.6</v>
      </c>
      <c r="S205" s="135">
        <v>0</v>
      </c>
      <c r="T205" s="136">
        <f>S205*H205</f>
        <v>0</v>
      </c>
      <c r="AR205" s="137" t="s">
        <v>148</v>
      </c>
      <c r="AT205" s="137" t="s">
        <v>143</v>
      </c>
      <c r="AU205" s="137" t="s">
        <v>78</v>
      </c>
      <c r="AY205" s="17" t="s">
        <v>142</v>
      </c>
      <c r="BE205" s="138">
        <f>IF(N205="základní",J205,0)</f>
        <v>0</v>
      </c>
      <c r="BF205" s="138">
        <f>IF(N205="snížená",J205,0)</f>
        <v>0</v>
      </c>
      <c r="BG205" s="138">
        <f>IF(N205="zákl. přenesená",J205,0)</f>
        <v>0</v>
      </c>
      <c r="BH205" s="138">
        <f>IF(N205="sníž. přenesená",J205,0)</f>
        <v>0</v>
      </c>
      <c r="BI205" s="138">
        <f>IF(N205="nulová",J205,0)</f>
        <v>0</v>
      </c>
      <c r="BJ205" s="17" t="s">
        <v>78</v>
      </c>
      <c r="BK205" s="138">
        <f>ROUND(I205*H205,2)</f>
        <v>0</v>
      </c>
      <c r="BL205" s="17" t="s">
        <v>149</v>
      </c>
      <c r="BM205" s="137" t="s">
        <v>2041</v>
      </c>
    </row>
    <row r="206" spans="2:65" s="13" customFormat="1" ht="11.25">
      <c r="B206" s="154"/>
      <c r="D206" s="140" t="s">
        <v>151</v>
      </c>
      <c r="E206" s="155" t="s">
        <v>19</v>
      </c>
      <c r="F206" s="156" t="s">
        <v>292</v>
      </c>
      <c r="H206" s="155" t="s">
        <v>19</v>
      </c>
      <c r="I206" s="157"/>
      <c r="L206" s="154"/>
      <c r="M206" s="158"/>
      <c r="T206" s="159"/>
      <c r="AT206" s="155" t="s">
        <v>151</v>
      </c>
      <c r="AU206" s="155" t="s">
        <v>78</v>
      </c>
      <c r="AV206" s="13" t="s">
        <v>78</v>
      </c>
      <c r="AW206" s="13" t="s">
        <v>31</v>
      </c>
      <c r="AX206" s="13" t="s">
        <v>70</v>
      </c>
      <c r="AY206" s="155" t="s">
        <v>142</v>
      </c>
    </row>
    <row r="207" spans="2:65" s="13" customFormat="1" ht="11.25">
      <c r="B207" s="154"/>
      <c r="D207" s="140" t="s">
        <v>151</v>
      </c>
      <c r="E207" s="155" t="s">
        <v>19</v>
      </c>
      <c r="F207" s="156" t="s">
        <v>2023</v>
      </c>
      <c r="H207" s="155" t="s">
        <v>19</v>
      </c>
      <c r="I207" s="157"/>
      <c r="L207" s="154"/>
      <c r="M207" s="158"/>
      <c r="T207" s="159"/>
      <c r="AT207" s="155" t="s">
        <v>151</v>
      </c>
      <c r="AU207" s="155" t="s">
        <v>78</v>
      </c>
      <c r="AV207" s="13" t="s">
        <v>78</v>
      </c>
      <c r="AW207" s="13" t="s">
        <v>31</v>
      </c>
      <c r="AX207" s="13" t="s">
        <v>70</v>
      </c>
      <c r="AY207" s="155" t="s">
        <v>142</v>
      </c>
    </row>
    <row r="208" spans="2:65" s="11" customFormat="1" ht="11.25">
      <c r="B208" s="139"/>
      <c r="D208" s="140" t="s">
        <v>151</v>
      </c>
      <c r="E208" s="141" t="s">
        <v>19</v>
      </c>
      <c r="F208" s="142" t="s">
        <v>2042</v>
      </c>
      <c r="H208" s="143">
        <v>9.6</v>
      </c>
      <c r="I208" s="144"/>
      <c r="L208" s="139"/>
      <c r="M208" s="145"/>
      <c r="T208" s="146"/>
      <c r="AT208" s="141" t="s">
        <v>151</v>
      </c>
      <c r="AU208" s="141" t="s">
        <v>78</v>
      </c>
      <c r="AV208" s="11" t="s">
        <v>80</v>
      </c>
      <c r="AW208" s="11" t="s">
        <v>31</v>
      </c>
      <c r="AX208" s="11" t="s">
        <v>70</v>
      </c>
      <c r="AY208" s="141" t="s">
        <v>142</v>
      </c>
    </row>
    <row r="209" spans="2:65" s="12" customFormat="1" ht="11.25">
      <c r="B209" s="147"/>
      <c r="D209" s="140" t="s">
        <v>151</v>
      </c>
      <c r="E209" s="148" t="s">
        <v>19</v>
      </c>
      <c r="F209" s="149" t="s">
        <v>154</v>
      </c>
      <c r="H209" s="150">
        <v>9.6</v>
      </c>
      <c r="I209" s="151"/>
      <c r="L209" s="147"/>
      <c r="M209" s="152"/>
      <c r="T209" s="153"/>
      <c r="AT209" s="148" t="s">
        <v>151</v>
      </c>
      <c r="AU209" s="148" t="s">
        <v>78</v>
      </c>
      <c r="AV209" s="12" t="s">
        <v>149</v>
      </c>
      <c r="AW209" s="12" t="s">
        <v>31</v>
      </c>
      <c r="AX209" s="12" t="s">
        <v>78</v>
      </c>
      <c r="AY209" s="148" t="s">
        <v>142</v>
      </c>
    </row>
    <row r="210" spans="2:65" s="1" customFormat="1" ht="24.2" customHeight="1">
      <c r="B210" s="32"/>
      <c r="C210" s="125" t="s">
        <v>244</v>
      </c>
      <c r="D210" s="125" t="s">
        <v>143</v>
      </c>
      <c r="E210" s="126" t="s">
        <v>1046</v>
      </c>
      <c r="F210" s="127" t="s">
        <v>1047</v>
      </c>
      <c r="G210" s="128" t="s">
        <v>290</v>
      </c>
      <c r="H210" s="129">
        <v>134.79499999999999</v>
      </c>
      <c r="I210" s="130"/>
      <c r="J210" s="131">
        <f>ROUND(I210*H210,2)</f>
        <v>0</v>
      </c>
      <c r="K210" s="127" t="s">
        <v>147</v>
      </c>
      <c r="L210" s="132"/>
      <c r="M210" s="133" t="s">
        <v>19</v>
      </c>
      <c r="N210" s="134" t="s">
        <v>41</v>
      </c>
      <c r="P210" s="135">
        <f>O210*H210</f>
        <v>0</v>
      </c>
      <c r="Q210" s="135">
        <v>0</v>
      </c>
      <c r="R210" s="135">
        <f>Q210*H210</f>
        <v>0</v>
      </c>
      <c r="S210" s="135">
        <v>0</v>
      </c>
      <c r="T210" s="136">
        <f>S210*H210</f>
        <v>0</v>
      </c>
      <c r="AR210" s="137" t="s">
        <v>148</v>
      </c>
      <c r="AT210" s="137" t="s">
        <v>143</v>
      </c>
      <c r="AU210" s="137" t="s">
        <v>78</v>
      </c>
      <c r="AY210" s="17" t="s">
        <v>142</v>
      </c>
      <c r="BE210" s="138">
        <f>IF(N210="základní",J210,0)</f>
        <v>0</v>
      </c>
      <c r="BF210" s="138">
        <f>IF(N210="snížená",J210,0)</f>
        <v>0</v>
      </c>
      <c r="BG210" s="138">
        <f>IF(N210="zákl. přenesená",J210,0)</f>
        <v>0</v>
      </c>
      <c r="BH210" s="138">
        <f>IF(N210="sníž. přenesená",J210,0)</f>
        <v>0</v>
      </c>
      <c r="BI210" s="138">
        <f>IF(N210="nulová",J210,0)</f>
        <v>0</v>
      </c>
      <c r="BJ210" s="17" t="s">
        <v>78</v>
      </c>
      <c r="BK210" s="138">
        <f>ROUND(I210*H210,2)</f>
        <v>0</v>
      </c>
      <c r="BL210" s="17" t="s">
        <v>149</v>
      </c>
      <c r="BM210" s="137" t="s">
        <v>2043</v>
      </c>
    </row>
    <row r="211" spans="2:65" s="13" customFormat="1" ht="11.25">
      <c r="B211" s="154"/>
      <c r="D211" s="140" t="s">
        <v>151</v>
      </c>
      <c r="E211" s="155" t="s">
        <v>19</v>
      </c>
      <c r="F211" s="156" t="s">
        <v>2018</v>
      </c>
      <c r="H211" s="155" t="s">
        <v>19</v>
      </c>
      <c r="I211" s="157"/>
      <c r="L211" s="154"/>
      <c r="M211" s="158"/>
      <c r="T211" s="159"/>
      <c r="AT211" s="155" t="s">
        <v>151</v>
      </c>
      <c r="AU211" s="155" t="s">
        <v>78</v>
      </c>
      <c r="AV211" s="13" t="s">
        <v>78</v>
      </c>
      <c r="AW211" s="13" t="s">
        <v>31</v>
      </c>
      <c r="AX211" s="13" t="s">
        <v>70</v>
      </c>
      <c r="AY211" s="155" t="s">
        <v>142</v>
      </c>
    </row>
    <row r="212" spans="2:65" s="11" customFormat="1" ht="11.25">
      <c r="B212" s="139"/>
      <c r="D212" s="140" t="s">
        <v>151</v>
      </c>
      <c r="E212" s="141" t="s">
        <v>19</v>
      </c>
      <c r="F212" s="142" t="s">
        <v>2044</v>
      </c>
      <c r="H212" s="143">
        <v>24</v>
      </c>
      <c r="I212" s="144"/>
      <c r="L212" s="139"/>
      <c r="M212" s="145"/>
      <c r="T212" s="146"/>
      <c r="AT212" s="141" t="s">
        <v>151</v>
      </c>
      <c r="AU212" s="141" t="s">
        <v>78</v>
      </c>
      <c r="AV212" s="11" t="s">
        <v>80</v>
      </c>
      <c r="AW212" s="11" t="s">
        <v>31</v>
      </c>
      <c r="AX212" s="11" t="s">
        <v>70</v>
      </c>
      <c r="AY212" s="141" t="s">
        <v>142</v>
      </c>
    </row>
    <row r="213" spans="2:65" s="13" customFormat="1" ht="11.25">
      <c r="B213" s="154"/>
      <c r="D213" s="140" t="s">
        <v>151</v>
      </c>
      <c r="E213" s="155" t="s">
        <v>19</v>
      </c>
      <c r="F213" s="156" t="s">
        <v>2024</v>
      </c>
      <c r="H213" s="155" t="s">
        <v>19</v>
      </c>
      <c r="I213" s="157"/>
      <c r="L213" s="154"/>
      <c r="M213" s="158"/>
      <c r="T213" s="159"/>
      <c r="AT213" s="155" t="s">
        <v>151</v>
      </c>
      <c r="AU213" s="155" t="s">
        <v>78</v>
      </c>
      <c r="AV213" s="13" t="s">
        <v>78</v>
      </c>
      <c r="AW213" s="13" t="s">
        <v>31</v>
      </c>
      <c r="AX213" s="13" t="s">
        <v>70</v>
      </c>
      <c r="AY213" s="155" t="s">
        <v>142</v>
      </c>
    </row>
    <row r="214" spans="2:65" s="11" customFormat="1" ht="11.25">
      <c r="B214" s="139"/>
      <c r="D214" s="140" t="s">
        <v>151</v>
      </c>
      <c r="E214" s="141" t="s">
        <v>19</v>
      </c>
      <c r="F214" s="142" t="s">
        <v>2045</v>
      </c>
      <c r="H214" s="143">
        <v>9</v>
      </c>
      <c r="I214" s="144"/>
      <c r="L214" s="139"/>
      <c r="M214" s="145"/>
      <c r="T214" s="146"/>
      <c r="AT214" s="141" t="s">
        <v>151</v>
      </c>
      <c r="AU214" s="141" t="s">
        <v>78</v>
      </c>
      <c r="AV214" s="11" t="s">
        <v>80</v>
      </c>
      <c r="AW214" s="11" t="s">
        <v>31</v>
      </c>
      <c r="AX214" s="11" t="s">
        <v>70</v>
      </c>
      <c r="AY214" s="141" t="s">
        <v>142</v>
      </c>
    </row>
    <row r="215" spans="2:65" s="13" customFormat="1" ht="11.25">
      <c r="B215" s="154"/>
      <c r="D215" s="140" t="s">
        <v>151</v>
      </c>
      <c r="E215" s="155" t="s">
        <v>19</v>
      </c>
      <c r="F215" s="156" t="s">
        <v>2019</v>
      </c>
      <c r="H215" s="155" t="s">
        <v>19</v>
      </c>
      <c r="I215" s="157"/>
      <c r="L215" s="154"/>
      <c r="M215" s="158"/>
      <c r="T215" s="159"/>
      <c r="AT215" s="155" t="s">
        <v>151</v>
      </c>
      <c r="AU215" s="155" t="s">
        <v>78</v>
      </c>
      <c r="AV215" s="13" t="s">
        <v>78</v>
      </c>
      <c r="AW215" s="13" t="s">
        <v>31</v>
      </c>
      <c r="AX215" s="13" t="s">
        <v>70</v>
      </c>
      <c r="AY215" s="155" t="s">
        <v>142</v>
      </c>
    </row>
    <row r="216" spans="2:65" s="11" customFormat="1" ht="11.25">
      <c r="B216" s="139"/>
      <c r="D216" s="140" t="s">
        <v>151</v>
      </c>
      <c r="E216" s="141" t="s">
        <v>19</v>
      </c>
      <c r="F216" s="142" t="s">
        <v>2046</v>
      </c>
      <c r="H216" s="143">
        <v>14</v>
      </c>
      <c r="I216" s="144"/>
      <c r="L216" s="139"/>
      <c r="M216" s="145"/>
      <c r="T216" s="146"/>
      <c r="AT216" s="141" t="s">
        <v>151</v>
      </c>
      <c r="AU216" s="141" t="s">
        <v>78</v>
      </c>
      <c r="AV216" s="11" t="s">
        <v>80</v>
      </c>
      <c r="AW216" s="11" t="s">
        <v>31</v>
      </c>
      <c r="AX216" s="11" t="s">
        <v>70</v>
      </c>
      <c r="AY216" s="141" t="s">
        <v>142</v>
      </c>
    </row>
    <row r="217" spans="2:65" s="13" customFormat="1" ht="11.25">
      <c r="B217" s="154"/>
      <c r="D217" s="140" t="s">
        <v>151</v>
      </c>
      <c r="E217" s="155" t="s">
        <v>19</v>
      </c>
      <c r="F217" s="156" t="s">
        <v>2021</v>
      </c>
      <c r="H217" s="155" t="s">
        <v>19</v>
      </c>
      <c r="I217" s="157"/>
      <c r="L217" s="154"/>
      <c r="M217" s="158"/>
      <c r="T217" s="159"/>
      <c r="AT217" s="155" t="s">
        <v>151</v>
      </c>
      <c r="AU217" s="155" t="s">
        <v>78</v>
      </c>
      <c r="AV217" s="13" t="s">
        <v>78</v>
      </c>
      <c r="AW217" s="13" t="s">
        <v>31</v>
      </c>
      <c r="AX217" s="13" t="s">
        <v>70</v>
      </c>
      <c r="AY217" s="155" t="s">
        <v>142</v>
      </c>
    </row>
    <row r="218" spans="2:65" s="11" customFormat="1" ht="11.25">
      <c r="B218" s="139"/>
      <c r="D218" s="140" t="s">
        <v>151</v>
      </c>
      <c r="E218" s="141" t="s">
        <v>19</v>
      </c>
      <c r="F218" s="142" t="s">
        <v>2047</v>
      </c>
      <c r="H218" s="143">
        <v>23.625</v>
      </c>
      <c r="I218" s="144"/>
      <c r="L218" s="139"/>
      <c r="M218" s="145"/>
      <c r="T218" s="146"/>
      <c r="AT218" s="141" t="s">
        <v>151</v>
      </c>
      <c r="AU218" s="141" t="s">
        <v>78</v>
      </c>
      <c r="AV218" s="11" t="s">
        <v>80</v>
      </c>
      <c r="AW218" s="11" t="s">
        <v>31</v>
      </c>
      <c r="AX218" s="11" t="s">
        <v>70</v>
      </c>
      <c r="AY218" s="141" t="s">
        <v>142</v>
      </c>
    </row>
    <row r="219" spans="2:65" s="13" customFormat="1" ht="11.25">
      <c r="B219" s="154"/>
      <c r="D219" s="140" t="s">
        <v>151</v>
      </c>
      <c r="E219" s="155" t="s">
        <v>19</v>
      </c>
      <c r="F219" s="156" t="s">
        <v>1996</v>
      </c>
      <c r="H219" s="155" t="s">
        <v>19</v>
      </c>
      <c r="I219" s="157"/>
      <c r="L219" s="154"/>
      <c r="M219" s="158"/>
      <c r="T219" s="159"/>
      <c r="AT219" s="155" t="s">
        <v>151</v>
      </c>
      <c r="AU219" s="155" t="s">
        <v>78</v>
      </c>
      <c r="AV219" s="13" t="s">
        <v>78</v>
      </c>
      <c r="AW219" s="13" t="s">
        <v>31</v>
      </c>
      <c r="AX219" s="13" t="s">
        <v>70</v>
      </c>
      <c r="AY219" s="155" t="s">
        <v>142</v>
      </c>
    </row>
    <row r="220" spans="2:65" s="11" customFormat="1" ht="11.25">
      <c r="B220" s="139"/>
      <c r="D220" s="140" t="s">
        <v>151</v>
      </c>
      <c r="E220" s="141" t="s">
        <v>19</v>
      </c>
      <c r="F220" s="142" t="s">
        <v>2048</v>
      </c>
      <c r="H220" s="143">
        <v>18</v>
      </c>
      <c r="I220" s="144"/>
      <c r="L220" s="139"/>
      <c r="M220" s="145"/>
      <c r="T220" s="146"/>
      <c r="AT220" s="141" t="s">
        <v>151</v>
      </c>
      <c r="AU220" s="141" t="s">
        <v>78</v>
      </c>
      <c r="AV220" s="11" t="s">
        <v>80</v>
      </c>
      <c r="AW220" s="11" t="s">
        <v>31</v>
      </c>
      <c r="AX220" s="11" t="s">
        <v>70</v>
      </c>
      <c r="AY220" s="141" t="s">
        <v>142</v>
      </c>
    </row>
    <row r="221" spans="2:65" s="13" customFormat="1" ht="11.25">
      <c r="B221" s="154"/>
      <c r="D221" s="140" t="s">
        <v>151</v>
      </c>
      <c r="E221" s="155" t="s">
        <v>19</v>
      </c>
      <c r="F221" s="156" t="s">
        <v>2040</v>
      </c>
      <c r="H221" s="155" t="s">
        <v>19</v>
      </c>
      <c r="I221" s="157"/>
      <c r="L221" s="154"/>
      <c r="M221" s="158"/>
      <c r="T221" s="159"/>
      <c r="AT221" s="155" t="s">
        <v>151</v>
      </c>
      <c r="AU221" s="155" t="s">
        <v>78</v>
      </c>
      <c r="AV221" s="13" t="s">
        <v>78</v>
      </c>
      <c r="AW221" s="13" t="s">
        <v>31</v>
      </c>
      <c r="AX221" s="13" t="s">
        <v>70</v>
      </c>
      <c r="AY221" s="155" t="s">
        <v>142</v>
      </c>
    </row>
    <row r="222" spans="2:65" s="11" customFormat="1" ht="11.25">
      <c r="B222" s="139"/>
      <c r="D222" s="140" t="s">
        <v>151</v>
      </c>
      <c r="E222" s="141" t="s">
        <v>19</v>
      </c>
      <c r="F222" s="142" t="s">
        <v>2049</v>
      </c>
      <c r="H222" s="143">
        <v>45</v>
      </c>
      <c r="I222" s="144"/>
      <c r="L222" s="139"/>
      <c r="M222" s="145"/>
      <c r="T222" s="146"/>
      <c r="AT222" s="141" t="s">
        <v>151</v>
      </c>
      <c r="AU222" s="141" t="s">
        <v>78</v>
      </c>
      <c r="AV222" s="11" t="s">
        <v>80</v>
      </c>
      <c r="AW222" s="11" t="s">
        <v>31</v>
      </c>
      <c r="AX222" s="11" t="s">
        <v>70</v>
      </c>
      <c r="AY222" s="141" t="s">
        <v>142</v>
      </c>
    </row>
    <row r="223" spans="2:65" s="13" customFormat="1" ht="11.25">
      <c r="B223" s="154"/>
      <c r="D223" s="140" t="s">
        <v>151</v>
      </c>
      <c r="E223" s="155" t="s">
        <v>19</v>
      </c>
      <c r="F223" s="156" t="s">
        <v>1542</v>
      </c>
      <c r="H223" s="155" t="s">
        <v>19</v>
      </c>
      <c r="I223" s="157"/>
      <c r="L223" s="154"/>
      <c r="M223" s="158"/>
      <c r="T223" s="159"/>
      <c r="AT223" s="155" t="s">
        <v>151</v>
      </c>
      <c r="AU223" s="155" t="s">
        <v>78</v>
      </c>
      <c r="AV223" s="13" t="s">
        <v>78</v>
      </c>
      <c r="AW223" s="13" t="s">
        <v>31</v>
      </c>
      <c r="AX223" s="13" t="s">
        <v>70</v>
      </c>
      <c r="AY223" s="155" t="s">
        <v>142</v>
      </c>
    </row>
    <row r="224" spans="2:65" s="13" customFormat="1" ht="11.25">
      <c r="B224" s="154"/>
      <c r="D224" s="140" t="s">
        <v>151</v>
      </c>
      <c r="E224" s="155" t="s">
        <v>19</v>
      </c>
      <c r="F224" s="156" t="s">
        <v>2050</v>
      </c>
      <c r="H224" s="155" t="s">
        <v>19</v>
      </c>
      <c r="I224" s="157"/>
      <c r="L224" s="154"/>
      <c r="M224" s="158"/>
      <c r="T224" s="159"/>
      <c r="AT224" s="155" t="s">
        <v>151</v>
      </c>
      <c r="AU224" s="155" t="s">
        <v>78</v>
      </c>
      <c r="AV224" s="13" t="s">
        <v>78</v>
      </c>
      <c r="AW224" s="13" t="s">
        <v>31</v>
      </c>
      <c r="AX224" s="13" t="s">
        <v>70</v>
      </c>
      <c r="AY224" s="155" t="s">
        <v>142</v>
      </c>
    </row>
    <row r="225" spans="2:65" s="11" customFormat="1" ht="11.25">
      <c r="B225" s="139"/>
      <c r="D225" s="140" t="s">
        <v>151</v>
      </c>
      <c r="E225" s="141" t="s">
        <v>19</v>
      </c>
      <c r="F225" s="142" t="s">
        <v>2051</v>
      </c>
      <c r="H225" s="143">
        <v>1.17</v>
      </c>
      <c r="I225" s="144"/>
      <c r="L225" s="139"/>
      <c r="M225" s="145"/>
      <c r="T225" s="146"/>
      <c r="AT225" s="141" t="s">
        <v>151</v>
      </c>
      <c r="AU225" s="141" t="s">
        <v>78</v>
      </c>
      <c r="AV225" s="11" t="s">
        <v>80</v>
      </c>
      <c r="AW225" s="11" t="s">
        <v>31</v>
      </c>
      <c r="AX225" s="11" t="s">
        <v>70</v>
      </c>
      <c r="AY225" s="141" t="s">
        <v>142</v>
      </c>
    </row>
    <row r="226" spans="2:65" s="12" customFormat="1" ht="11.25">
      <c r="B226" s="147"/>
      <c r="D226" s="140" t="s">
        <v>151</v>
      </c>
      <c r="E226" s="148" t="s">
        <v>19</v>
      </c>
      <c r="F226" s="149" t="s">
        <v>154</v>
      </c>
      <c r="H226" s="150">
        <v>134.79499999999999</v>
      </c>
      <c r="I226" s="151"/>
      <c r="L226" s="147"/>
      <c r="M226" s="152"/>
      <c r="T226" s="153"/>
      <c r="AT226" s="148" t="s">
        <v>151</v>
      </c>
      <c r="AU226" s="148" t="s">
        <v>78</v>
      </c>
      <c r="AV226" s="12" t="s">
        <v>149</v>
      </c>
      <c r="AW226" s="12" t="s">
        <v>31</v>
      </c>
      <c r="AX226" s="12" t="s">
        <v>78</v>
      </c>
      <c r="AY226" s="148" t="s">
        <v>142</v>
      </c>
    </row>
    <row r="227" spans="2:65" s="1" customFormat="1" ht="24.2" customHeight="1">
      <c r="B227" s="32"/>
      <c r="C227" s="125" t="s">
        <v>249</v>
      </c>
      <c r="D227" s="125" t="s">
        <v>143</v>
      </c>
      <c r="E227" s="126" t="s">
        <v>1545</v>
      </c>
      <c r="F227" s="127" t="s">
        <v>1546</v>
      </c>
      <c r="G227" s="128" t="s">
        <v>290</v>
      </c>
      <c r="H227" s="129">
        <v>88.625</v>
      </c>
      <c r="I227" s="130"/>
      <c r="J227" s="131">
        <f>ROUND(I227*H227,2)</f>
        <v>0</v>
      </c>
      <c r="K227" s="127" t="s">
        <v>147</v>
      </c>
      <c r="L227" s="132"/>
      <c r="M227" s="133" t="s">
        <v>19</v>
      </c>
      <c r="N227" s="134" t="s">
        <v>41</v>
      </c>
      <c r="P227" s="135">
        <f>O227*H227</f>
        <v>0</v>
      </c>
      <c r="Q227" s="135">
        <v>0</v>
      </c>
      <c r="R227" s="135">
        <f>Q227*H227</f>
        <v>0</v>
      </c>
      <c r="S227" s="135">
        <v>0</v>
      </c>
      <c r="T227" s="136">
        <f>S227*H227</f>
        <v>0</v>
      </c>
      <c r="AR227" s="137" t="s">
        <v>148</v>
      </c>
      <c r="AT227" s="137" t="s">
        <v>143</v>
      </c>
      <c r="AU227" s="137" t="s">
        <v>78</v>
      </c>
      <c r="AY227" s="17" t="s">
        <v>142</v>
      </c>
      <c r="BE227" s="138">
        <f>IF(N227="základní",J227,0)</f>
        <v>0</v>
      </c>
      <c r="BF227" s="138">
        <f>IF(N227="snížená",J227,0)</f>
        <v>0</v>
      </c>
      <c r="BG227" s="138">
        <f>IF(N227="zákl. přenesená",J227,0)</f>
        <v>0</v>
      </c>
      <c r="BH227" s="138">
        <f>IF(N227="sníž. přenesená",J227,0)</f>
        <v>0</v>
      </c>
      <c r="BI227" s="138">
        <f>IF(N227="nulová",J227,0)</f>
        <v>0</v>
      </c>
      <c r="BJ227" s="17" t="s">
        <v>78</v>
      </c>
      <c r="BK227" s="138">
        <f>ROUND(I227*H227,2)</f>
        <v>0</v>
      </c>
      <c r="BL227" s="17" t="s">
        <v>149</v>
      </c>
      <c r="BM227" s="137" t="s">
        <v>2052</v>
      </c>
    </row>
    <row r="228" spans="2:65" s="13" customFormat="1" ht="11.25">
      <c r="B228" s="154"/>
      <c r="D228" s="140" t="s">
        <v>151</v>
      </c>
      <c r="E228" s="155" t="s">
        <v>19</v>
      </c>
      <c r="F228" s="156" t="s">
        <v>2018</v>
      </c>
      <c r="H228" s="155" t="s">
        <v>19</v>
      </c>
      <c r="I228" s="157"/>
      <c r="L228" s="154"/>
      <c r="M228" s="158"/>
      <c r="T228" s="159"/>
      <c r="AT228" s="155" t="s">
        <v>151</v>
      </c>
      <c r="AU228" s="155" t="s">
        <v>78</v>
      </c>
      <c r="AV228" s="13" t="s">
        <v>78</v>
      </c>
      <c r="AW228" s="13" t="s">
        <v>31</v>
      </c>
      <c r="AX228" s="13" t="s">
        <v>70</v>
      </c>
      <c r="AY228" s="155" t="s">
        <v>142</v>
      </c>
    </row>
    <row r="229" spans="2:65" s="11" customFormat="1" ht="11.25">
      <c r="B229" s="139"/>
      <c r="D229" s="140" t="s">
        <v>151</v>
      </c>
      <c r="E229" s="141" t="s">
        <v>19</v>
      </c>
      <c r="F229" s="142" t="s">
        <v>2044</v>
      </c>
      <c r="H229" s="143">
        <v>24</v>
      </c>
      <c r="I229" s="144"/>
      <c r="L229" s="139"/>
      <c r="M229" s="145"/>
      <c r="T229" s="146"/>
      <c r="AT229" s="141" t="s">
        <v>151</v>
      </c>
      <c r="AU229" s="141" t="s">
        <v>78</v>
      </c>
      <c r="AV229" s="11" t="s">
        <v>80</v>
      </c>
      <c r="AW229" s="11" t="s">
        <v>31</v>
      </c>
      <c r="AX229" s="11" t="s">
        <v>70</v>
      </c>
      <c r="AY229" s="141" t="s">
        <v>142</v>
      </c>
    </row>
    <row r="230" spans="2:65" s="13" customFormat="1" ht="11.25">
      <c r="B230" s="154"/>
      <c r="D230" s="140" t="s">
        <v>151</v>
      </c>
      <c r="E230" s="155" t="s">
        <v>19</v>
      </c>
      <c r="F230" s="156" t="s">
        <v>2024</v>
      </c>
      <c r="H230" s="155" t="s">
        <v>19</v>
      </c>
      <c r="I230" s="157"/>
      <c r="L230" s="154"/>
      <c r="M230" s="158"/>
      <c r="T230" s="159"/>
      <c r="AT230" s="155" t="s">
        <v>151</v>
      </c>
      <c r="AU230" s="155" t="s">
        <v>78</v>
      </c>
      <c r="AV230" s="13" t="s">
        <v>78</v>
      </c>
      <c r="AW230" s="13" t="s">
        <v>31</v>
      </c>
      <c r="AX230" s="13" t="s">
        <v>70</v>
      </c>
      <c r="AY230" s="155" t="s">
        <v>142</v>
      </c>
    </row>
    <row r="231" spans="2:65" s="11" customFormat="1" ht="11.25">
      <c r="B231" s="139"/>
      <c r="D231" s="140" t="s">
        <v>151</v>
      </c>
      <c r="E231" s="141" t="s">
        <v>19</v>
      </c>
      <c r="F231" s="142" t="s">
        <v>2045</v>
      </c>
      <c r="H231" s="143">
        <v>9</v>
      </c>
      <c r="I231" s="144"/>
      <c r="L231" s="139"/>
      <c r="M231" s="145"/>
      <c r="T231" s="146"/>
      <c r="AT231" s="141" t="s">
        <v>151</v>
      </c>
      <c r="AU231" s="141" t="s">
        <v>78</v>
      </c>
      <c r="AV231" s="11" t="s">
        <v>80</v>
      </c>
      <c r="AW231" s="11" t="s">
        <v>31</v>
      </c>
      <c r="AX231" s="11" t="s">
        <v>70</v>
      </c>
      <c r="AY231" s="141" t="s">
        <v>142</v>
      </c>
    </row>
    <row r="232" spans="2:65" s="13" customFormat="1" ht="11.25">
      <c r="B232" s="154"/>
      <c r="D232" s="140" t="s">
        <v>151</v>
      </c>
      <c r="E232" s="155" t="s">
        <v>19</v>
      </c>
      <c r="F232" s="156" t="s">
        <v>2019</v>
      </c>
      <c r="H232" s="155" t="s">
        <v>19</v>
      </c>
      <c r="I232" s="157"/>
      <c r="L232" s="154"/>
      <c r="M232" s="158"/>
      <c r="T232" s="159"/>
      <c r="AT232" s="155" t="s">
        <v>151</v>
      </c>
      <c r="AU232" s="155" t="s">
        <v>78</v>
      </c>
      <c r="AV232" s="13" t="s">
        <v>78</v>
      </c>
      <c r="AW232" s="13" t="s">
        <v>31</v>
      </c>
      <c r="AX232" s="13" t="s">
        <v>70</v>
      </c>
      <c r="AY232" s="155" t="s">
        <v>142</v>
      </c>
    </row>
    <row r="233" spans="2:65" s="11" customFormat="1" ht="11.25">
      <c r="B233" s="139"/>
      <c r="D233" s="140" t="s">
        <v>151</v>
      </c>
      <c r="E233" s="141" t="s">
        <v>19</v>
      </c>
      <c r="F233" s="142" t="s">
        <v>2046</v>
      </c>
      <c r="H233" s="143">
        <v>14</v>
      </c>
      <c r="I233" s="144"/>
      <c r="L233" s="139"/>
      <c r="M233" s="145"/>
      <c r="T233" s="146"/>
      <c r="AT233" s="141" t="s">
        <v>151</v>
      </c>
      <c r="AU233" s="141" t="s">
        <v>78</v>
      </c>
      <c r="AV233" s="11" t="s">
        <v>80</v>
      </c>
      <c r="AW233" s="11" t="s">
        <v>31</v>
      </c>
      <c r="AX233" s="11" t="s">
        <v>70</v>
      </c>
      <c r="AY233" s="141" t="s">
        <v>142</v>
      </c>
    </row>
    <row r="234" spans="2:65" s="13" customFormat="1" ht="11.25">
      <c r="B234" s="154"/>
      <c r="D234" s="140" t="s">
        <v>151</v>
      </c>
      <c r="E234" s="155" t="s">
        <v>19</v>
      </c>
      <c r="F234" s="156" t="s">
        <v>2021</v>
      </c>
      <c r="H234" s="155" t="s">
        <v>19</v>
      </c>
      <c r="I234" s="157"/>
      <c r="L234" s="154"/>
      <c r="M234" s="158"/>
      <c r="T234" s="159"/>
      <c r="AT234" s="155" t="s">
        <v>151</v>
      </c>
      <c r="AU234" s="155" t="s">
        <v>78</v>
      </c>
      <c r="AV234" s="13" t="s">
        <v>78</v>
      </c>
      <c r="AW234" s="13" t="s">
        <v>31</v>
      </c>
      <c r="AX234" s="13" t="s">
        <v>70</v>
      </c>
      <c r="AY234" s="155" t="s">
        <v>142</v>
      </c>
    </row>
    <row r="235" spans="2:65" s="11" customFormat="1" ht="11.25">
      <c r="B235" s="139"/>
      <c r="D235" s="140" t="s">
        <v>151</v>
      </c>
      <c r="E235" s="141" t="s">
        <v>19</v>
      </c>
      <c r="F235" s="142" t="s">
        <v>2047</v>
      </c>
      <c r="H235" s="143">
        <v>23.625</v>
      </c>
      <c r="I235" s="144"/>
      <c r="L235" s="139"/>
      <c r="M235" s="145"/>
      <c r="T235" s="146"/>
      <c r="AT235" s="141" t="s">
        <v>151</v>
      </c>
      <c r="AU235" s="141" t="s">
        <v>78</v>
      </c>
      <c r="AV235" s="11" t="s">
        <v>80</v>
      </c>
      <c r="AW235" s="11" t="s">
        <v>31</v>
      </c>
      <c r="AX235" s="11" t="s">
        <v>70</v>
      </c>
      <c r="AY235" s="141" t="s">
        <v>142</v>
      </c>
    </row>
    <row r="236" spans="2:65" s="13" customFormat="1" ht="11.25">
      <c r="B236" s="154"/>
      <c r="D236" s="140" t="s">
        <v>151</v>
      </c>
      <c r="E236" s="155" t="s">
        <v>19</v>
      </c>
      <c r="F236" s="156" t="s">
        <v>1996</v>
      </c>
      <c r="H236" s="155" t="s">
        <v>19</v>
      </c>
      <c r="I236" s="157"/>
      <c r="L236" s="154"/>
      <c r="M236" s="158"/>
      <c r="T236" s="159"/>
      <c r="AT236" s="155" t="s">
        <v>151</v>
      </c>
      <c r="AU236" s="155" t="s">
        <v>78</v>
      </c>
      <c r="AV236" s="13" t="s">
        <v>78</v>
      </c>
      <c r="AW236" s="13" t="s">
        <v>31</v>
      </c>
      <c r="AX236" s="13" t="s">
        <v>70</v>
      </c>
      <c r="AY236" s="155" t="s">
        <v>142</v>
      </c>
    </row>
    <row r="237" spans="2:65" s="11" customFormat="1" ht="11.25">
      <c r="B237" s="139"/>
      <c r="D237" s="140" t="s">
        <v>151</v>
      </c>
      <c r="E237" s="141" t="s">
        <v>19</v>
      </c>
      <c r="F237" s="142" t="s">
        <v>2048</v>
      </c>
      <c r="H237" s="143">
        <v>18</v>
      </c>
      <c r="I237" s="144"/>
      <c r="L237" s="139"/>
      <c r="M237" s="145"/>
      <c r="T237" s="146"/>
      <c r="AT237" s="141" t="s">
        <v>151</v>
      </c>
      <c r="AU237" s="141" t="s">
        <v>78</v>
      </c>
      <c r="AV237" s="11" t="s">
        <v>80</v>
      </c>
      <c r="AW237" s="11" t="s">
        <v>31</v>
      </c>
      <c r="AX237" s="11" t="s">
        <v>70</v>
      </c>
      <c r="AY237" s="141" t="s">
        <v>142</v>
      </c>
    </row>
    <row r="238" spans="2:65" s="12" customFormat="1" ht="11.25">
      <c r="B238" s="147"/>
      <c r="D238" s="140" t="s">
        <v>151</v>
      </c>
      <c r="E238" s="148" t="s">
        <v>19</v>
      </c>
      <c r="F238" s="149" t="s">
        <v>154</v>
      </c>
      <c r="H238" s="150">
        <v>88.625</v>
      </c>
      <c r="I238" s="151"/>
      <c r="L238" s="147"/>
      <c r="M238" s="152"/>
      <c r="T238" s="153"/>
      <c r="AT238" s="148" t="s">
        <v>151</v>
      </c>
      <c r="AU238" s="148" t="s">
        <v>78</v>
      </c>
      <c r="AV238" s="12" t="s">
        <v>149</v>
      </c>
      <c r="AW238" s="12" t="s">
        <v>31</v>
      </c>
      <c r="AX238" s="12" t="s">
        <v>78</v>
      </c>
      <c r="AY238" s="148" t="s">
        <v>142</v>
      </c>
    </row>
    <row r="239" spans="2:65" s="1" customFormat="1" ht="21.75" customHeight="1">
      <c r="B239" s="32"/>
      <c r="C239" s="125" t="s">
        <v>7</v>
      </c>
      <c r="D239" s="125" t="s">
        <v>143</v>
      </c>
      <c r="E239" s="126" t="s">
        <v>296</v>
      </c>
      <c r="F239" s="127" t="s">
        <v>297</v>
      </c>
      <c r="G239" s="128" t="s">
        <v>298</v>
      </c>
      <c r="H239" s="129">
        <v>6</v>
      </c>
      <c r="I239" s="130"/>
      <c r="J239" s="131">
        <f>ROUND(I239*H239,2)</f>
        <v>0</v>
      </c>
      <c r="K239" s="127" t="s">
        <v>147</v>
      </c>
      <c r="L239" s="132"/>
      <c r="M239" s="133" t="s">
        <v>19</v>
      </c>
      <c r="N239" s="134" t="s">
        <v>41</v>
      </c>
      <c r="P239" s="135">
        <f>O239*H239</f>
        <v>0</v>
      </c>
      <c r="Q239" s="135">
        <v>2.234</v>
      </c>
      <c r="R239" s="135">
        <f>Q239*H239</f>
        <v>13.404</v>
      </c>
      <c r="S239" s="135">
        <v>0</v>
      </c>
      <c r="T239" s="136">
        <f>S239*H239</f>
        <v>0</v>
      </c>
      <c r="AR239" s="137" t="s">
        <v>148</v>
      </c>
      <c r="AT239" s="137" t="s">
        <v>143</v>
      </c>
      <c r="AU239" s="137" t="s">
        <v>78</v>
      </c>
      <c r="AY239" s="17" t="s">
        <v>142</v>
      </c>
      <c r="BE239" s="138">
        <f>IF(N239="základní",J239,0)</f>
        <v>0</v>
      </c>
      <c r="BF239" s="138">
        <f>IF(N239="snížená",J239,0)</f>
        <v>0</v>
      </c>
      <c r="BG239" s="138">
        <f>IF(N239="zákl. přenesená",J239,0)</f>
        <v>0</v>
      </c>
      <c r="BH239" s="138">
        <f>IF(N239="sníž. přenesená",J239,0)</f>
        <v>0</v>
      </c>
      <c r="BI239" s="138">
        <f>IF(N239="nulová",J239,0)</f>
        <v>0</v>
      </c>
      <c r="BJ239" s="17" t="s">
        <v>78</v>
      </c>
      <c r="BK239" s="138">
        <f>ROUND(I239*H239,2)</f>
        <v>0</v>
      </c>
      <c r="BL239" s="17" t="s">
        <v>149</v>
      </c>
      <c r="BM239" s="137" t="s">
        <v>2053</v>
      </c>
    </row>
    <row r="240" spans="2:65" s="13" customFormat="1" ht="11.25">
      <c r="B240" s="154"/>
      <c r="D240" s="140" t="s">
        <v>151</v>
      </c>
      <c r="E240" s="155" t="s">
        <v>19</v>
      </c>
      <c r="F240" s="156" t="s">
        <v>2035</v>
      </c>
      <c r="H240" s="155" t="s">
        <v>19</v>
      </c>
      <c r="I240" s="157"/>
      <c r="L240" s="154"/>
      <c r="M240" s="158"/>
      <c r="T240" s="159"/>
      <c r="AT240" s="155" t="s">
        <v>151</v>
      </c>
      <c r="AU240" s="155" t="s">
        <v>78</v>
      </c>
      <c r="AV240" s="13" t="s">
        <v>78</v>
      </c>
      <c r="AW240" s="13" t="s">
        <v>31</v>
      </c>
      <c r="AX240" s="13" t="s">
        <v>70</v>
      </c>
      <c r="AY240" s="155" t="s">
        <v>142</v>
      </c>
    </row>
    <row r="241" spans="2:65" s="11" customFormat="1" ht="11.25">
      <c r="B241" s="139"/>
      <c r="D241" s="140" t="s">
        <v>151</v>
      </c>
      <c r="E241" s="141" t="s">
        <v>19</v>
      </c>
      <c r="F241" s="142" t="s">
        <v>1549</v>
      </c>
      <c r="H241" s="143">
        <v>3</v>
      </c>
      <c r="I241" s="144"/>
      <c r="L241" s="139"/>
      <c r="M241" s="145"/>
      <c r="T241" s="146"/>
      <c r="AT241" s="141" t="s">
        <v>151</v>
      </c>
      <c r="AU241" s="141" t="s">
        <v>78</v>
      </c>
      <c r="AV241" s="11" t="s">
        <v>80</v>
      </c>
      <c r="AW241" s="11" t="s">
        <v>31</v>
      </c>
      <c r="AX241" s="11" t="s">
        <v>70</v>
      </c>
      <c r="AY241" s="141" t="s">
        <v>142</v>
      </c>
    </row>
    <row r="242" spans="2:65" s="13" customFormat="1" ht="11.25">
      <c r="B242" s="154"/>
      <c r="D242" s="140" t="s">
        <v>151</v>
      </c>
      <c r="E242" s="155" t="s">
        <v>19</v>
      </c>
      <c r="F242" s="156" t="s">
        <v>2054</v>
      </c>
      <c r="H242" s="155" t="s">
        <v>19</v>
      </c>
      <c r="I242" s="157"/>
      <c r="L242" s="154"/>
      <c r="M242" s="158"/>
      <c r="T242" s="159"/>
      <c r="AT242" s="155" t="s">
        <v>151</v>
      </c>
      <c r="AU242" s="155" t="s">
        <v>78</v>
      </c>
      <c r="AV242" s="13" t="s">
        <v>78</v>
      </c>
      <c r="AW242" s="13" t="s">
        <v>31</v>
      </c>
      <c r="AX242" s="13" t="s">
        <v>70</v>
      </c>
      <c r="AY242" s="155" t="s">
        <v>142</v>
      </c>
    </row>
    <row r="243" spans="2:65" s="11" customFormat="1" ht="11.25">
      <c r="B243" s="139"/>
      <c r="D243" s="140" t="s">
        <v>151</v>
      </c>
      <c r="E243" s="141" t="s">
        <v>19</v>
      </c>
      <c r="F243" s="142" t="s">
        <v>2055</v>
      </c>
      <c r="H243" s="143">
        <v>3</v>
      </c>
      <c r="I243" s="144"/>
      <c r="L243" s="139"/>
      <c r="M243" s="145"/>
      <c r="T243" s="146"/>
      <c r="AT243" s="141" t="s">
        <v>151</v>
      </c>
      <c r="AU243" s="141" t="s">
        <v>78</v>
      </c>
      <c r="AV243" s="11" t="s">
        <v>80</v>
      </c>
      <c r="AW243" s="11" t="s">
        <v>31</v>
      </c>
      <c r="AX243" s="11" t="s">
        <v>70</v>
      </c>
      <c r="AY243" s="141" t="s">
        <v>142</v>
      </c>
    </row>
    <row r="244" spans="2:65" s="12" customFormat="1" ht="11.25">
      <c r="B244" s="147"/>
      <c r="D244" s="140" t="s">
        <v>151</v>
      </c>
      <c r="E244" s="148" t="s">
        <v>19</v>
      </c>
      <c r="F244" s="149" t="s">
        <v>154</v>
      </c>
      <c r="H244" s="150">
        <v>6</v>
      </c>
      <c r="I244" s="151"/>
      <c r="L244" s="147"/>
      <c r="M244" s="152"/>
      <c r="T244" s="153"/>
      <c r="AT244" s="148" t="s">
        <v>151</v>
      </c>
      <c r="AU244" s="148" t="s">
        <v>78</v>
      </c>
      <c r="AV244" s="12" t="s">
        <v>149</v>
      </c>
      <c r="AW244" s="12" t="s">
        <v>31</v>
      </c>
      <c r="AX244" s="12" t="s">
        <v>78</v>
      </c>
      <c r="AY244" s="148" t="s">
        <v>142</v>
      </c>
    </row>
    <row r="245" spans="2:65" s="1" customFormat="1" ht="16.5" customHeight="1">
      <c r="B245" s="32"/>
      <c r="C245" s="125" t="s">
        <v>258</v>
      </c>
      <c r="D245" s="125" t="s">
        <v>143</v>
      </c>
      <c r="E245" s="126" t="s">
        <v>1552</v>
      </c>
      <c r="F245" s="127" t="s">
        <v>1553</v>
      </c>
      <c r="G245" s="128" t="s">
        <v>1554</v>
      </c>
      <c r="H245" s="129">
        <v>20</v>
      </c>
      <c r="I245" s="130"/>
      <c r="J245" s="131">
        <f>ROUND(I245*H245,2)</f>
        <v>0</v>
      </c>
      <c r="K245" s="127" t="s">
        <v>147</v>
      </c>
      <c r="L245" s="132"/>
      <c r="M245" s="133" t="s">
        <v>19</v>
      </c>
      <c r="N245" s="134" t="s">
        <v>41</v>
      </c>
      <c r="P245" s="135">
        <f>O245*H245</f>
        <v>0</v>
      </c>
      <c r="Q245" s="135">
        <v>0</v>
      </c>
      <c r="R245" s="135">
        <f>Q245*H245</f>
        <v>0</v>
      </c>
      <c r="S245" s="135">
        <v>0</v>
      </c>
      <c r="T245" s="136">
        <f>S245*H245</f>
        <v>0</v>
      </c>
      <c r="AR245" s="137" t="s">
        <v>148</v>
      </c>
      <c r="AT245" s="137" t="s">
        <v>143</v>
      </c>
      <c r="AU245" s="137" t="s">
        <v>78</v>
      </c>
      <c r="AY245" s="17" t="s">
        <v>142</v>
      </c>
      <c r="BE245" s="138">
        <f>IF(N245="základní",J245,0)</f>
        <v>0</v>
      </c>
      <c r="BF245" s="138">
        <f>IF(N245="snížená",J245,0)</f>
        <v>0</v>
      </c>
      <c r="BG245" s="138">
        <f>IF(N245="zákl. přenesená",J245,0)</f>
        <v>0</v>
      </c>
      <c r="BH245" s="138">
        <f>IF(N245="sníž. přenesená",J245,0)</f>
        <v>0</v>
      </c>
      <c r="BI245" s="138">
        <f>IF(N245="nulová",J245,0)</f>
        <v>0</v>
      </c>
      <c r="BJ245" s="17" t="s">
        <v>78</v>
      </c>
      <c r="BK245" s="138">
        <f>ROUND(I245*H245,2)</f>
        <v>0</v>
      </c>
      <c r="BL245" s="17" t="s">
        <v>149</v>
      </c>
      <c r="BM245" s="137" t="s">
        <v>2056</v>
      </c>
    </row>
    <row r="246" spans="2:65" s="11" customFormat="1" ht="11.25">
      <c r="B246" s="139"/>
      <c r="D246" s="140" t="s">
        <v>151</v>
      </c>
      <c r="E246" s="141" t="s">
        <v>19</v>
      </c>
      <c r="F246" s="142" t="s">
        <v>249</v>
      </c>
      <c r="H246" s="143">
        <v>20</v>
      </c>
      <c r="I246" s="144"/>
      <c r="L246" s="139"/>
      <c r="M246" s="145"/>
      <c r="T246" s="146"/>
      <c r="AT246" s="141" t="s">
        <v>151</v>
      </c>
      <c r="AU246" s="141" t="s">
        <v>78</v>
      </c>
      <c r="AV246" s="11" t="s">
        <v>80</v>
      </c>
      <c r="AW246" s="11" t="s">
        <v>31</v>
      </c>
      <c r="AX246" s="11" t="s">
        <v>70</v>
      </c>
      <c r="AY246" s="141" t="s">
        <v>142</v>
      </c>
    </row>
    <row r="247" spans="2:65" s="12" customFormat="1" ht="11.25">
      <c r="B247" s="147"/>
      <c r="D247" s="140" t="s">
        <v>151</v>
      </c>
      <c r="E247" s="148" t="s">
        <v>19</v>
      </c>
      <c r="F247" s="149" t="s">
        <v>154</v>
      </c>
      <c r="H247" s="150">
        <v>20</v>
      </c>
      <c r="I247" s="151"/>
      <c r="L247" s="147"/>
      <c r="M247" s="152"/>
      <c r="T247" s="153"/>
      <c r="AT247" s="148" t="s">
        <v>151</v>
      </c>
      <c r="AU247" s="148" t="s">
        <v>78</v>
      </c>
      <c r="AV247" s="12" t="s">
        <v>149</v>
      </c>
      <c r="AW247" s="12" t="s">
        <v>31</v>
      </c>
      <c r="AX247" s="12" t="s">
        <v>78</v>
      </c>
      <c r="AY247" s="148" t="s">
        <v>142</v>
      </c>
    </row>
    <row r="248" spans="2:65" s="1" customFormat="1" ht="16.5" customHeight="1">
      <c r="B248" s="32"/>
      <c r="C248" s="125" t="s">
        <v>263</v>
      </c>
      <c r="D248" s="125" t="s">
        <v>143</v>
      </c>
      <c r="E248" s="126" t="s">
        <v>1057</v>
      </c>
      <c r="F248" s="127" t="s">
        <v>1058</v>
      </c>
      <c r="G248" s="128" t="s">
        <v>290</v>
      </c>
      <c r="H248" s="129">
        <v>0.6</v>
      </c>
      <c r="I248" s="130"/>
      <c r="J248" s="131">
        <f>ROUND(I248*H248,2)</f>
        <v>0</v>
      </c>
      <c r="K248" s="127" t="s">
        <v>19</v>
      </c>
      <c r="L248" s="132"/>
      <c r="M248" s="133" t="s">
        <v>19</v>
      </c>
      <c r="N248" s="134" t="s">
        <v>41</v>
      </c>
      <c r="P248" s="135">
        <f>O248*H248</f>
        <v>0</v>
      </c>
      <c r="Q248" s="135">
        <v>1</v>
      </c>
      <c r="R248" s="135">
        <f>Q248*H248</f>
        <v>0.6</v>
      </c>
      <c r="S248" s="135">
        <v>0</v>
      </c>
      <c r="T248" s="136">
        <f>S248*H248</f>
        <v>0</v>
      </c>
      <c r="AR248" s="137" t="s">
        <v>148</v>
      </c>
      <c r="AT248" s="137" t="s">
        <v>143</v>
      </c>
      <c r="AU248" s="137" t="s">
        <v>78</v>
      </c>
      <c r="AY248" s="17" t="s">
        <v>142</v>
      </c>
      <c r="BE248" s="138">
        <f>IF(N248="základní",J248,0)</f>
        <v>0</v>
      </c>
      <c r="BF248" s="138">
        <f>IF(N248="snížená",J248,0)</f>
        <v>0</v>
      </c>
      <c r="BG248" s="138">
        <f>IF(N248="zákl. přenesená",J248,0)</f>
        <v>0</v>
      </c>
      <c r="BH248" s="138">
        <f>IF(N248="sníž. přenesená",J248,0)</f>
        <v>0</v>
      </c>
      <c r="BI248" s="138">
        <f>IF(N248="nulová",J248,0)</f>
        <v>0</v>
      </c>
      <c r="BJ248" s="17" t="s">
        <v>78</v>
      </c>
      <c r="BK248" s="138">
        <f>ROUND(I248*H248,2)</f>
        <v>0</v>
      </c>
      <c r="BL248" s="17" t="s">
        <v>149</v>
      </c>
      <c r="BM248" s="137" t="s">
        <v>2057</v>
      </c>
    </row>
    <row r="249" spans="2:65" s="13" customFormat="1" ht="11.25">
      <c r="B249" s="154"/>
      <c r="D249" s="140" t="s">
        <v>151</v>
      </c>
      <c r="E249" s="155" t="s">
        <v>19</v>
      </c>
      <c r="F249" s="156" t="s">
        <v>1522</v>
      </c>
      <c r="H249" s="155" t="s">
        <v>19</v>
      </c>
      <c r="I249" s="157"/>
      <c r="L249" s="154"/>
      <c r="M249" s="158"/>
      <c r="T249" s="159"/>
      <c r="AT249" s="155" t="s">
        <v>151</v>
      </c>
      <c r="AU249" s="155" t="s">
        <v>78</v>
      </c>
      <c r="AV249" s="13" t="s">
        <v>78</v>
      </c>
      <c r="AW249" s="13" t="s">
        <v>31</v>
      </c>
      <c r="AX249" s="13" t="s">
        <v>70</v>
      </c>
      <c r="AY249" s="155" t="s">
        <v>142</v>
      </c>
    </row>
    <row r="250" spans="2:65" s="11" customFormat="1" ht="11.25">
      <c r="B250" s="139"/>
      <c r="D250" s="140" t="s">
        <v>151</v>
      </c>
      <c r="E250" s="141" t="s">
        <v>19</v>
      </c>
      <c r="F250" s="142" t="s">
        <v>1557</v>
      </c>
      <c r="H250" s="143">
        <v>0.6</v>
      </c>
      <c r="I250" s="144"/>
      <c r="L250" s="139"/>
      <c r="M250" s="145"/>
      <c r="T250" s="146"/>
      <c r="AT250" s="141" t="s">
        <v>151</v>
      </c>
      <c r="AU250" s="141" t="s">
        <v>78</v>
      </c>
      <c r="AV250" s="11" t="s">
        <v>80</v>
      </c>
      <c r="AW250" s="11" t="s">
        <v>31</v>
      </c>
      <c r="AX250" s="11" t="s">
        <v>70</v>
      </c>
      <c r="AY250" s="141" t="s">
        <v>142</v>
      </c>
    </row>
    <row r="251" spans="2:65" s="12" customFormat="1" ht="11.25">
      <c r="B251" s="147"/>
      <c r="D251" s="140" t="s">
        <v>151</v>
      </c>
      <c r="E251" s="148" t="s">
        <v>19</v>
      </c>
      <c r="F251" s="149" t="s">
        <v>154</v>
      </c>
      <c r="H251" s="150">
        <v>0.6</v>
      </c>
      <c r="I251" s="151"/>
      <c r="L251" s="147"/>
      <c r="M251" s="152"/>
      <c r="T251" s="153"/>
      <c r="AT251" s="148" t="s">
        <v>151</v>
      </c>
      <c r="AU251" s="148" t="s">
        <v>78</v>
      </c>
      <c r="AV251" s="12" t="s">
        <v>149</v>
      </c>
      <c r="AW251" s="12" t="s">
        <v>31</v>
      </c>
      <c r="AX251" s="12" t="s">
        <v>78</v>
      </c>
      <c r="AY251" s="148" t="s">
        <v>142</v>
      </c>
    </row>
    <row r="252" spans="2:65" s="1" customFormat="1" ht="21.75" customHeight="1">
      <c r="B252" s="32"/>
      <c r="C252" s="125" t="s">
        <v>226</v>
      </c>
      <c r="D252" s="125" t="s">
        <v>143</v>
      </c>
      <c r="E252" s="126" t="s">
        <v>303</v>
      </c>
      <c r="F252" s="127" t="s">
        <v>304</v>
      </c>
      <c r="G252" s="128" t="s">
        <v>290</v>
      </c>
      <c r="H252" s="129">
        <v>1761.48</v>
      </c>
      <c r="I252" s="130"/>
      <c r="J252" s="131">
        <f>ROUND(I252*H252,2)</f>
        <v>0</v>
      </c>
      <c r="K252" s="127" t="s">
        <v>147</v>
      </c>
      <c r="L252" s="132"/>
      <c r="M252" s="133" t="s">
        <v>19</v>
      </c>
      <c r="N252" s="134" t="s">
        <v>41</v>
      </c>
      <c r="P252" s="135">
        <f>O252*H252</f>
        <v>0</v>
      </c>
      <c r="Q252" s="135">
        <v>1</v>
      </c>
      <c r="R252" s="135">
        <f>Q252*H252</f>
        <v>1761.48</v>
      </c>
      <c r="S252" s="135">
        <v>0</v>
      </c>
      <c r="T252" s="136">
        <f>S252*H252</f>
        <v>0</v>
      </c>
      <c r="AR252" s="137" t="s">
        <v>148</v>
      </c>
      <c r="AT252" s="137" t="s">
        <v>143</v>
      </c>
      <c r="AU252" s="137" t="s">
        <v>78</v>
      </c>
      <c r="AY252" s="17" t="s">
        <v>142</v>
      </c>
      <c r="BE252" s="138">
        <f>IF(N252="základní",J252,0)</f>
        <v>0</v>
      </c>
      <c r="BF252" s="138">
        <f>IF(N252="snížená",J252,0)</f>
        <v>0</v>
      </c>
      <c r="BG252" s="138">
        <f>IF(N252="zákl. přenesená",J252,0)</f>
        <v>0</v>
      </c>
      <c r="BH252" s="138">
        <f>IF(N252="sníž. přenesená",J252,0)</f>
        <v>0</v>
      </c>
      <c r="BI252" s="138">
        <f>IF(N252="nulová",J252,0)</f>
        <v>0</v>
      </c>
      <c r="BJ252" s="17" t="s">
        <v>78</v>
      </c>
      <c r="BK252" s="138">
        <f>ROUND(I252*H252,2)</f>
        <v>0</v>
      </c>
      <c r="BL252" s="17" t="s">
        <v>149</v>
      </c>
      <c r="BM252" s="137" t="s">
        <v>2058</v>
      </c>
    </row>
    <row r="253" spans="2:65" s="13" customFormat="1" ht="11.25">
      <c r="B253" s="154"/>
      <c r="D253" s="140" t="s">
        <v>151</v>
      </c>
      <c r="E253" s="155" t="s">
        <v>19</v>
      </c>
      <c r="F253" s="156" t="s">
        <v>1073</v>
      </c>
      <c r="H253" s="155" t="s">
        <v>19</v>
      </c>
      <c r="I253" s="157"/>
      <c r="L253" s="154"/>
      <c r="M253" s="158"/>
      <c r="T253" s="159"/>
      <c r="AT253" s="155" t="s">
        <v>151</v>
      </c>
      <c r="AU253" s="155" t="s">
        <v>78</v>
      </c>
      <c r="AV253" s="13" t="s">
        <v>78</v>
      </c>
      <c r="AW253" s="13" t="s">
        <v>31</v>
      </c>
      <c r="AX253" s="13" t="s">
        <v>70</v>
      </c>
      <c r="AY253" s="155" t="s">
        <v>142</v>
      </c>
    </row>
    <row r="254" spans="2:65" s="11" customFormat="1" ht="11.25">
      <c r="B254" s="139"/>
      <c r="D254" s="140" t="s">
        <v>151</v>
      </c>
      <c r="E254" s="141" t="s">
        <v>19</v>
      </c>
      <c r="F254" s="142" t="s">
        <v>2059</v>
      </c>
      <c r="H254" s="143">
        <v>1597.32</v>
      </c>
      <c r="I254" s="144"/>
      <c r="L254" s="139"/>
      <c r="M254" s="145"/>
      <c r="T254" s="146"/>
      <c r="AT254" s="141" t="s">
        <v>151</v>
      </c>
      <c r="AU254" s="141" t="s">
        <v>78</v>
      </c>
      <c r="AV254" s="11" t="s">
        <v>80</v>
      </c>
      <c r="AW254" s="11" t="s">
        <v>31</v>
      </c>
      <c r="AX254" s="11" t="s">
        <v>70</v>
      </c>
      <c r="AY254" s="141" t="s">
        <v>142</v>
      </c>
    </row>
    <row r="255" spans="2:65" s="13" customFormat="1" ht="11.25">
      <c r="B255" s="154"/>
      <c r="D255" s="140" t="s">
        <v>151</v>
      </c>
      <c r="E255" s="155" t="s">
        <v>19</v>
      </c>
      <c r="F255" s="156" t="s">
        <v>2060</v>
      </c>
      <c r="H255" s="155" t="s">
        <v>19</v>
      </c>
      <c r="I255" s="157"/>
      <c r="L255" s="154"/>
      <c r="M255" s="158"/>
      <c r="T255" s="159"/>
      <c r="AT255" s="155" t="s">
        <v>151</v>
      </c>
      <c r="AU255" s="155" t="s">
        <v>78</v>
      </c>
      <c r="AV255" s="13" t="s">
        <v>78</v>
      </c>
      <c r="AW255" s="13" t="s">
        <v>31</v>
      </c>
      <c r="AX255" s="13" t="s">
        <v>70</v>
      </c>
      <c r="AY255" s="155" t="s">
        <v>142</v>
      </c>
    </row>
    <row r="256" spans="2:65" s="11" customFormat="1" ht="11.25">
      <c r="B256" s="139"/>
      <c r="D256" s="140" t="s">
        <v>151</v>
      </c>
      <c r="E256" s="141" t="s">
        <v>19</v>
      </c>
      <c r="F256" s="142" t="s">
        <v>2061</v>
      </c>
      <c r="H256" s="143">
        <v>-10.26</v>
      </c>
      <c r="I256" s="144"/>
      <c r="L256" s="139"/>
      <c r="M256" s="145"/>
      <c r="T256" s="146"/>
      <c r="AT256" s="141" t="s">
        <v>151</v>
      </c>
      <c r="AU256" s="141" t="s">
        <v>78</v>
      </c>
      <c r="AV256" s="11" t="s">
        <v>80</v>
      </c>
      <c r="AW256" s="11" t="s">
        <v>31</v>
      </c>
      <c r="AX256" s="11" t="s">
        <v>70</v>
      </c>
      <c r="AY256" s="141" t="s">
        <v>142</v>
      </c>
    </row>
    <row r="257" spans="2:65" s="13" customFormat="1" ht="11.25">
      <c r="B257" s="154"/>
      <c r="D257" s="140" t="s">
        <v>151</v>
      </c>
      <c r="E257" s="155" t="s">
        <v>19</v>
      </c>
      <c r="F257" s="156" t="s">
        <v>1063</v>
      </c>
      <c r="H257" s="155" t="s">
        <v>19</v>
      </c>
      <c r="I257" s="157"/>
      <c r="L257" s="154"/>
      <c r="M257" s="158"/>
      <c r="T257" s="159"/>
      <c r="AT257" s="155" t="s">
        <v>151</v>
      </c>
      <c r="AU257" s="155" t="s">
        <v>78</v>
      </c>
      <c r="AV257" s="13" t="s">
        <v>78</v>
      </c>
      <c r="AW257" s="13" t="s">
        <v>31</v>
      </c>
      <c r="AX257" s="13" t="s">
        <v>70</v>
      </c>
      <c r="AY257" s="155" t="s">
        <v>142</v>
      </c>
    </row>
    <row r="258" spans="2:65" s="13" customFormat="1" ht="11.25">
      <c r="B258" s="154"/>
      <c r="D258" s="140" t="s">
        <v>151</v>
      </c>
      <c r="E258" s="155" t="s">
        <v>19</v>
      </c>
      <c r="F258" s="156" t="s">
        <v>2018</v>
      </c>
      <c r="H258" s="155" t="s">
        <v>19</v>
      </c>
      <c r="I258" s="157"/>
      <c r="L258" s="154"/>
      <c r="M258" s="158"/>
      <c r="T258" s="159"/>
      <c r="AT258" s="155" t="s">
        <v>151</v>
      </c>
      <c r="AU258" s="155" t="s">
        <v>78</v>
      </c>
      <c r="AV258" s="13" t="s">
        <v>78</v>
      </c>
      <c r="AW258" s="13" t="s">
        <v>31</v>
      </c>
      <c r="AX258" s="13" t="s">
        <v>70</v>
      </c>
      <c r="AY258" s="155" t="s">
        <v>142</v>
      </c>
    </row>
    <row r="259" spans="2:65" s="11" customFormat="1" ht="11.25">
      <c r="B259" s="139"/>
      <c r="D259" s="140" t="s">
        <v>151</v>
      </c>
      <c r="E259" s="141" t="s">
        <v>19</v>
      </c>
      <c r="F259" s="142" t="s">
        <v>1072</v>
      </c>
      <c r="H259" s="143">
        <v>45.9</v>
      </c>
      <c r="I259" s="144"/>
      <c r="L259" s="139"/>
      <c r="M259" s="145"/>
      <c r="T259" s="146"/>
      <c r="AT259" s="141" t="s">
        <v>151</v>
      </c>
      <c r="AU259" s="141" t="s">
        <v>78</v>
      </c>
      <c r="AV259" s="11" t="s">
        <v>80</v>
      </c>
      <c r="AW259" s="11" t="s">
        <v>31</v>
      </c>
      <c r="AX259" s="11" t="s">
        <v>70</v>
      </c>
      <c r="AY259" s="141" t="s">
        <v>142</v>
      </c>
    </row>
    <row r="260" spans="2:65" s="13" customFormat="1" ht="11.25">
      <c r="B260" s="154"/>
      <c r="D260" s="140" t="s">
        <v>151</v>
      </c>
      <c r="E260" s="155" t="s">
        <v>19</v>
      </c>
      <c r="F260" s="156" t="s">
        <v>2024</v>
      </c>
      <c r="H260" s="155" t="s">
        <v>19</v>
      </c>
      <c r="I260" s="157"/>
      <c r="L260" s="154"/>
      <c r="M260" s="158"/>
      <c r="T260" s="159"/>
      <c r="AT260" s="155" t="s">
        <v>151</v>
      </c>
      <c r="AU260" s="155" t="s">
        <v>78</v>
      </c>
      <c r="AV260" s="13" t="s">
        <v>78</v>
      </c>
      <c r="AW260" s="13" t="s">
        <v>31</v>
      </c>
      <c r="AX260" s="13" t="s">
        <v>70</v>
      </c>
      <c r="AY260" s="155" t="s">
        <v>142</v>
      </c>
    </row>
    <row r="261" spans="2:65" s="11" customFormat="1" ht="11.25">
      <c r="B261" s="139"/>
      <c r="D261" s="140" t="s">
        <v>151</v>
      </c>
      <c r="E261" s="141" t="s">
        <v>19</v>
      </c>
      <c r="F261" s="142" t="s">
        <v>2062</v>
      </c>
      <c r="H261" s="143">
        <v>24.48</v>
      </c>
      <c r="I261" s="144"/>
      <c r="L261" s="139"/>
      <c r="M261" s="145"/>
      <c r="T261" s="146"/>
      <c r="AT261" s="141" t="s">
        <v>151</v>
      </c>
      <c r="AU261" s="141" t="s">
        <v>78</v>
      </c>
      <c r="AV261" s="11" t="s">
        <v>80</v>
      </c>
      <c r="AW261" s="11" t="s">
        <v>31</v>
      </c>
      <c r="AX261" s="11" t="s">
        <v>70</v>
      </c>
      <c r="AY261" s="141" t="s">
        <v>142</v>
      </c>
    </row>
    <row r="262" spans="2:65" s="13" customFormat="1" ht="11.25">
      <c r="B262" s="154"/>
      <c r="D262" s="140" t="s">
        <v>151</v>
      </c>
      <c r="E262" s="155" t="s">
        <v>19</v>
      </c>
      <c r="F262" s="156" t="s">
        <v>2019</v>
      </c>
      <c r="H262" s="155" t="s">
        <v>19</v>
      </c>
      <c r="I262" s="157"/>
      <c r="L262" s="154"/>
      <c r="M262" s="158"/>
      <c r="T262" s="159"/>
      <c r="AT262" s="155" t="s">
        <v>151</v>
      </c>
      <c r="AU262" s="155" t="s">
        <v>78</v>
      </c>
      <c r="AV262" s="13" t="s">
        <v>78</v>
      </c>
      <c r="AW262" s="13" t="s">
        <v>31</v>
      </c>
      <c r="AX262" s="13" t="s">
        <v>70</v>
      </c>
      <c r="AY262" s="155" t="s">
        <v>142</v>
      </c>
    </row>
    <row r="263" spans="2:65" s="11" customFormat="1" ht="11.25">
      <c r="B263" s="139"/>
      <c r="D263" s="140" t="s">
        <v>151</v>
      </c>
      <c r="E263" s="141" t="s">
        <v>19</v>
      </c>
      <c r="F263" s="142" t="s">
        <v>2063</v>
      </c>
      <c r="H263" s="143">
        <v>30.6</v>
      </c>
      <c r="I263" s="144"/>
      <c r="L263" s="139"/>
      <c r="M263" s="145"/>
      <c r="T263" s="146"/>
      <c r="AT263" s="141" t="s">
        <v>151</v>
      </c>
      <c r="AU263" s="141" t="s">
        <v>78</v>
      </c>
      <c r="AV263" s="11" t="s">
        <v>80</v>
      </c>
      <c r="AW263" s="11" t="s">
        <v>31</v>
      </c>
      <c r="AX263" s="11" t="s">
        <v>70</v>
      </c>
      <c r="AY263" s="141" t="s">
        <v>142</v>
      </c>
    </row>
    <row r="264" spans="2:65" s="13" customFormat="1" ht="11.25">
      <c r="B264" s="154"/>
      <c r="D264" s="140" t="s">
        <v>151</v>
      </c>
      <c r="E264" s="155" t="s">
        <v>19</v>
      </c>
      <c r="F264" s="156" t="s">
        <v>2021</v>
      </c>
      <c r="H264" s="155" t="s">
        <v>19</v>
      </c>
      <c r="I264" s="157"/>
      <c r="L264" s="154"/>
      <c r="M264" s="158"/>
      <c r="T264" s="159"/>
      <c r="AT264" s="155" t="s">
        <v>151</v>
      </c>
      <c r="AU264" s="155" t="s">
        <v>78</v>
      </c>
      <c r="AV264" s="13" t="s">
        <v>78</v>
      </c>
      <c r="AW264" s="13" t="s">
        <v>31</v>
      </c>
      <c r="AX264" s="13" t="s">
        <v>70</v>
      </c>
      <c r="AY264" s="155" t="s">
        <v>142</v>
      </c>
    </row>
    <row r="265" spans="2:65" s="11" customFormat="1" ht="11.25">
      <c r="B265" s="139"/>
      <c r="D265" s="140" t="s">
        <v>151</v>
      </c>
      <c r="E265" s="141" t="s">
        <v>19</v>
      </c>
      <c r="F265" s="142" t="s">
        <v>2064</v>
      </c>
      <c r="H265" s="143">
        <v>36.72</v>
      </c>
      <c r="I265" s="144"/>
      <c r="L265" s="139"/>
      <c r="M265" s="145"/>
      <c r="T265" s="146"/>
      <c r="AT265" s="141" t="s">
        <v>151</v>
      </c>
      <c r="AU265" s="141" t="s">
        <v>78</v>
      </c>
      <c r="AV265" s="11" t="s">
        <v>80</v>
      </c>
      <c r="AW265" s="11" t="s">
        <v>31</v>
      </c>
      <c r="AX265" s="11" t="s">
        <v>70</v>
      </c>
      <c r="AY265" s="141" t="s">
        <v>142</v>
      </c>
    </row>
    <row r="266" spans="2:65" s="13" customFormat="1" ht="11.25">
      <c r="B266" s="154"/>
      <c r="D266" s="140" t="s">
        <v>151</v>
      </c>
      <c r="E266" s="155" t="s">
        <v>19</v>
      </c>
      <c r="F266" s="156" t="s">
        <v>1996</v>
      </c>
      <c r="H266" s="155" t="s">
        <v>19</v>
      </c>
      <c r="I266" s="157"/>
      <c r="L266" s="154"/>
      <c r="M266" s="158"/>
      <c r="T266" s="159"/>
      <c r="AT266" s="155" t="s">
        <v>151</v>
      </c>
      <c r="AU266" s="155" t="s">
        <v>78</v>
      </c>
      <c r="AV266" s="13" t="s">
        <v>78</v>
      </c>
      <c r="AW266" s="13" t="s">
        <v>31</v>
      </c>
      <c r="AX266" s="13" t="s">
        <v>70</v>
      </c>
      <c r="AY266" s="155" t="s">
        <v>142</v>
      </c>
    </row>
    <row r="267" spans="2:65" s="11" customFormat="1" ht="11.25">
      <c r="B267" s="139"/>
      <c r="D267" s="140" t="s">
        <v>151</v>
      </c>
      <c r="E267" s="141" t="s">
        <v>19</v>
      </c>
      <c r="F267" s="142" t="s">
        <v>2064</v>
      </c>
      <c r="H267" s="143">
        <v>36.72</v>
      </c>
      <c r="I267" s="144"/>
      <c r="L267" s="139"/>
      <c r="M267" s="145"/>
      <c r="T267" s="146"/>
      <c r="AT267" s="141" t="s">
        <v>151</v>
      </c>
      <c r="AU267" s="141" t="s">
        <v>78</v>
      </c>
      <c r="AV267" s="11" t="s">
        <v>80</v>
      </c>
      <c r="AW267" s="11" t="s">
        <v>31</v>
      </c>
      <c r="AX267" s="11" t="s">
        <v>70</v>
      </c>
      <c r="AY267" s="141" t="s">
        <v>142</v>
      </c>
    </row>
    <row r="268" spans="2:65" s="12" customFormat="1" ht="11.25">
      <c r="B268" s="147"/>
      <c r="D268" s="140" t="s">
        <v>151</v>
      </c>
      <c r="E268" s="148" t="s">
        <v>19</v>
      </c>
      <c r="F268" s="149" t="s">
        <v>154</v>
      </c>
      <c r="H268" s="150">
        <v>1761.48</v>
      </c>
      <c r="I268" s="151"/>
      <c r="L268" s="147"/>
      <c r="M268" s="152"/>
      <c r="T268" s="153"/>
      <c r="AT268" s="148" t="s">
        <v>151</v>
      </c>
      <c r="AU268" s="148" t="s">
        <v>78</v>
      </c>
      <c r="AV268" s="12" t="s">
        <v>149</v>
      </c>
      <c r="AW268" s="12" t="s">
        <v>31</v>
      </c>
      <c r="AX268" s="12" t="s">
        <v>78</v>
      </c>
      <c r="AY268" s="148" t="s">
        <v>142</v>
      </c>
    </row>
    <row r="269" spans="2:65" s="1" customFormat="1" ht="16.5" customHeight="1">
      <c r="B269" s="32"/>
      <c r="C269" s="125" t="s">
        <v>272</v>
      </c>
      <c r="D269" s="125" t="s">
        <v>143</v>
      </c>
      <c r="E269" s="126" t="s">
        <v>1572</v>
      </c>
      <c r="F269" s="127" t="s">
        <v>1573</v>
      </c>
      <c r="G269" s="128" t="s">
        <v>290</v>
      </c>
      <c r="H269" s="129">
        <v>2</v>
      </c>
      <c r="I269" s="130"/>
      <c r="J269" s="131">
        <f>ROUND(I269*H269,2)</f>
        <v>0</v>
      </c>
      <c r="K269" s="127" t="s">
        <v>147</v>
      </c>
      <c r="L269" s="132"/>
      <c r="M269" s="133" t="s">
        <v>19</v>
      </c>
      <c r="N269" s="134" t="s">
        <v>41</v>
      </c>
      <c r="P269" s="135">
        <f>O269*H269</f>
        <v>0</v>
      </c>
      <c r="Q269" s="135">
        <v>1</v>
      </c>
      <c r="R269" s="135">
        <f>Q269*H269</f>
        <v>2</v>
      </c>
      <c r="S269" s="135">
        <v>0</v>
      </c>
      <c r="T269" s="136">
        <f>S269*H269</f>
        <v>0</v>
      </c>
      <c r="AR269" s="137" t="s">
        <v>148</v>
      </c>
      <c r="AT269" s="137" t="s">
        <v>143</v>
      </c>
      <c r="AU269" s="137" t="s">
        <v>78</v>
      </c>
      <c r="AY269" s="17" t="s">
        <v>142</v>
      </c>
      <c r="BE269" s="138">
        <f>IF(N269="základní",J269,0)</f>
        <v>0</v>
      </c>
      <c r="BF269" s="138">
        <f>IF(N269="snížená",J269,0)</f>
        <v>0</v>
      </c>
      <c r="BG269" s="138">
        <f>IF(N269="zákl. přenesená",J269,0)</f>
        <v>0</v>
      </c>
      <c r="BH269" s="138">
        <f>IF(N269="sníž. přenesená",J269,0)</f>
        <v>0</v>
      </c>
      <c r="BI269" s="138">
        <f>IF(N269="nulová",J269,0)</f>
        <v>0</v>
      </c>
      <c r="BJ269" s="17" t="s">
        <v>78</v>
      </c>
      <c r="BK269" s="138">
        <f>ROUND(I269*H269,2)</f>
        <v>0</v>
      </c>
      <c r="BL269" s="17" t="s">
        <v>149</v>
      </c>
      <c r="BM269" s="137" t="s">
        <v>2065</v>
      </c>
    </row>
    <row r="270" spans="2:65" s="13" customFormat="1" ht="11.25">
      <c r="B270" s="154"/>
      <c r="D270" s="140" t="s">
        <v>151</v>
      </c>
      <c r="E270" s="155" t="s">
        <v>19</v>
      </c>
      <c r="F270" s="156" t="s">
        <v>1575</v>
      </c>
      <c r="H270" s="155" t="s">
        <v>19</v>
      </c>
      <c r="I270" s="157"/>
      <c r="L270" s="154"/>
      <c r="M270" s="158"/>
      <c r="T270" s="159"/>
      <c r="AT270" s="155" t="s">
        <v>151</v>
      </c>
      <c r="AU270" s="155" t="s">
        <v>78</v>
      </c>
      <c r="AV270" s="13" t="s">
        <v>78</v>
      </c>
      <c r="AW270" s="13" t="s">
        <v>31</v>
      </c>
      <c r="AX270" s="13" t="s">
        <v>70</v>
      </c>
      <c r="AY270" s="155" t="s">
        <v>142</v>
      </c>
    </row>
    <row r="271" spans="2:65" s="11" customFormat="1" ht="11.25">
      <c r="B271" s="139"/>
      <c r="D271" s="140" t="s">
        <v>151</v>
      </c>
      <c r="E271" s="141" t="s">
        <v>19</v>
      </c>
      <c r="F271" s="142" t="s">
        <v>772</v>
      </c>
      <c r="H271" s="143">
        <v>2</v>
      </c>
      <c r="I271" s="144"/>
      <c r="L271" s="139"/>
      <c r="M271" s="145"/>
      <c r="T271" s="146"/>
      <c r="AT271" s="141" t="s">
        <v>151</v>
      </c>
      <c r="AU271" s="141" t="s">
        <v>78</v>
      </c>
      <c r="AV271" s="11" t="s">
        <v>80</v>
      </c>
      <c r="AW271" s="11" t="s">
        <v>31</v>
      </c>
      <c r="AX271" s="11" t="s">
        <v>70</v>
      </c>
      <c r="AY271" s="141" t="s">
        <v>142</v>
      </c>
    </row>
    <row r="272" spans="2:65" s="12" customFormat="1" ht="11.25">
      <c r="B272" s="147"/>
      <c r="D272" s="140" t="s">
        <v>151</v>
      </c>
      <c r="E272" s="148" t="s">
        <v>19</v>
      </c>
      <c r="F272" s="149" t="s">
        <v>154</v>
      </c>
      <c r="H272" s="150">
        <v>2</v>
      </c>
      <c r="I272" s="151"/>
      <c r="L272" s="147"/>
      <c r="M272" s="152"/>
      <c r="T272" s="153"/>
      <c r="AT272" s="148" t="s">
        <v>151</v>
      </c>
      <c r="AU272" s="148" t="s">
        <v>78</v>
      </c>
      <c r="AV272" s="12" t="s">
        <v>149</v>
      </c>
      <c r="AW272" s="12" t="s">
        <v>31</v>
      </c>
      <c r="AX272" s="12" t="s">
        <v>78</v>
      </c>
      <c r="AY272" s="148" t="s">
        <v>142</v>
      </c>
    </row>
    <row r="273" spans="2:65" s="1" customFormat="1" ht="16.5" customHeight="1">
      <c r="B273" s="32"/>
      <c r="C273" s="125" t="s">
        <v>14</v>
      </c>
      <c r="D273" s="125" t="s">
        <v>143</v>
      </c>
      <c r="E273" s="126" t="s">
        <v>1097</v>
      </c>
      <c r="F273" s="127" t="s">
        <v>1098</v>
      </c>
      <c r="G273" s="128" t="s">
        <v>319</v>
      </c>
      <c r="H273" s="129">
        <v>18</v>
      </c>
      <c r="I273" s="130"/>
      <c r="J273" s="131">
        <f>ROUND(I273*H273,2)</f>
        <v>0</v>
      </c>
      <c r="K273" s="127" t="s">
        <v>147</v>
      </c>
      <c r="L273" s="132"/>
      <c r="M273" s="133" t="s">
        <v>19</v>
      </c>
      <c r="N273" s="134" t="s">
        <v>41</v>
      </c>
      <c r="P273" s="135">
        <f>O273*H273</f>
        <v>0</v>
      </c>
      <c r="Q273" s="135">
        <v>0</v>
      </c>
      <c r="R273" s="135">
        <f>Q273*H273</f>
        <v>0</v>
      </c>
      <c r="S273" s="135">
        <v>0</v>
      </c>
      <c r="T273" s="136">
        <f>S273*H273</f>
        <v>0</v>
      </c>
      <c r="AR273" s="137" t="s">
        <v>148</v>
      </c>
      <c r="AT273" s="137" t="s">
        <v>143</v>
      </c>
      <c r="AU273" s="137" t="s">
        <v>78</v>
      </c>
      <c r="AY273" s="17" t="s">
        <v>142</v>
      </c>
      <c r="BE273" s="138">
        <f>IF(N273="základní",J273,0)</f>
        <v>0</v>
      </c>
      <c r="BF273" s="138">
        <f>IF(N273="snížená",J273,0)</f>
        <v>0</v>
      </c>
      <c r="BG273" s="138">
        <f>IF(N273="zákl. přenesená",J273,0)</f>
        <v>0</v>
      </c>
      <c r="BH273" s="138">
        <f>IF(N273="sníž. přenesená",J273,0)</f>
        <v>0</v>
      </c>
      <c r="BI273" s="138">
        <f>IF(N273="nulová",J273,0)</f>
        <v>0</v>
      </c>
      <c r="BJ273" s="17" t="s">
        <v>78</v>
      </c>
      <c r="BK273" s="138">
        <f>ROUND(I273*H273,2)</f>
        <v>0</v>
      </c>
      <c r="BL273" s="17" t="s">
        <v>149</v>
      </c>
      <c r="BM273" s="137" t="s">
        <v>2066</v>
      </c>
    </row>
    <row r="274" spans="2:65" s="13" customFormat="1" ht="11.25">
      <c r="B274" s="154"/>
      <c r="D274" s="140" t="s">
        <v>151</v>
      </c>
      <c r="E274" s="155" t="s">
        <v>19</v>
      </c>
      <c r="F274" s="156" t="s">
        <v>1579</v>
      </c>
      <c r="H274" s="155" t="s">
        <v>19</v>
      </c>
      <c r="I274" s="157"/>
      <c r="L274" s="154"/>
      <c r="M274" s="158"/>
      <c r="T274" s="159"/>
      <c r="AT274" s="155" t="s">
        <v>151</v>
      </c>
      <c r="AU274" s="155" t="s">
        <v>78</v>
      </c>
      <c r="AV274" s="13" t="s">
        <v>78</v>
      </c>
      <c r="AW274" s="13" t="s">
        <v>31</v>
      </c>
      <c r="AX274" s="13" t="s">
        <v>70</v>
      </c>
      <c r="AY274" s="155" t="s">
        <v>142</v>
      </c>
    </row>
    <row r="275" spans="2:65" s="13" customFormat="1" ht="11.25">
      <c r="B275" s="154"/>
      <c r="D275" s="140" t="s">
        <v>151</v>
      </c>
      <c r="E275" s="155" t="s">
        <v>19</v>
      </c>
      <c r="F275" s="156" t="s">
        <v>2050</v>
      </c>
      <c r="H275" s="155" t="s">
        <v>19</v>
      </c>
      <c r="I275" s="157"/>
      <c r="L275" s="154"/>
      <c r="M275" s="158"/>
      <c r="T275" s="159"/>
      <c r="AT275" s="155" t="s">
        <v>151</v>
      </c>
      <c r="AU275" s="155" t="s">
        <v>78</v>
      </c>
      <c r="AV275" s="13" t="s">
        <v>78</v>
      </c>
      <c r="AW275" s="13" t="s">
        <v>31</v>
      </c>
      <c r="AX275" s="13" t="s">
        <v>70</v>
      </c>
      <c r="AY275" s="155" t="s">
        <v>142</v>
      </c>
    </row>
    <row r="276" spans="2:65" s="11" customFormat="1" ht="11.25">
      <c r="B276" s="139"/>
      <c r="D276" s="140" t="s">
        <v>151</v>
      </c>
      <c r="E276" s="141" t="s">
        <v>19</v>
      </c>
      <c r="F276" s="142" t="s">
        <v>2067</v>
      </c>
      <c r="H276" s="143">
        <v>18</v>
      </c>
      <c r="I276" s="144"/>
      <c r="L276" s="139"/>
      <c r="M276" s="145"/>
      <c r="T276" s="146"/>
      <c r="AT276" s="141" t="s">
        <v>151</v>
      </c>
      <c r="AU276" s="141" t="s">
        <v>78</v>
      </c>
      <c r="AV276" s="11" t="s">
        <v>80</v>
      </c>
      <c r="AW276" s="11" t="s">
        <v>31</v>
      </c>
      <c r="AX276" s="11" t="s">
        <v>70</v>
      </c>
      <c r="AY276" s="141" t="s">
        <v>142</v>
      </c>
    </row>
    <row r="277" spans="2:65" s="12" customFormat="1" ht="11.25">
      <c r="B277" s="147"/>
      <c r="D277" s="140" t="s">
        <v>151</v>
      </c>
      <c r="E277" s="148" t="s">
        <v>19</v>
      </c>
      <c r="F277" s="149" t="s">
        <v>154</v>
      </c>
      <c r="H277" s="150">
        <v>18</v>
      </c>
      <c r="I277" s="151"/>
      <c r="L277" s="147"/>
      <c r="M277" s="152"/>
      <c r="T277" s="153"/>
      <c r="AT277" s="148" t="s">
        <v>151</v>
      </c>
      <c r="AU277" s="148" t="s">
        <v>78</v>
      </c>
      <c r="AV277" s="12" t="s">
        <v>149</v>
      </c>
      <c r="AW277" s="12" t="s">
        <v>31</v>
      </c>
      <c r="AX277" s="12" t="s">
        <v>78</v>
      </c>
      <c r="AY277" s="148" t="s">
        <v>142</v>
      </c>
    </row>
    <row r="278" spans="2:65" s="10" customFormat="1" ht="25.9" customHeight="1">
      <c r="B278" s="115"/>
      <c r="D278" s="116" t="s">
        <v>69</v>
      </c>
      <c r="E278" s="117" t="s">
        <v>314</v>
      </c>
      <c r="F278" s="117" t="s">
        <v>315</v>
      </c>
      <c r="I278" s="118"/>
      <c r="J278" s="119">
        <f>BK278</f>
        <v>0</v>
      </c>
      <c r="L278" s="115"/>
      <c r="M278" s="120"/>
      <c r="P278" s="121">
        <f>SUM(P279:P523)</f>
        <v>0</v>
      </c>
      <c r="R278" s="121">
        <f>SUM(R279:R523)</f>
        <v>0</v>
      </c>
      <c r="T278" s="122">
        <f>SUM(T279:T523)</f>
        <v>0</v>
      </c>
      <c r="AR278" s="116" t="s">
        <v>78</v>
      </c>
      <c r="AT278" s="123" t="s">
        <v>69</v>
      </c>
      <c r="AU278" s="123" t="s">
        <v>70</v>
      </c>
      <c r="AY278" s="116" t="s">
        <v>142</v>
      </c>
      <c r="BK278" s="124">
        <f>SUM(BK279:BK523)</f>
        <v>0</v>
      </c>
    </row>
    <row r="279" spans="2:65" s="1" customFormat="1" ht="66.75" customHeight="1">
      <c r="B279" s="32"/>
      <c r="C279" s="160" t="s">
        <v>178</v>
      </c>
      <c r="D279" s="160" t="s">
        <v>316</v>
      </c>
      <c r="E279" s="161" t="s">
        <v>317</v>
      </c>
      <c r="F279" s="162" t="s">
        <v>318</v>
      </c>
      <c r="G279" s="163" t="s">
        <v>319</v>
      </c>
      <c r="H279" s="164">
        <v>36000</v>
      </c>
      <c r="I279" s="165"/>
      <c r="J279" s="166">
        <f>ROUND(I279*H279,2)</f>
        <v>0</v>
      </c>
      <c r="K279" s="162" t="s">
        <v>147</v>
      </c>
      <c r="L279" s="32"/>
      <c r="M279" s="167" t="s">
        <v>19</v>
      </c>
      <c r="N279" s="168" t="s">
        <v>41</v>
      </c>
      <c r="P279" s="135">
        <f>O279*H279</f>
        <v>0</v>
      </c>
      <c r="Q279" s="135">
        <v>0</v>
      </c>
      <c r="R279" s="135">
        <f>Q279*H279</f>
        <v>0</v>
      </c>
      <c r="S279" s="135">
        <v>0</v>
      </c>
      <c r="T279" s="136">
        <f>S279*H279</f>
        <v>0</v>
      </c>
      <c r="AR279" s="137" t="s">
        <v>149</v>
      </c>
      <c r="AT279" s="137" t="s">
        <v>316</v>
      </c>
      <c r="AU279" s="137" t="s">
        <v>78</v>
      </c>
      <c r="AY279" s="17" t="s">
        <v>142</v>
      </c>
      <c r="BE279" s="138">
        <f>IF(N279="základní",J279,0)</f>
        <v>0</v>
      </c>
      <c r="BF279" s="138">
        <f>IF(N279="snížená",J279,0)</f>
        <v>0</v>
      </c>
      <c r="BG279" s="138">
        <f>IF(N279="zákl. přenesená",J279,0)</f>
        <v>0</v>
      </c>
      <c r="BH279" s="138">
        <f>IF(N279="sníž. přenesená",J279,0)</f>
        <v>0</v>
      </c>
      <c r="BI279" s="138">
        <f>IF(N279="nulová",J279,0)</f>
        <v>0</v>
      </c>
      <c r="BJ279" s="17" t="s">
        <v>78</v>
      </c>
      <c r="BK279" s="138">
        <f>ROUND(I279*H279,2)</f>
        <v>0</v>
      </c>
      <c r="BL279" s="17" t="s">
        <v>149</v>
      </c>
      <c r="BM279" s="137" t="s">
        <v>2068</v>
      </c>
    </row>
    <row r="280" spans="2:65" s="11" customFormat="1" ht="11.25">
      <c r="B280" s="139"/>
      <c r="D280" s="140" t="s">
        <v>151</v>
      </c>
      <c r="E280" s="141" t="s">
        <v>19</v>
      </c>
      <c r="F280" s="142" t="s">
        <v>2069</v>
      </c>
      <c r="H280" s="143">
        <v>36000</v>
      </c>
      <c r="I280" s="144"/>
      <c r="L280" s="139"/>
      <c r="M280" s="145"/>
      <c r="T280" s="146"/>
      <c r="AT280" s="141" t="s">
        <v>151</v>
      </c>
      <c r="AU280" s="141" t="s">
        <v>78</v>
      </c>
      <c r="AV280" s="11" t="s">
        <v>80</v>
      </c>
      <c r="AW280" s="11" t="s">
        <v>31</v>
      </c>
      <c r="AX280" s="11" t="s">
        <v>70</v>
      </c>
      <c r="AY280" s="141" t="s">
        <v>142</v>
      </c>
    </row>
    <row r="281" spans="2:65" s="12" customFormat="1" ht="11.25">
      <c r="B281" s="147"/>
      <c r="D281" s="140" t="s">
        <v>151</v>
      </c>
      <c r="E281" s="148" t="s">
        <v>19</v>
      </c>
      <c r="F281" s="149" t="s">
        <v>154</v>
      </c>
      <c r="H281" s="150">
        <v>36000</v>
      </c>
      <c r="I281" s="151"/>
      <c r="L281" s="147"/>
      <c r="M281" s="152"/>
      <c r="T281" s="153"/>
      <c r="AT281" s="148" t="s">
        <v>151</v>
      </c>
      <c r="AU281" s="148" t="s">
        <v>78</v>
      </c>
      <c r="AV281" s="12" t="s">
        <v>149</v>
      </c>
      <c r="AW281" s="12" t="s">
        <v>31</v>
      </c>
      <c r="AX281" s="12" t="s">
        <v>78</v>
      </c>
      <c r="AY281" s="148" t="s">
        <v>142</v>
      </c>
    </row>
    <row r="282" spans="2:65" s="1" customFormat="1" ht="89.25" customHeight="1">
      <c r="B282" s="32"/>
      <c r="C282" s="160" t="s">
        <v>283</v>
      </c>
      <c r="D282" s="160" t="s">
        <v>316</v>
      </c>
      <c r="E282" s="161" t="s">
        <v>323</v>
      </c>
      <c r="F282" s="162" t="s">
        <v>324</v>
      </c>
      <c r="G282" s="163" t="s">
        <v>319</v>
      </c>
      <c r="H282" s="164">
        <v>8000</v>
      </c>
      <c r="I282" s="165"/>
      <c r="J282" s="166">
        <f>ROUND(I282*H282,2)</f>
        <v>0</v>
      </c>
      <c r="K282" s="162" t="s">
        <v>147</v>
      </c>
      <c r="L282" s="32"/>
      <c r="M282" s="167" t="s">
        <v>19</v>
      </c>
      <c r="N282" s="168" t="s">
        <v>41</v>
      </c>
      <c r="P282" s="135">
        <f>O282*H282</f>
        <v>0</v>
      </c>
      <c r="Q282" s="135">
        <v>0</v>
      </c>
      <c r="R282" s="135">
        <f>Q282*H282</f>
        <v>0</v>
      </c>
      <c r="S282" s="135">
        <v>0</v>
      </c>
      <c r="T282" s="136">
        <f>S282*H282</f>
        <v>0</v>
      </c>
      <c r="AR282" s="137" t="s">
        <v>149</v>
      </c>
      <c r="AT282" s="137" t="s">
        <v>316</v>
      </c>
      <c r="AU282" s="137" t="s">
        <v>78</v>
      </c>
      <c r="AY282" s="17" t="s">
        <v>142</v>
      </c>
      <c r="BE282" s="138">
        <f>IF(N282="základní",J282,0)</f>
        <v>0</v>
      </c>
      <c r="BF282" s="138">
        <f>IF(N282="snížená",J282,0)</f>
        <v>0</v>
      </c>
      <c r="BG282" s="138">
        <f>IF(N282="zákl. přenesená",J282,0)</f>
        <v>0</v>
      </c>
      <c r="BH282" s="138">
        <f>IF(N282="sníž. přenesená",J282,0)</f>
        <v>0</v>
      </c>
      <c r="BI282" s="138">
        <f>IF(N282="nulová",J282,0)</f>
        <v>0</v>
      </c>
      <c r="BJ282" s="17" t="s">
        <v>78</v>
      </c>
      <c r="BK282" s="138">
        <f>ROUND(I282*H282,2)</f>
        <v>0</v>
      </c>
      <c r="BL282" s="17" t="s">
        <v>149</v>
      </c>
      <c r="BM282" s="137" t="s">
        <v>2070</v>
      </c>
    </row>
    <row r="283" spans="2:65" s="11" customFormat="1" ht="11.25">
      <c r="B283" s="139"/>
      <c r="D283" s="140" t="s">
        <v>151</v>
      </c>
      <c r="E283" s="141" t="s">
        <v>19</v>
      </c>
      <c r="F283" s="142" t="s">
        <v>2071</v>
      </c>
      <c r="H283" s="143">
        <v>8000</v>
      </c>
      <c r="I283" s="144"/>
      <c r="L283" s="139"/>
      <c r="M283" s="145"/>
      <c r="T283" s="146"/>
      <c r="AT283" s="141" t="s">
        <v>151</v>
      </c>
      <c r="AU283" s="141" t="s">
        <v>78</v>
      </c>
      <c r="AV283" s="11" t="s">
        <v>80</v>
      </c>
      <c r="AW283" s="11" t="s">
        <v>31</v>
      </c>
      <c r="AX283" s="11" t="s">
        <v>70</v>
      </c>
      <c r="AY283" s="141" t="s">
        <v>142</v>
      </c>
    </row>
    <row r="284" spans="2:65" s="12" customFormat="1" ht="11.25">
      <c r="B284" s="147"/>
      <c r="D284" s="140" t="s">
        <v>151</v>
      </c>
      <c r="E284" s="148" t="s">
        <v>19</v>
      </c>
      <c r="F284" s="149" t="s">
        <v>154</v>
      </c>
      <c r="H284" s="150">
        <v>8000</v>
      </c>
      <c r="I284" s="151"/>
      <c r="L284" s="147"/>
      <c r="M284" s="152"/>
      <c r="T284" s="153"/>
      <c r="AT284" s="148" t="s">
        <v>151</v>
      </c>
      <c r="AU284" s="148" t="s">
        <v>78</v>
      </c>
      <c r="AV284" s="12" t="s">
        <v>149</v>
      </c>
      <c r="AW284" s="12" t="s">
        <v>31</v>
      </c>
      <c r="AX284" s="12" t="s">
        <v>78</v>
      </c>
      <c r="AY284" s="148" t="s">
        <v>142</v>
      </c>
    </row>
    <row r="285" spans="2:65" s="1" customFormat="1" ht="62.65" customHeight="1">
      <c r="B285" s="32"/>
      <c r="C285" s="160" t="s">
        <v>287</v>
      </c>
      <c r="D285" s="160" t="s">
        <v>316</v>
      </c>
      <c r="E285" s="161" t="s">
        <v>328</v>
      </c>
      <c r="F285" s="162" t="s">
        <v>329</v>
      </c>
      <c r="G285" s="163" t="s">
        <v>319</v>
      </c>
      <c r="H285" s="164">
        <v>11800</v>
      </c>
      <c r="I285" s="165"/>
      <c r="J285" s="166">
        <f>ROUND(I285*H285,2)</f>
        <v>0</v>
      </c>
      <c r="K285" s="162" t="s">
        <v>147</v>
      </c>
      <c r="L285" s="32"/>
      <c r="M285" s="167" t="s">
        <v>19</v>
      </c>
      <c r="N285" s="168" t="s">
        <v>41</v>
      </c>
      <c r="P285" s="135">
        <f>O285*H285</f>
        <v>0</v>
      </c>
      <c r="Q285" s="135">
        <v>0</v>
      </c>
      <c r="R285" s="135">
        <f>Q285*H285</f>
        <v>0</v>
      </c>
      <c r="S285" s="135">
        <v>0</v>
      </c>
      <c r="T285" s="136">
        <f>S285*H285</f>
        <v>0</v>
      </c>
      <c r="AR285" s="137" t="s">
        <v>149</v>
      </c>
      <c r="AT285" s="137" t="s">
        <v>316</v>
      </c>
      <c r="AU285" s="137" t="s">
        <v>78</v>
      </c>
      <c r="AY285" s="17" t="s">
        <v>142</v>
      </c>
      <c r="BE285" s="138">
        <f>IF(N285="základní",J285,0)</f>
        <v>0</v>
      </c>
      <c r="BF285" s="138">
        <f>IF(N285="snížená",J285,0)</f>
        <v>0</v>
      </c>
      <c r="BG285" s="138">
        <f>IF(N285="zákl. přenesená",J285,0)</f>
        <v>0</v>
      </c>
      <c r="BH285" s="138">
        <f>IF(N285="sníž. přenesená",J285,0)</f>
        <v>0</v>
      </c>
      <c r="BI285" s="138">
        <f>IF(N285="nulová",J285,0)</f>
        <v>0</v>
      </c>
      <c r="BJ285" s="17" t="s">
        <v>78</v>
      </c>
      <c r="BK285" s="138">
        <f>ROUND(I285*H285,2)</f>
        <v>0</v>
      </c>
      <c r="BL285" s="17" t="s">
        <v>149</v>
      </c>
      <c r="BM285" s="137" t="s">
        <v>2072</v>
      </c>
    </row>
    <row r="286" spans="2:65" s="13" customFormat="1" ht="11.25">
      <c r="B286" s="154"/>
      <c r="D286" s="140" t="s">
        <v>151</v>
      </c>
      <c r="E286" s="155" t="s">
        <v>19</v>
      </c>
      <c r="F286" s="156" t="s">
        <v>2073</v>
      </c>
      <c r="H286" s="155" t="s">
        <v>19</v>
      </c>
      <c r="I286" s="157"/>
      <c r="L286" s="154"/>
      <c r="M286" s="158"/>
      <c r="T286" s="159"/>
      <c r="AT286" s="155" t="s">
        <v>151</v>
      </c>
      <c r="AU286" s="155" t="s">
        <v>78</v>
      </c>
      <c r="AV286" s="13" t="s">
        <v>78</v>
      </c>
      <c r="AW286" s="13" t="s">
        <v>31</v>
      </c>
      <c r="AX286" s="13" t="s">
        <v>70</v>
      </c>
      <c r="AY286" s="155" t="s">
        <v>142</v>
      </c>
    </row>
    <row r="287" spans="2:65" s="11" customFormat="1" ht="11.25">
      <c r="B287" s="139"/>
      <c r="D287" s="140" t="s">
        <v>151</v>
      </c>
      <c r="E287" s="141" t="s">
        <v>19</v>
      </c>
      <c r="F287" s="142" t="s">
        <v>2074</v>
      </c>
      <c r="H287" s="143">
        <v>2950</v>
      </c>
      <c r="I287" s="144"/>
      <c r="L287" s="139"/>
      <c r="M287" s="145"/>
      <c r="T287" s="146"/>
      <c r="AT287" s="141" t="s">
        <v>151</v>
      </c>
      <c r="AU287" s="141" t="s">
        <v>78</v>
      </c>
      <c r="AV287" s="11" t="s">
        <v>80</v>
      </c>
      <c r="AW287" s="11" t="s">
        <v>31</v>
      </c>
      <c r="AX287" s="11" t="s">
        <v>70</v>
      </c>
      <c r="AY287" s="141" t="s">
        <v>142</v>
      </c>
    </row>
    <row r="288" spans="2:65" s="11" customFormat="1" ht="11.25">
      <c r="B288" s="139"/>
      <c r="D288" s="140" t="s">
        <v>151</v>
      </c>
      <c r="E288" s="141" t="s">
        <v>19</v>
      </c>
      <c r="F288" s="142" t="s">
        <v>2075</v>
      </c>
      <c r="H288" s="143">
        <v>3650</v>
      </c>
      <c r="I288" s="144"/>
      <c r="L288" s="139"/>
      <c r="M288" s="145"/>
      <c r="T288" s="146"/>
      <c r="AT288" s="141" t="s">
        <v>151</v>
      </c>
      <c r="AU288" s="141" t="s">
        <v>78</v>
      </c>
      <c r="AV288" s="11" t="s">
        <v>80</v>
      </c>
      <c r="AW288" s="11" t="s">
        <v>31</v>
      </c>
      <c r="AX288" s="11" t="s">
        <v>70</v>
      </c>
      <c r="AY288" s="141" t="s">
        <v>142</v>
      </c>
    </row>
    <row r="289" spans="2:65" s="13" customFormat="1" ht="11.25">
      <c r="B289" s="154"/>
      <c r="D289" s="140" t="s">
        <v>151</v>
      </c>
      <c r="E289" s="155" t="s">
        <v>19</v>
      </c>
      <c r="F289" s="156" t="s">
        <v>1595</v>
      </c>
      <c r="H289" s="155" t="s">
        <v>19</v>
      </c>
      <c r="I289" s="157"/>
      <c r="L289" s="154"/>
      <c r="M289" s="158"/>
      <c r="T289" s="159"/>
      <c r="AT289" s="155" t="s">
        <v>151</v>
      </c>
      <c r="AU289" s="155" t="s">
        <v>78</v>
      </c>
      <c r="AV289" s="13" t="s">
        <v>78</v>
      </c>
      <c r="AW289" s="13" t="s">
        <v>31</v>
      </c>
      <c r="AX289" s="13" t="s">
        <v>70</v>
      </c>
      <c r="AY289" s="155" t="s">
        <v>142</v>
      </c>
    </row>
    <row r="290" spans="2:65" s="11" customFormat="1" ht="11.25">
      <c r="B290" s="139"/>
      <c r="D290" s="140" t="s">
        <v>151</v>
      </c>
      <c r="E290" s="141" t="s">
        <v>19</v>
      </c>
      <c r="F290" s="142" t="s">
        <v>2076</v>
      </c>
      <c r="H290" s="143">
        <v>250</v>
      </c>
      <c r="I290" s="144"/>
      <c r="L290" s="139"/>
      <c r="M290" s="145"/>
      <c r="T290" s="146"/>
      <c r="AT290" s="141" t="s">
        <v>151</v>
      </c>
      <c r="AU290" s="141" t="s">
        <v>78</v>
      </c>
      <c r="AV290" s="11" t="s">
        <v>80</v>
      </c>
      <c r="AW290" s="11" t="s">
        <v>31</v>
      </c>
      <c r="AX290" s="11" t="s">
        <v>70</v>
      </c>
      <c r="AY290" s="141" t="s">
        <v>142</v>
      </c>
    </row>
    <row r="291" spans="2:65" s="11" customFormat="1" ht="11.25">
      <c r="B291" s="139"/>
      <c r="D291" s="140" t="s">
        <v>151</v>
      </c>
      <c r="E291" s="141" t="s">
        <v>19</v>
      </c>
      <c r="F291" s="142" t="s">
        <v>2077</v>
      </c>
      <c r="H291" s="143">
        <v>200</v>
      </c>
      <c r="I291" s="144"/>
      <c r="L291" s="139"/>
      <c r="M291" s="145"/>
      <c r="T291" s="146"/>
      <c r="AT291" s="141" t="s">
        <v>151</v>
      </c>
      <c r="AU291" s="141" t="s">
        <v>78</v>
      </c>
      <c r="AV291" s="11" t="s">
        <v>80</v>
      </c>
      <c r="AW291" s="11" t="s">
        <v>31</v>
      </c>
      <c r="AX291" s="11" t="s">
        <v>70</v>
      </c>
      <c r="AY291" s="141" t="s">
        <v>142</v>
      </c>
    </row>
    <row r="292" spans="2:65" s="11" customFormat="1" ht="11.25">
      <c r="B292" s="139"/>
      <c r="D292" s="140" t="s">
        <v>151</v>
      </c>
      <c r="E292" s="141" t="s">
        <v>19</v>
      </c>
      <c r="F292" s="142" t="s">
        <v>2078</v>
      </c>
      <c r="H292" s="143">
        <v>1100</v>
      </c>
      <c r="I292" s="144"/>
      <c r="L292" s="139"/>
      <c r="M292" s="145"/>
      <c r="T292" s="146"/>
      <c r="AT292" s="141" t="s">
        <v>151</v>
      </c>
      <c r="AU292" s="141" t="s">
        <v>78</v>
      </c>
      <c r="AV292" s="11" t="s">
        <v>80</v>
      </c>
      <c r="AW292" s="11" t="s">
        <v>31</v>
      </c>
      <c r="AX292" s="11" t="s">
        <v>70</v>
      </c>
      <c r="AY292" s="141" t="s">
        <v>142</v>
      </c>
    </row>
    <row r="293" spans="2:65" s="11" customFormat="1" ht="11.25">
      <c r="B293" s="139"/>
      <c r="D293" s="140" t="s">
        <v>151</v>
      </c>
      <c r="E293" s="141" t="s">
        <v>19</v>
      </c>
      <c r="F293" s="142" t="s">
        <v>2075</v>
      </c>
      <c r="H293" s="143">
        <v>3650</v>
      </c>
      <c r="I293" s="144"/>
      <c r="L293" s="139"/>
      <c r="M293" s="145"/>
      <c r="T293" s="146"/>
      <c r="AT293" s="141" t="s">
        <v>151</v>
      </c>
      <c r="AU293" s="141" t="s">
        <v>78</v>
      </c>
      <c r="AV293" s="11" t="s">
        <v>80</v>
      </c>
      <c r="AW293" s="11" t="s">
        <v>31</v>
      </c>
      <c r="AX293" s="11" t="s">
        <v>70</v>
      </c>
      <c r="AY293" s="141" t="s">
        <v>142</v>
      </c>
    </row>
    <row r="294" spans="2:65" s="12" customFormat="1" ht="11.25">
      <c r="B294" s="147"/>
      <c r="D294" s="140" t="s">
        <v>151</v>
      </c>
      <c r="E294" s="148" t="s">
        <v>19</v>
      </c>
      <c r="F294" s="149" t="s">
        <v>154</v>
      </c>
      <c r="H294" s="150">
        <v>11800</v>
      </c>
      <c r="I294" s="151"/>
      <c r="L294" s="147"/>
      <c r="M294" s="152"/>
      <c r="T294" s="153"/>
      <c r="AT294" s="148" t="s">
        <v>151</v>
      </c>
      <c r="AU294" s="148" t="s">
        <v>78</v>
      </c>
      <c r="AV294" s="12" t="s">
        <v>149</v>
      </c>
      <c r="AW294" s="12" t="s">
        <v>31</v>
      </c>
      <c r="AX294" s="12" t="s">
        <v>78</v>
      </c>
      <c r="AY294" s="148" t="s">
        <v>142</v>
      </c>
    </row>
    <row r="295" spans="2:65" s="1" customFormat="1" ht="78" customHeight="1">
      <c r="B295" s="32"/>
      <c r="C295" s="160" t="s">
        <v>295</v>
      </c>
      <c r="D295" s="160" t="s">
        <v>316</v>
      </c>
      <c r="E295" s="161" t="s">
        <v>336</v>
      </c>
      <c r="F295" s="162" t="s">
        <v>337</v>
      </c>
      <c r="G295" s="163" t="s">
        <v>298</v>
      </c>
      <c r="H295" s="164">
        <v>1694.4</v>
      </c>
      <c r="I295" s="165"/>
      <c r="J295" s="166">
        <f>ROUND(I295*H295,2)</f>
        <v>0</v>
      </c>
      <c r="K295" s="162" t="s">
        <v>147</v>
      </c>
      <c r="L295" s="32"/>
      <c r="M295" s="167" t="s">
        <v>19</v>
      </c>
      <c r="N295" s="168" t="s">
        <v>41</v>
      </c>
      <c r="P295" s="135">
        <f>O295*H295</f>
        <v>0</v>
      </c>
      <c r="Q295" s="135">
        <v>0</v>
      </c>
      <c r="R295" s="135">
        <f>Q295*H295</f>
        <v>0</v>
      </c>
      <c r="S295" s="135">
        <v>0</v>
      </c>
      <c r="T295" s="136">
        <f>S295*H295</f>
        <v>0</v>
      </c>
      <c r="AR295" s="137" t="s">
        <v>149</v>
      </c>
      <c r="AT295" s="137" t="s">
        <v>316</v>
      </c>
      <c r="AU295" s="137" t="s">
        <v>78</v>
      </c>
      <c r="AY295" s="17" t="s">
        <v>142</v>
      </c>
      <c r="BE295" s="138">
        <f>IF(N295="základní",J295,0)</f>
        <v>0</v>
      </c>
      <c r="BF295" s="138">
        <f>IF(N295="snížená",J295,0)</f>
        <v>0</v>
      </c>
      <c r="BG295" s="138">
        <f>IF(N295="zákl. přenesená",J295,0)</f>
        <v>0</v>
      </c>
      <c r="BH295" s="138">
        <f>IF(N295="sníž. přenesená",J295,0)</f>
        <v>0</v>
      </c>
      <c r="BI295" s="138">
        <f>IF(N295="nulová",J295,0)</f>
        <v>0</v>
      </c>
      <c r="BJ295" s="17" t="s">
        <v>78</v>
      </c>
      <c r="BK295" s="138">
        <f>ROUND(I295*H295,2)</f>
        <v>0</v>
      </c>
      <c r="BL295" s="17" t="s">
        <v>149</v>
      </c>
      <c r="BM295" s="137" t="s">
        <v>2079</v>
      </c>
    </row>
    <row r="296" spans="2:65" s="13" customFormat="1" ht="11.25">
      <c r="B296" s="154"/>
      <c r="D296" s="140" t="s">
        <v>151</v>
      </c>
      <c r="E296" s="155" t="s">
        <v>19</v>
      </c>
      <c r="F296" s="156" t="s">
        <v>339</v>
      </c>
      <c r="H296" s="155" t="s">
        <v>19</v>
      </c>
      <c r="I296" s="157"/>
      <c r="L296" s="154"/>
      <c r="M296" s="158"/>
      <c r="T296" s="159"/>
      <c r="AT296" s="155" t="s">
        <v>151</v>
      </c>
      <c r="AU296" s="155" t="s">
        <v>78</v>
      </c>
      <c r="AV296" s="13" t="s">
        <v>78</v>
      </c>
      <c r="AW296" s="13" t="s">
        <v>31</v>
      </c>
      <c r="AX296" s="13" t="s">
        <v>70</v>
      </c>
      <c r="AY296" s="155" t="s">
        <v>142</v>
      </c>
    </row>
    <row r="297" spans="2:65" s="13" customFormat="1" ht="11.25">
      <c r="B297" s="154"/>
      <c r="D297" s="140" t="s">
        <v>151</v>
      </c>
      <c r="E297" s="155" t="s">
        <v>19</v>
      </c>
      <c r="F297" s="156" t="s">
        <v>1595</v>
      </c>
      <c r="H297" s="155" t="s">
        <v>19</v>
      </c>
      <c r="I297" s="157"/>
      <c r="L297" s="154"/>
      <c r="M297" s="158"/>
      <c r="T297" s="159"/>
      <c r="AT297" s="155" t="s">
        <v>151</v>
      </c>
      <c r="AU297" s="155" t="s">
        <v>78</v>
      </c>
      <c r="AV297" s="13" t="s">
        <v>78</v>
      </c>
      <c r="AW297" s="13" t="s">
        <v>31</v>
      </c>
      <c r="AX297" s="13" t="s">
        <v>70</v>
      </c>
      <c r="AY297" s="155" t="s">
        <v>142</v>
      </c>
    </row>
    <row r="298" spans="2:65" s="11" customFormat="1" ht="11.25">
      <c r="B298" s="139"/>
      <c r="D298" s="140" t="s">
        <v>151</v>
      </c>
      <c r="E298" s="141" t="s">
        <v>19</v>
      </c>
      <c r="F298" s="142" t="s">
        <v>2080</v>
      </c>
      <c r="H298" s="143">
        <v>240</v>
      </c>
      <c r="I298" s="144"/>
      <c r="L298" s="139"/>
      <c r="M298" s="145"/>
      <c r="T298" s="146"/>
      <c r="AT298" s="141" t="s">
        <v>151</v>
      </c>
      <c r="AU298" s="141" t="s">
        <v>78</v>
      </c>
      <c r="AV298" s="11" t="s">
        <v>80</v>
      </c>
      <c r="AW298" s="11" t="s">
        <v>31</v>
      </c>
      <c r="AX298" s="11" t="s">
        <v>70</v>
      </c>
      <c r="AY298" s="141" t="s">
        <v>142</v>
      </c>
    </row>
    <row r="299" spans="2:65" s="11" customFormat="1" ht="11.25">
      <c r="B299" s="139"/>
      <c r="D299" s="140" t="s">
        <v>151</v>
      </c>
      <c r="E299" s="141" t="s">
        <v>19</v>
      </c>
      <c r="F299" s="142" t="s">
        <v>2081</v>
      </c>
      <c r="H299" s="143">
        <v>180</v>
      </c>
      <c r="I299" s="144"/>
      <c r="L299" s="139"/>
      <c r="M299" s="145"/>
      <c r="T299" s="146"/>
      <c r="AT299" s="141" t="s">
        <v>151</v>
      </c>
      <c r="AU299" s="141" t="s">
        <v>78</v>
      </c>
      <c r="AV299" s="11" t="s">
        <v>80</v>
      </c>
      <c r="AW299" s="11" t="s">
        <v>31</v>
      </c>
      <c r="AX299" s="11" t="s">
        <v>70</v>
      </c>
      <c r="AY299" s="141" t="s">
        <v>142</v>
      </c>
    </row>
    <row r="300" spans="2:65" s="13" customFormat="1" ht="11.25">
      <c r="B300" s="154"/>
      <c r="D300" s="140" t="s">
        <v>151</v>
      </c>
      <c r="E300" s="155" t="s">
        <v>19</v>
      </c>
      <c r="F300" s="156" t="s">
        <v>2082</v>
      </c>
      <c r="H300" s="155" t="s">
        <v>19</v>
      </c>
      <c r="I300" s="157"/>
      <c r="L300" s="154"/>
      <c r="M300" s="158"/>
      <c r="T300" s="159"/>
      <c r="AT300" s="155" t="s">
        <v>151</v>
      </c>
      <c r="AU300" s="155" t="s">
        <v>78</v>
      </c>
      <c r="AV300" s="13" t="s">
        <v>78</v>
      </c>
      <c r="AW300" s="13" t="s">
        <v>31</v>
      </c>
      <c r="AX300" s="13" t="s">
        <v>70</v>
      </c>
      <c r="AY300" s="155" t="s">
        <v>142</v>
      </c>
    </row>
    <row r="301" spans="2:65" s="11" customFormat="1" ht="11.25">
      <c r="B301" s="139"/>
      <c r="D301" s="140" t="s">
        <v>151</v>
      </c>
      <c r="E301" s="141" t="s">
        <v>19</v>
      </c>
      <c r="F301" s="142" t="s">
        <v>2083</v>
      </c>
      <c r="H301" s="143">
        <v>-90</v>
      </c>
      <c r="I301" s="144"/>
      <c r="L301" s="139"/>
      <c r="M301" s="145"/>
      <c r="T301" s="146"/>
      <c r="AT301" s="141" t="s">
        <v>151</v>
      </c>
      <c r="AU301" s="141" t="s">
        <v>78</v>
      </c>
      <c r="AV301" s="11" t="s">
        <v>80</v>
      </c>
      <c r="AW301" s="11" t="s">
        <v>31</v>
      </c>
      <c r="AX301" s="11" t="s">
        <v>70</v>
      </c>
      <c r="AY301" s="141" t="s">
        <v>142</v>
      </c>
    </row>
    <row r="302" spans="2:65" s="13" customFormat="1" ht="11.25">
      <c r="B302" s="154"/>
      <c r="D302" s="140" t="s">
        <v>151</v>
      </c>
      <c r="E302" s="155" t="s">
        <v>19</v>
      </c>
      <c r="F302" s="156" t="s">
        <v>340</v>
      </c>
      <c r="H302" s="155" t="s">
        <v>19</v>
      </c>
      <c r="I302" s="157"/>
      <c r="L302" s="154"/>
      <c r="M302" s="158"/>
      <c r="T302" s="159"/>
      <c r="AT302" s="155" t="s">
        <v>151</v>
      </c>
      <c r="AU302" s="155" t="s">
        <v>78</v>
      </c>
      <c r="AV302" s="13" t="s">
        <v>78</v>
      </c>
      <c r="AW302" s="13" t="s">
        <v>31</v>
      </c>
      <c r="AX302" s="13" t="s">
        <v>70</v>
      </c>
      <c r="AY302" s="155" t="s">
        <v>142</v>
      </c>
    </row>
    <row r="303" spans="2:65" s="11" customFormat="1" ht="11.25">
      <c r="B303" s="139"/>
      <c r="D303" s="140" t="s">
        <v>151</v>
      </c>
      <c r="E303" s="141" t="s">
        <v>19</v>
      </c>
      <c r="F303" s="142" t="s">
        <v>2084</v>
      </c>
      <c r="H303" s="143">
        <v>111.6</v>
      </c>
      <c r="I303" s="144"/>
      <c r="L303" s="139"/>
      <c r="M303" s="145"/>
      <c r="T303" s="146"/>
      <c r="AT303" s="141" t="s">
        <v>151</v>
      </c>
      <c r="AU303" s="141" t="s">
        <v>78</v>
      </c>
      <c r="AV303" s="11" t="s">
        <v>80</v>
      </c>
      <c r="AW303" s="11" t="s">
        <v>31</v>
      </c>
      <c r="AX303" s="11" t="s">
        <v>70</v>
      </c>
      <c r="AY303" s="141" t="s">
        <v>142</v>
      </c>
    </row>
    <row r="304" spans="2:65" s="11" customFormat="1" ht="11.25">
      <c r="B304" s="139"/>
      <c r="D304" s="140" t="s">
        <v>151</v>
      </c>
      <c r="E304" s="141" t="s">
        <v>19</v>
      </c>
      <c r="F304" s="142" t="s">
        <v>2085</v>
      </c>
      <c r="H304" s="143">
        <v>570</v>
      </c>
      <c r="I304" s="144"/>
      <c r="L304" s="139"/>
      <c r="M304" s="145"/>
      <c r="T304" s="146"/>
      <c r="AT304" s="141" t="s">
        <v>151</v>
      </c>
      <c r="AU304" s="141" t="s">
        <v>78</v>
      </c>
      <c r="AV304" s="11" t="s">
        <v>80</v>
      </c>
      <c r="AW304" s="11" t="s">
        <v>31</v>
      </c>
      <c r="AX304" s="11" t="s">
        <v>70</v>
      </c>
      <c r="AY304" s="141" t="s">
        <v>142</v>
      </c>
    </row>
    <row r="305" spans="2:65" s="11" customFormat="1" ht="11.25">
      <c r="B305" s="139"/>
      <c r="D305" s="140" t="s">
        <v>151</v>
      </c>
      <c r="E305" s="141" t="s">
        <v>19</v>
      </c>
      <c r="F305" s="142" t="s">
        <v>2086</v>
      </c>
      <c r="H305" s="143">
        <v>682.8</v>
      </c>
      <c r="I305" s="144"/>
      <c r="L305" s="139"/>
      <c r="M305" s="145"/>
      <c r="T305" s="146"/>
      <c r="AT305" s="141" t="s">
        <v>151</v>
      </c>
      <c r="AU305" s="141" t="s">
        <v>78</v>
      </c>
      <c r="AV305" s="11" t="s">
        <v>80</v>
      </c>
      <c r="AW305" s="11" t="s">
        <v>31</v>
      </c>
      <c r="AX305" s="11" t="s">
        <v>70</v>
      </c>
      <c r="AY305" s="141" t="s">
        <v>142</v>
      </c>
    </row>
    <row r="306" spans="2:65" s="12" customFormat="1" ht="11.25">
      <c r="B306" s="147"/>
      <c r="D306" s="140" t="s">
        <v>151</v>
      </c>
      <c r="E306" s="148" t="s">
        <v>19</v>
      </c>
      <c r="F306" s="149" t="s">
        <v>344</v>
      </c>
      <c r="H306" s="150">
        <v>1694.4</v>
      </c>
      <c r="I306" s="151"/>
      <c r="L306" s="147"/>
      <c r="M306" s="152"/>
      <c r="T306" s="153"/>
      <c r="AT306" s="148" t="s">
        <v>151</v>
      </c>
      <c r="AU306" s="148" t="s">
        <v>78</v>
      </c>
      <c r="AV306" s="12" t="s">
        <v>149</v>
      </c>
      <c r="AW306" s="12" t="s">
        <v>31</v>
      </c>
      <c r="AX306" s="12" t="s">
        <v>78</v>
      </c>
      <c r="AY306" s="148" t="s">
        <v>142</v>
      </c>
    </row>
    <row r="307" spans="2:65" s="1" customFormat="1" ht="78" customHeight="1">
      <c r="B307" s="32"/>
      <c r="C307" s="160" t="s">
        <v>302</v>
      </c>
      <c r="D307" s="160" t="s">
        <v>316</v>
      </c>
      <c r="E307" s="161" t="s">
        <v>2087</v>
      </c>
      <c r="F307" s="162" t="s">
        <v>2088</v>
      </c>
      <c r="G307" s="163" t="s">
        <v>298</v>
      </c>
      <c r="H307" s="164">
        <v>90</v>
      </c>
      <c r="I307" s="165"/>
      <c r="J307" s="166">
        <f>ROUND(I307*H307,2)</f>
        <v>0</v>
      </c>
      <c r="K307" s="162" t="s">
        <v>147</v>
      </c>
      <c r="L307" s="32"/>
      <c r="M307" s="167" t="s">
        <v>19</v>
      </c>
      <c r="N307" s="168" t="s">
        <v>41</v>
      </c>
      <c r="P307" s="135">
        <f>O307*H307</f>
        <v>0</v>
      </c>
      <c r="Q307" s="135">
        <v>0</v>
      </c>
      <c r="R307" s="135">
        <f>Q307*H307</f>
        <v>0</v>
      </c>
      <c r="S307" s="135">
        <v>0</v>
      </c>
      <c r="T307" s="136">
        <f>S307*H307</f>
        <v>0</v>
      </c>
      <c r="AR307" s="137" t="s">
        <v>149</v>
      </c>
      <c r="AT307" s="137" t="s">
        <v>316</v>
      </c>
      <c r="AU307" s="137" t="s">
        <v>78</v>
      </c>
      <c r="AY307" s="17" t="s">
        <v>142</v>
      </c>
      <c r="BE307" s="138">
        <f>IF(N307="základní",J307,0)</f>
        <v>0</v>
      </c>
      <c r="BF307" s="138">
        <f>IF(N307="snížená",J307,0)</f>
        <v>0</v>
      </c>
      <c r="BG307" s="138">
        <f>IF(N307="zákl. přenesená",J307,0)</f>
        <v>0</v>
      </c>
      <c r="BH307" s="138">
        <f>IF(N307="sníž. přenesená",J307,0)</f>
        <v>0</v>
      </c>
      <c r="BI307" s="138">
        <f>IF(N307="nulová",J307,0)</f>
        <v>0</v>
      </c>
      <c r="BJ307" s="17" t="s">
        <v>78</v>
      </c>
      <c r="BK307" s="138">
        <f>ROUND(I307*H307,2)</f>
        <v>0</v>
      </c>
      <c r="BL307" s="17" t="s">
        <v>149</v>
      </c>
      <c r="BM307" s="137" t="s">
        <v>2089</v>
      </c>
    </row>
    <row r="308" spans="2:65" s="13" customFormat="1" ht="11.25">
      <c r="B308" s="154"/>
      <c r="D308" s="140" t="s">
        <v>151</v>
      </c>
      <c r="E308" s="155" t="s">
        <v>19</v>
      </c>
      <c r="F308" s="156" t="s">
        <v>2090</v>
      </c>
      <c r="H308" s="155" t="s">
        <v>19</v>
      </c>
      <c r="I308" s="157"/>
      <c r="L308" s="154"/>
      <c r="M308" s="158"/>
      <c r="T308" s="159"/>
      <c r="AT308" s="155" t="s">
        <v>151</v>
      </c>
      <c r="AU308" s="155" t="s">
        <v>78</v>
      </c>
      <c r="AV308" s="13" t="s">
        <v>78</v>
      </c>
      <c r="AW308" s="13" t="s">
        <v>31</v>
      </c>
      <c r="AX308" s="13" t="s">
        <v>70</v>
      </c>
      <c r="AY308" s="155" t="s">
        <v>142</v>
      </c>
    </row>
    <row r="309" spans="2:65" s="11" customFormat="1" ht="11.25">
      <c r="B309" s="139"/>
      <c r="D309" s="140" t="s">
        <v>151</v>
      </c>
      <c r="E309" s="141" t="s">
        <v>19</v>
      </c>
      <c r="F309" s="142" t="s">
        <v>2091</v>
      </c>
      <c r="H309" s="143">
        <v>90</v>
      </c>
      <c r="I309" s="144"/>
      <c r="L309" s="139"/>
      <c r="M309" s="145"/>
      <c r="T309" s="146"/>
      <c r="AT309" s="141" t="s">
        <v>151</v>
      </c>
      <c r="AU309" s="141" t="s">
        <v>78</v>
      </c>
      <c r="AV309" s="11" t="s">
        <v>80</v>
      </c>
      <c r="AW309" s="11" t="s">
        <v>31</v>
      </c>
      <c r="AX309" s="11" t="s">
        <v>70</v>
      </c>
      <c r="AY309" s="141" t="s">
        <v>142</v>
      </c>
    </row>
    <row r="310" spans="2:65" s="12" customFormat="1" ht="11.25">
      <c r="B310" s="147"/>
      <c r="D310" s="140" t="s">
        <v>151</v>
      </c>
      <c r="E310" s="148" t="s">
        <v>19</v>
      </c>
      <c r="F310" s="149" t="s">
        <v>154</v>
      </c>
      <c r="H310" s="150">
        <v>90</v>
      </c>
      <c r="I310" s="151"/>
      <c r="L310" s="147"/>
      <c r="M310" s="152"/>
      <c r="T310" s="153"/>
      <c r="AT310" s="148" t="s">
        <v>151</v>
      </c>
      <c r="AU310" s="148" t="s">
        <v>78</v>
      </c>
      <c r="AV310" s="12" t="s">
        <v>149</v>
      </c>
      <c r="AW310" s="12" t="s">
        <v>31</v>
      </c>
      <c r="AX310" s="12" t="s">
        <v>78</v>
      </c>
      <c r="AY310" s="148" t="s">
        <v>142</v>
      </c>
    </row>
    <row r="311" spans="2:65" s="1" customFormat="1" ht="201" customHeight="1">
      <c r="B311" s="32"/>
      <c r="C311" s="160" t="s">
        <v>308</v>
      </c>
      <c r="D311" s="160" t="s">
        <v>316</v>
      </c>
      <c r="E311" s="161" t="s">
        <v>346</v>
      </c>
      <c r="F311" s="162" t="s">
        <v>347</v>
      </c>
      <c r="G311" s="163" t="s">
        <v>298</v>
      </c>
      <c r="H311" s="164">
        <v>96.9</v>
      </c>
      <c r="I311" s="165"/>
      <c r="J311" s="166">
        <f>ROUND(I311*H311,2)</f>
        <v>0</v>
      </c>
      <c r="K311" s="162" t="s">
        <v>147</v>
      </c>
      <c r="L311" s="32"/>
      <c r="M311" s="167" t="s">
        <v>19</v>
      </c>
      <c r="N311" s="168" t="s">
        <v>41</v>
      </c>
      <c r="P311" s="135">
        <f>O311*H311</f>
        <v>0</v>
      </c>
      <c r="Q311" s="135">
        <v>0</v>
      </c>
      <c r="R311" s="135">
        <f>Q311*H311</f>
        <v>0</v>
      </c>
      <c r="S311" s="135">
        <v>0</v>
      </c>
      <c r="T311" s="136">
        <f>S311*H311</f>
        <v>0</v>
      </c>
      <c r="AR311" s="137" t="s">
        <v>149</v>
      </c>
      <c r="AT311" s="137" t="s">
        <v>316</v>
      </c>
      <c r="AU311" s="137" t="s">
        <v>78</v>
      </c>
      <c r="AY311" s="17" t="s">
        <v>142</v>
      </c>
      <c r="BE311" s="138">
        <f>IF(N311="základní",J311,0)</f>
        <v>0</v>
      </c>
      <c r="BF311" s="138">
        <f>IF(N311="snížená",J311,0)</f>
        <v>0</v>
      </c>
      <c r="BG311" s="138">
        <f>IF(N311="zákl. přenesená",J311,0)</f>
        <v>0</v>
      </c>
      <c r="BH311" s="138">
        <f>IF(N311="sníž. přenesená",J311,0)</f>
        <v>0</v>
      </c>
      <c r="BI311" s="138">
        <f>IF(N311="nulová",J311,0)</f>
        <v>0</v>
      </c>
      <c r="BJ311" s="17" t="s">
        <v>78</v>
      </c>
      <c r="BK311" s="138">
        <f>ROUND(I311*H311,2)</f>
        <v>0</v>
      </c>
      <c r="BL311" s="17" t="s">
        <v>149</v>
      </c>
      <c r="BM311" s="137" t="s">
        <v>2092</v>
      </c>
    </row>
    <row r="312" spans="2:65" s="13" customFormat="1" ht="11.25">
      <c r="B312" s="154"/>
      <c r="D312" s="140" t="s">
        <v>151</v>
      </c>
      <c r="E312" s="155" t="s">
        <v>19</v>
      </c>
      <c r="F312" s="156" t="s">
        <v>2018</v>
      </c>
      <c r="H312" s="155" t="s">
        <v>19</v>
      </c>
      <c r="I312" s="157"/>
      <c r="L312" s="154"/>
      <c r="M312" s="158"/>
      <c r="T312" s="159"/>
      <c r="AT312" s="155" t="s">
        <v>151</v>
      </c>
      <c r="AU312" s="155" t="s">
        <v>78</v>
      </c>
      <c r="AV312" s="13" t="s">
        <v>78</v>
      </c>
      <c r="AW312" s="13" t="s">
        <v>31</v>
      </c>
      <c r="AX312" s="13" t="s">
        <v>70</v>
      </c>
      <c r="AY312" s="155" t="s">
        <v>142</v>
      </c>
    </row>
    <row r="313" spans="2:65" s="11" customFormat="1" ht="11.25">
      <c r="B313" s="139"/>
      <c r="D313" s="140" t="s">
        <v>151</v>
      </c>
      <c r="E313" s="141" t="s">
        <v>19</v>
      </c>
      <c r="F313" s="142" t="s">
        <v>1128</v>
      </c>
      <c r="H313" s="143">
        <v>25.5</v>
      </c>
      <c r="I313" s="144"/>
      <c r="L313" s="139"/>
      <c r="M313" s="145"/>
      <c r="T313" s="146"/>
      <c r="AT313" s="141" t="s">
        <v>151</v>
      </c>
      <c r="AU313" s="141" t="s">
        <v>78</v>
      </c>
      <c r="AV313" s="11" t="s">
        <v>80</v>
      </c>
      <c r="AW313" s="11" t="s">
        <v>31</v>
      </c>
      <c r="AX313" s="11" t="s">
        <v>70</v>
      </c>
      <c r="AY313" s="141" t="s">
        <v>142</v>
      </c>
    </row>
    <row r="314" spans="2:65" s="13" customFormat="1" ht="11.25">
      <c r="B314" s="154"/>
      <c r="D314" s="140" t="s">
        <v>151</v>
      </c>
      <c r="E314" s="155" t="s">
        <v>19</v>
      </c>
      <c r="F314" s="156" t="s">
        <v>2024</v>
      </c>
      <c r="H314" s="155" t="s">
        <v>19</v>
      </c>
      <c r="I314" s="157"/>
      <c r="L314" s="154"/>
      <c r="M314" s="158"/>
      <c r="T314" s="159"/>
      <c r="AT314" s="155" t="s">
        <v>151</v>
      </c>
      <c r="AU314" s="155" t="s">
        <v>78</v>
      </c>
      <c r="AV314" s="13" t="s">
        <v>78</v>
      </c>
      <c r="AW314" s="13" t="s">
        <v>31</v>
      </c>
      <c r="AX314" s="13" t="s">
        <v>70</v>
      </c>
      <c r="AY314" s="155" t="s">
        <v>142</v>
      </c>
    </row>
    <row r="315" spans="2:65" s="11" customFormat="1" ht="11.25">
      <c r="B315" s="139"/>
      <c r="D315" s="140" t="s">
        <v>151</v>
      </c>
      <c r="E315" s="141" t="s">
        <v>19</v>
      </c>
      <c r="F315" s="142" t="s">
        <v>2093</v>
      </c>
      <c r="H315" s="143">
        <v>13.6</v>
      </c>
      <c r="I315" s="144"/>
      <c r="L315" s="139"/>
      <c r="M315" s="145"/>
      <c r="T315" s="146"/>
      <c r="AT315" s="141" t="s">
        <v>151</v>
      </c>
      <c r="AU315" s="141" t="s">
        <v>78</v>
      </c>
      <c r="AV315" s="11" t="s">
        <v>80</v>
      </c>
      <c r="AW315" s="11" t="s">
        <v>31</v>
      </c>
      <c r="AX315" s="11" t="s">
        <v>70</v>
      </c>
      <c r="AY315" s="141" t="s">
        <v>142</v>
      </c>
    </row>
    <row r="316" spans="2:65" s="13" customFormat="1" ht="11.25">
      <c r="B316" s="154"/>
      <c r="D316" s="140" t="s">
        <v>151</v>
      </c>
      <c r="E316" s="155" t="s">
        <v>19</v>
      </c>
      <c r="F316" s="156" t="s">
        <v>2019</v>
      </c>
      <c r="H316" s="155" t="s">
        <v>19</v>
      </c>
      <c r="I316" s="157"/>
      <c r="L316" s="154"/>
      <c r="M316" s="158"/>
      <c r="T316" s="159"/>
      <c r="AT316" s="155" t="s">
        <v>151</v>
      </c>
      <c r="AU316" s="155" t="s">
        <v>78</v>
      </c>
      <c r="AV316" s="13" t="s">
        <v>78</v>
      </c>
      <c r="AW316" s="13" t="s">
        <v>31</v>
      </c>
      <c r="AX316" s="13" t="s">
        <v>70</v>
      </c>
      <c r="AY316" s="155" t="s">
        <v>142</v>
      </c>
    </row>
    <row r="317" spans="2:65" s="11" customFormat="1" ht="11.25">
      <c r="B317" s="139"/>
      <c r="D317" s="140" t="s">
        <v>151</v>
      </c>
      <c r="E317" s="141" t="s">
        <v>19</v>
      </c>
      <c r="F317" s="142" t="s">
        <v>349</v>
      </c>
      <c r="H317" s="143">
        <v>17</v>
      </c>
      <c r="I317" s="144"/>
      <c r="L317" s="139"/>
      <c r="M317" s="145"/>
      <c r="T317" s="146"/>
      <c r="AT317" s="141" t="s">
        <v>151</v>
      </c>
      <c r="AU317" s="141" t="s">
        <v>78</v>
      </c>
      <c r="AV317" s="11" t="s">
        <v>80</v>
      </c>
      <c r="AW317" s="11" t="s">
        <v>31</v>
      </c>
      <c r="AX317" s="11" t="s">
        <v>70</v>
      </c>
      <c r="AY317" s="141" t="s">
        <v>142</v>
      </c>
    </row>
    <row r="318" spans="2:65" s="13" customFormat="1" ht="11.25">
      <c r="B318" s="154"/>
      <c r="D318" s="140" t="s">
        <v>151</v>
      </c>
      <c r="E318" s="155" t="s">
        <v>19</v>
      </c>
      <c r="F318" s="156" t="s">
        <v>2021</v>
      </c>
      <c r="H318" s="155" t="s">
        <v>19</v>
      </c>
      <c r="I318" s="157"/>
      <c r="L318" s="154"/>
      <c r="M318" s="158"/>
      <c r="T318" s="159"/>
      <c r="AT318" s="155" t="s">
        <v>151</v>
      </c>
      <c r="AU318" s="155" t="s">
        <v>78</v>
      </c>
      <c r="AV318" s="13" t="s">
        <v>78</v>
      </c>
      <c r="AW318" s="13" t="s">
        <v>31</v>
      </c>
      <c r="AX318" s="13" t="s">
        <v>70</v>
      </c>
      <c r="AY318" s="155" t="s">
        <v>142</v>
      </c>
    </row>
    <row r="319" spans="2:65" s="11" customFormat="1" ht="11.25">
      <c r="B319" s="139"/>
      <c r="D319" s="140" t="s">
        <v>151</v>
      </c>
      <c r="E319" s="141" t="s">
        <v>19</v>
      </c>
      <c r="F319" s="142" t="s">
        <v>2094</v>
      </c>
      <c r="H319" s="143">
        <v>20.399999999999999</v>
      </c>
      <c r="I319" s="144"/>
      <c r="L319" s="139"/>
      <c r="M319" s="145"/>
      <c r="T319" s="146"/>
      <c r="AT319" s="141" t="s">
        <v>151</v>
      </c>
      <c r="AU319" s="141" t="s">
        <v>78</v>
      </c>
      <c r="AV319" s="11" t="s">
        <v>80</v>
      </c>
      <c r="AW319" s="11" t="s">
        <v>31</v>
      </c>
      <c r="AX319" s="11" t="s">
        <v>70</v>
      </c>
      <c r="AY319" s="141" t="s">
        <v>142</v>
      </c>
    </row>
    <row r="320" spans="2:65" s="13" customFormat="1" ht="11.25">
      <c r="B320" s="154"/>
      <c r="D320" s="140" t="s">
        <v>151</v>
      </c>
      <c r="E320" s="155" t="s">
        <v>19</v>
      </c>
      <c r="F320" s="156" t="s">
        <v>1996</v>
      </c>
      <c r="H320" s="155" t="s">
        <v>19</v>
      </c>
      <c r="I320" s="157"/>
      <c r="L320" s="154"/>
      <c r="M320" s="158"/>
      <c r="T320" s="159"/>
      <c r="AT320" s="155" t="s">
        <v>151</v>
      </c>
      <c r="AU320" s="155" t="s">
        <v>78</v>
      </c>
      <c r="AV320" s="13" t="s">
        <v>78</v>
      </c>
      <c r="AW320" s="13" t="s">
        <v>31</v>
      </c>
      <c r="AX320" s="13" t="s">
        <v>70</v>
      </c>
      <c r="AY320" s="155" t="s">
        <v>142</v>
      </c>
    </row>
    <row r="321" spans="2:65" s="11" customFormat="1" ht="11.25">
      <c r="B321" s="139"/>
      <c r="D321" s="140" t="s">
        <v>151</v>
      </c>
      <c r="E321" s="141" t="s">
        <v>19</v>
      </c>
      <c r="F321" s="142" t="s">
        <v>2094</v>
      </c>
      <c r="H321" s="143">
        <v>20.399999999999999</v>
      </c>
      <c r="I321" s="144"/>
      <c r="L321" s="139"/>
      <c r="M321" s="145"/>
      <c r="T321" s="146"/>
      <c r="AT321" s="141" t="s">
        <v>151</v>
      </c>
      <c r="AU321" s="141" t="s">
        <v>78</v>
      </c>
      <c r="AV321" s="11" t="s">
        <v>80</v>
      </c>
      <c r="AW321" s="11" t="s">
        <v>31</v>
      </c>
      <c r="AX321" s="11" t="s">
        <v>70</v>
      </c>
      <c r="AY321" s="141" t="s">
        <v>142</v>
      </c>
    </row>
    <row r="322" spans="2:65" s="12" customFormat="1" ht="11.25">
      <c r="B322" s="147"/>
      <c r="D322" s="140" t="s">
        <v>151</v>
      </c>
      <c r="E322" s="148" t="s">
        <v>19</v>
      </c>
      <c r="F322" s="149" t="s">
        <v>154</v>
      </c>
      <c r="H322" s="150">
        <v>96.9</v>
      </c>
      <c r="I322" s="151"/>
      <c r="L322" s="147"/>
      <c r="M322" s="152"/>
      <c r="T322" s="153"/>
      <c r="AT322" s="148" t="s">
        <v>151</v>
      </c>
      <c r="AU322" s="148" t="s">
        <v>78</v>
      </c>
      <c r="AV322" s="12" t="s">
        <v>149</v>
      </c>
      <c r="AW322" s="12" t="s">
        <v>31</v>
      </c>
      <c r="AX322" s="12" t="s">
        <v>78</v>
      </c>
      <c r="AY322" s="148" t="s">
        <v>142</v>
      </c>
    </row>
    <row r="323" spans="2:65" s="1" customFormat="1" ht="76.349999999999994" customHeight="1">
      <c r="B323" s="32"/>
      <c r="C323" s="160" t="s">
        <v>313</v>
      </c>
      <c r="D323" s="160" t="s">
        <v>316</v>
      </c>
      <c r="E323" s="161" t="s">
        <v>358</v>
      </c>
      <c r="F323" s="162" t="s">
        <v>359</v>
      </c>
      <c r="G323" s="163" t="s">
        <v>298</v>
      </c>
      <c r="H323" s="164">
        <v>5.8</v>
      </c>
      <c r="I323" s="165"/>
      <c r="J323" s="166">
        <f>ROUND(I323*H323,2)</f>
        <v>0</v>
      </c>
      <c r="K323" s="162" t="s">
        <v>147</v>
      </c>
      <c r="L323" s="32"/>
      <c r="M323" s="167" t="s">
        <v>19</v>
      </c>
      <c r="N323" s="168" t="s">
        <v>41</v>
      </c>
      <c r="P323" s="135">
        <f>O323*H323</f>
        <v>0</v>
      </c>
      <c r="Q323" s="135">
        <v>0</v>
      </c>
      <c r="R323" s="135">
        <f>Q323*H323</f>
        <v>0</v>
      </c>
      <c r="S323" s="135">
        <v>0</v>
      </c>
      <c r="T323" s="136">
        <f>S323*H323</f>
        <v>0</v>
      </c>
      <c r="AR323" s="137" t="s">
        <v>149</v>
      </c>
      <c r="AT323" s="137" t="s">
        <v>316</v>
      </c>
      <c r="AU323" s="137" t="s">
        <v>78</v>
      </c>
      <c r="AY323" s="17" t="s">
        <v>142</v>
      </c>
      <c r="BE323" s="138">
        <f>IF(N323="základní",J323,0)</f>
        <v>0</v>
      </c>
      <c r="BF323" s="138">
        <f>IF(N323="snížená",J323,0)</f>
        <v>0</v>
      </c>
      <c r="BG323" s="138">
        <f>IF(N323="zákl. přenesená",J323,0)</f>
        <v>0</v>
      </c>
      <c r="BH323" s="138">
        <f>IF(N323="sníž. přenesená",J323,0)</f>
        <v>0</v>
      </c>
      <c r="BI323" s="138">
        <f>IF(N323="nulová",J323,0)</f>
        <v>0</v>
      </c>
      <c r="BJ323" s="17" t="s">
        <v>78</v>
      </c>
      <c r="BK323" s="138">
        <f>ROUND(I323*H323,2)</f>
        <v>0</v>
      </c>
      <c r="BL323" s="17" t="s">
        <v>149</v>
      </c>
      <c r="BM323" s="137" t="s">
        <v>2095</v>
      </c>
    </row>
    <row r="324" spans="2:65" s="13" customFormat="1" ht="11.25">
      <c r="B324" s="154"/>
      <c r="D324" s="140" t="s">
        <v>151</v>
      </c>
      <c r="E324" s="155" t="s">
        <v>19</v>
      </c>
      <c r="F324" s="156" t="s">
        <v>361</v>
      </c>
      <c r="H324" s="155" t="s">
        <v>19</v>
      </c>
      <c r="I324" s="157"/>
      <c r="L324" s="154"/>
      <c r="M324" s="158"/>
      <c r="T324" s="159"/>
      <c r="AT324" s="155" t="s">
        <v>151</v>
      </c>
      <c r="AU324" s="155" t="s">
        <v>78</v>
      </c>
      <c r="AV324" s="13" t="s">
        <v>78</v>
      </c>
      <c r="AW324" s="13" t="s">
        <v>31</v>
      </c>
      <c r="AX324" s="13" t="s">
        <v>70</v>
      </c>
      <c r="AY324" s="155" t="s">
        <v>142</v>
      </c>
    </row>
    <row r="325" spans="2:65" s="13" customFormat="1" ht="11.25">
      <c r="B325" s="154"/>
      <c r="D325" s="140" t="s">
        <v>151</v>
      </c>
      <c r="E325" s="155" t="s">
        <v>19</v>
      </c>
      <c r="F325" s="156" t="s">
        <v>2023</v>
      </c>
      <c r="H325" s="155" t="s">
        <v>19</v>
      </c>
      <c r="I325" s="157"/>
      <c r="L325" s="154"/>
      <c r="M325" s="158"/>
      <c r="T325" s="159"/>
      <c r="AT325" s="155" t="s">
        <v>151</v>
      </c>
      <c r="AU325" s="155" t="s">
        <v>78</v>
      </c>
      <c r="AV325" s="13" t="s">
        <v>78</v>
      </c>
      <c r="AW325" s="13" t="s">
        <v>31</v>
      </c>
      <c r="AX325" s="13" t="s">
        <v>70</v>
      </c>
      <c r="AY325" s="155" t="s">
        <v>142</v>
      </c>
    </row>
    <row r="326" spans="2:65" s="11" customFormat="1" ht="11.25">
      <c r="B326" s="139"/>
      <c r="D326" s="140" t="s">
        <v>151</v>
      </c>
      <c r="E326" s="141" t="s">
        <v>19</v>
      </c>
      <c r="F326" s="142" t="s">
        <v>2096</v>
      </c>
      <c r="H326" s="143">
        <v>4.8</v>
      </c>
      <c r="I326" s="144"/>
      <c r="L326" s="139"/>
      <c r="M326" s="145"/>
      <c r="T326" s="146"/>
      <c r="AT326" s="141" t="s">
        <v>151</v>
      </c>
      <c r="AU326" s="141" t="s">
        <v>78</v>
      </c>
      <c r="AV326" s="11" t="s">
        <v>80</v>
      </c>
      <c r="AW326" s="11" t="s">
        <v>31</v>
      </c>
      <c r="AX326" s="11" t="s">
        <v>70</v>
      </c>
      <c r="AY326" s="141" t="s">
        <v>142</v>
      </c>
    </row>
    <row r="327" spans="2:65" s="13" customFormat="1" ht="11.25">
      <c r="B327" s="154"/>
      <c r="D327" s="140" t="s">
        <v>151</v>
      </c>
      <c r="E327" s="155" t="s">
        <v>19</v>
      </c>
      <c r="F327" s="156" t="s">
        <v>1575</v>
      </c>
      <c r="H327" s="155" t="s">
        <v>19</v>
      </c>
      <c r="I327" s="157"/>
      <c r="L327" s="154"/>
      <c r="M327" s="158"/>
      <c r="T327" s="159"/>
      <c r="AT327" s="155" t="s">
        <v>151</v>
      </c>
      <c r="AU327" s="155" t="s">
        <v>78</v>
      </c>
      <c r="AV327" s="13" t="s">
        <v>78</v>
      </c>
      <c r="AW327" s="13" t="s">
        <v>31</v>
      </c>
      <c r="AX327" s="13" t="s">
        <v>70</v>
      </c>
      <c r="AY327" s="155" t="s">
        <v>142</v>
      </c>
    </row>
    <row r="328" spans="2:65" s="11" customFormat="1" ht="11.25">
      <c r="B328" s="139"/>
      <c r="D328" s="140" t="s">
        <v>151</v>
      </c>
      <c r="E328" s="141" t="s">
        <v>19</v>
      </c>
      <c r="F328" s="142" t="s">
        <v>78</v>
      </c>
      <c r="H328" s="143">
        <v>1</v>
      </c>
      <c r="I328" s="144"/>
      <c r="L328" s="139"/>
      <c r="M328" s="145"/>
      <c r="T328" s="146"/>
      <c r="AT328" s="141" t="s">
        <v>151</v>
      </c>
      <c r="AU328" s="141" t="s">
        <v>78</v>
      </c>
      <c r="AV328" s="11" t="s">
        <v>80</v>
      </c>
      <c r="AW328" s="11" t="s">
        <v>31</v>
      </c>
      <c r="AX328" s="11" t="s">
        <v>70</v>
      </c>
      <c r="AY328" s="141" t="s">
        <v>142</v>
      </c>
    </row>
    <row r="329" spans="2:65" s="12" customFormat="1" ht="11.25">
      <c r="B329" s="147"/>
      <c r="D329" s="140" t="s">
        <v>151</v>
      </c>
      <c r="E329" s="148" t="s">
        <v>19</v>
      </c>
      <c r="F329" s="149" t="s">
        <v>154</v>
      </c>
      <c r="H329" s="150">
        <v>5.8</v>
      </c>
      <c r="I329" s="151"/>
      <c r="L329" s="147"/>
      <c r="M329" s="152"/>
      <c r="T329" s="153"/>
      <c r="AT329" s="148" t="s">
        <v>151</v>
      </c>
      <c r="AU329" s="148" t="s">
        <v>78</v>
      </c>
      <c r="AV329" s="12" t="s">
        <v>149</v>
      </c>
      <c r="AW329" s="12" t="s">
        <v>31</v>
      </c>
      <c r="AX329" s="12" t="s">
        <v>78</v>
      </c>
      <c r="AY329" s="148" t="s">
        <v>142</v>
      </c>
    </row>
    <row r="330" spans="2:65" s="1" customFormat="1" ht="76.349999999999994" customHeight="1">
      <c r="B330" s="32"/>
      <c r="C330" s="160" t="s">
        <v>322</v>
      </c>
      <c r="D330" s="160" t="s">
        <v>316</v>
      </c>
      <c r="E330" s="161" t="s">
        <v>365</v>
      </c>
      <c r="F330" s="162" t="s">
        <v>366</v>
      </c>
      <c r="G330" s="163" t="s">
        <v>298</v>
      </c>
      <c r="H330" s="164">
        <v>881.7</v>
      </c>
      <c r="I330" s="165"/>
      <c r="J330" s="166">
        <f>ROUND(I330*H330,2)</f>
        <v>0</v>
      </c>
      <c r="K330" s="162" t="s">
        <v>147</v>
      </c>
      <c r="L330" s="32"/>
      <c r="M330" s="167" t="s">
        <v>19</v>
      </c>
      <c r="N330" s="168" t="s">
        <v>41</v>
      </c>
      <c r="P330" s="135">
        <f>O330*H330</f>
        <v>0</v>
      </c>
      <c r="Q330" s="135">
        <v>0</v>
      </c>
      <c r="R330" s="135">
        <f>Q330*H330</f>
        <v>0</v>
      </c>
      <c r="S330" s="135">
        <v>0</v>
      </c>
      <c r="T330" s="136">
        <f>S330*H330</f>
        <v>0</v>
      </c>
      <c r="AR330" s="137" t="s">
        <v>149</v>
      </c>
      <c r="AT330" s="137" t="s">
        <v>316</v>
      </c>
      <c r="AU330" s="137" t="s">
        <v>78</v>
      </c>
      <c r="AY330" s="17" t="s">
        <v>142</v>
      </c>
      <c r="BE330" s="138">
        <f>IF(N330="základní",J330,0)</f>
        <v>0</v>
      </c>
      <c r="BF330" s="138">
        <f>IF(N330="snížená",J330,0)</f>
        <v>0</v>
      </c>
      <c r="BG330" s="138">
        <f>IF(N330="zákl. přenesená",J330,0)</f>
        <v>0</v>
      </c>
      <c r="BH330" s="138">
        <f>IF(N330="sníž. přenesená",J330,0)</f>
        <v>0</v>
      </c>
      <c r="BI330" s="138">
        <f>IF(N330="nulová",J330,0)</f>
        <v>0</v>
      </c>
      <c r="BJ330" s="17" t="s">
        <v>78</v>
      </c>
      <c r="BK330" s="138">
        <f>ROUND(I330*H330,2)</f>
        <v>0</v>
      </c>
      <c r="BL330" s="17" t="s">
        <v>149</v>
      </c>
      <c r="BM330" s="137" t="s">
        <v>2097</v>
      </c>
    </row>
    <row r="331" spans="2:65" s="13" customFormat="1" ht="11.25">
      <c r="B331" s="154"/>
      <c r="D331" s="140" t="s">
        <v>151</v>
      </c>
      <c r="E331" s="155" t="s">
        <v>19</v>
      </c>
      <c r="F331" s="156" t="s">
        <v>1073</v>
      </c>
      <c r="H331" s="155" t="s">
        <v>19</v>
      </c>
      <c r="I331" s="157"/>
      <c r="L331" s="154"/>
      <c r="M331" s="158"/>
      <c r="T331" s="159"/>
      <c r="AT331" s="155" t="s">
        <v>151</v>
      </c>
      <c r="AU331" s="155" t="s">
        <v>78</v>
      </c>
      <c r="AV331" s="13" t="s">
        <v>78</v>
      </c>
      <c r="AW331" s="13" t="s">
        <v>31</v>
      </c>
      <c r="AX331" s="13" t="s">
        <v>70</v>
      </c>
      <c r="AY331" s="155" t="s">
        <v>142</v>
      </c>
    </row>
    <row r="332" spans="2:65" s="11" customFormat="1" ht="11.25">
      <c r="B332" s="139"/>
      <c r="D332" s="140" t="s">
        <v>151</v>
      </c>
      <c r="E332" s="141" t="s">
        <v>19</v>
      </c>
      <c r="F332" s="142" t="s">
        <v>2098</v>
      </c>
      <c r="H332" s="143">
        <v>887.4</v>
      </c>
      <c r="I332" s="144"/>
      <c r="L332" s="139"/>
      <c r="M332" s="145"/>
      <c r="T332" s="146"/>
      <c r="AT332" s="141" t="s">
        <v>151</v>
      </c>
      <c r="AU332" s="141" t="s">
        <v>78</v>
      </c>
      <c r="AV332" s="11" t="s">
        <v>80</v>
      </c>
      <c r="AW332" s="11" t="s">
        <v>31</v>
      </c>
      <c r="AX332" s="11" t="s">
        <v>70</v>
      </c>
      <c r="AY332" s="141" t="s">
        <v>142</v>
      </c>
    </row>
    <row r="333" spans="2:65" s="13" customFormat="1" ht="11.25">
      <c r="B333" s="154"/>
      <c r="D333" s="140" t="s">
        <v>151</v>
      </c>
      <c r="E333" s="155" t="s">
        <v>19</v>
      </c>
      <c r="F333" s="156" t="s">
        <v>2060</v>
      </c>
      <c r="H333" s="155" t="s">
        <v>19</v>
      </c>
      <c r="I333" s="157"/>
      <c r="L333" s="154"/>
      <c r="M333" s="158"/>
      <c r="T333" s="159"/>
      <c r="AT333" s="155" t="s">
        <v>151</v>
      </c>
      <c r="AU333" s="155" t="s">
        <v>78</v>
      </c>
      <c r="AV333" s="13" t="s">
        <v>78</v>
      </c>
      <c r="AW333" s="13" t="s">
        <v>31</v>
      </c>
      <c r="AX333" s="13" t="s">
        <v>70</v>
      </c>
      <c r="AY333" s="155" t="s">
        <v>142</v>
      </c>
    </row>
    <row r="334" spans="2:65" s="11" customFormat="1" ht="11.25">
      <c r="B334" s="139"/>
      <c r="D334" s="140" t="s">
        <v>151</v>
      </c>
      <c r="E334" s="141" t="s">
        <v>19</v>
      </c>
      <c r="F334" s="142" t="s">
        <v>2099</v>
      </c>
      <c r="H334" s="143">
        <v>-5.7</v>
      </c>
      <c r="I334" s="144"/>
      <c r="L334" s="139"/>
      <c r="M334" s="145"/>
      <c r="T334" s="146"/>
      <c r="AT334" s="141" t="s">
        <v>151</v>
      </c>
      <c r="AU334" s="141" t="s">
        <v>78</v>
      </c>
      <c r="AV334" s="11" t="s">
        <v>80</v>
      </c>
      <c r="AW334" s="11" t="s">
        <v>31</v>
      </c>
      <c r="AX334" s="11" t="s">
        <v>70</v>
      </c>
      <c r="AY334" s="141" t="s">
        <v>142</v>
      </c>
    </row>
    <row r="335" spans="2:65" s="12" customFormat="1" ht="11.25">
      <c r="B335" s="147"/>
      <c r="D335" s="140" t="s">
        <v>151</v>
      </c>
      <c r="E335" s="148" t="s">
        <v>19</v>
      </c>
      <c r="F335" s="149" t="s">
        <v>154</v>
      </c>
      <c r="H335" s="150">
        <v>881.69999999999993</v>
      </c>
      <c r="I335" s="151"/>
      <c r="L335" s="147"/>
      <c r="M335" s="152"/>
      <c r="T335" s="153"/>
      <c r="AT335" s="148" t="s">
        <v>151</v>
      </c>
      <c r="AU335" s="148" t="s">
        <v>78</v>
      </c>
      <c r="AV335" s="12" t="s">
        <v>149</v>
      </c>
      <c r="AW335" s="12" t="s">
        <v>31</v>
      </c>
      <c r="AX335" s="12" t="s">
        <v>78</v>
      </c>
      <c r="AY335" s="148" t="s">
        <v>142</v>
      </c>
    </row>
    <row r="336" spans="2:65" s="1" customFormat="1" ht="180.75" customHeight="1">
      <c r="B336" s="32"/>
      <c r="C336" s="160" t="s">
        <v>327</v>
      </c>
      <c r="D336" s="160" t="s">
        <v>316</v>
      </c>
      <c r="E336" s="161" t="s">
        <v>371</v>
      </c>
      <c r="F336" s="162" t="s">
        <v>372</v>
      </c>
      <c r="G336" s="163" t="s">
        <v>146</v>
      </c>
      <c r="H336" s="164">
        <v>59</v>
      </c>
      <c r="I336" s="165"/>
      <c r="J336" s="166">
        <f>ROUND(I336*H336,2)</f>
        <v>0</v>
      </c>
      <c r="K336" s="162" t="s">
        <v>147</v>
      </c>
      <c r="L336" s="32"/>
      <c r="M336" s="167" t="s">
        <v>19</v>
      </c>
      <c r="N336" s="168" t="s">
        <v>41</v>
      </c>
      <c r="P336" s="135">
        <f>O336*H336</f>
        <v>0</v>
      </c>
      <c r="Q336" s="135">
        <v>0</v>
      </c>
      <c r="R336" s="135">
        <f>Q336*H336</f>
        <v>0</v>
      </c>
      <c r="S336" s="135">
        <v>0</v>
      </c>
      <c r="T336" s="136">
        <f>S336*H336</f>
        <v>0</v>
      </c>
      <c r="AR336" s="137" t="s">
        <v>149</v>
      </c>
      <c r="AT336" s="137" t="s">
        <v>316</v>
      </c>
      <c r="AU336" s="137" t="s">
        <v>78</v>
      </c>
      <c r="AY336" s="17" t="s">
        <v>142</v>
      </c>
      <c r="BE336" s="138">
        <f>IF(N336="základní",J336,0)</f>
        <v>0</v>
      </c>
      <c r="BF336" s="138">
        <f>IF(N336="snížená",J336,0)</f>
        <v>0</v>
      </c>
      <c r="BG336" s="138">
        <f>IF(N336="zákl. přenesená",J336,0)</f>
        <v>0</v>
      </c>
      <c r="BH336" s="138">
        <f>IF(N336="sníž. přenesená",J336,0)</f>
        <v>0</v>
      </c>
      <c r="BI336" s="138">
        <f>IF(N336="nulová",J336,0)</f>
        <v>0</v>
      </c>
      <c r="BJ336" s="17" t="s">
        <v>78</v>
      </c>
      <c r="BK336" s="138">
        <f>ROUND(I336*H336,2)</f>
        <v>0</v>
      </c>
      <c r="BL336" s="17" t="s">
        <v>149</v>
      </c>
      <c r="BM336" s="137" t="s">
        <v>2100</v>
      </c>
    </row>
    <row r="337" spans="2:65" s="1" customFormat="1" ht="19.5">
      <c r="B337" s="32"/>
      <c r="D337" s="140" t="s">
        <v>314</v>
      </c>
      <c r="F337" s="169" t="s">
        <v>374</v>
      </c>
      <c r="I337" s="170"/>
      <c r="L337" s="32"/>
      <c r="M337" s="171"/>
      <c r="T337" s="53"/>
      <c r="AT337" s="17" t="s">
        <v>314</v>
      </c>
      <c r="AU337" s="17" t="s">
        <v>78</v>
      </c>
    </row>
    <row r="338" spans="2:65" s="13" customFormat="1" ht="11.25">
      <c r="B338" s="154"/>
      <c r="D338" s="140" t="s">
        <v>151</v>
      </c>
      <c r="E338" s="155" t="s">
        <v>19</v>
      </c>
      <c r="F338" s="156" t="s">
        <v>2018</v>
      </c>
      <c r="H338" s="155" t="s">
        <v>19</v>
      </c>
      <c r="I338" s="157"/>
      <c r="L338" s="154"/>
      <c r="M338" s="158"/>
      <c r="T338" s="159"/>
      <c r="AT338" s="155" t="s">
        <v>151</v>
      </c>
      <c r="AU338" s="155" t="s">
        <v>78</v>
      </c>
      <c r="AV338" s="13" t="s">
        <v>78</v>
      </c>
      <c r="AW338" s="13" t="s">
        <v>31</v>
      </c>
      <c r="AX338" s="13" t="s">
        <v>70</v>
      </c>
      <c r="AY338" s="155" t="s">
        <v>142</v>
      </c>
    </row>
    <row r="339" spans="2:65" s="11" customFormat="1" ht="11.25">
      <c r="B339" s="139"/>
      <c r="D339" s="140" t="s">
        <v>151</v>
      </c>
      <c r="E339" s="141" t="s">
        <v>19</v>
      </c>
      <c r="F339" s="142" t="s">
        <v>370</v>
      </c>
      <c r="H339" s="143">
        <v>41</v>
      </c>
      <c r="I339" s="144"/>
      <c r="L339" s="139"/>
      <c r="M339" s="145"/>
      <c r="T339" s="146"/>
      <c r="AT339" s="141" t="s">
        <v>151</v>
      </c>
      <c r="AU339" s="141" t="s">
        <v>78</v>
      </c>
      <c r="AV339" s="11" t="s">
        <v>80</v>
      </c>
      <c r="AW339" s="11" t="s">
        <v>31</v>
      </c>
      <c r="AX339" s="11" t="s">
        <v>70</v>
      </c>
      <c r="AY339" s="141" t="s">
        <v>142</v>
      </c>
    </row>
    <row r="340" spans="2:65" s="13" customFormat="1" ht="11.25">
      <c r="B340" s="154"/>
      <c r="D340" s="140" t="s">
        <v>151</v>
      </c>
      <c r="E340" s="155" t="s">
        <v>19</v>
      </c>
      <c r="F340" s="156" t="s">
        <v>2021</v>
      </c>
      <c r="H340" s="155" t="s">
        <v>19</v>
      </c>
      <c r="I340" s="157"/>
      <c r="L340" s="154"/>
      <c r="M340" s="158"/>
      <c r="T340" s="159"/>
      <c r="AT340" s="155" t="s">
        <v>151</v>
      </c>
      <c r="AU340" s="155" t="s">
        <v>78</v>
      </c>
      <c r="AV340" s="13" t="s">
        <v>78</v>
      </c>
      <c r="AW340" s="13" t="s">
        <v>31</v>
      </c>
      <c r="AX340" s="13" t="s">
        <v>70</v>
      </c>
      <c r="AY340" s="155" t="s">
        <v>142</v>
      </c>
    </row>
    <row r="341" spans="2:65" s="11" customFormat="1" ht="11.25">
      <c r="B341" s="139"/>
      <c r="D341" s="140" t="s">
        <v>151</v>
      </c>
      <c r="E341" s="141" t="s">
        <v>19</v>
      </c>
      <c r="F341" s="142" t="s">
        <v>238</v>
      </c>
      <c r="H341" s="143">
        <v>18</v>
      </c>
      <c r="I341" s="144"/>
      <c r="L341" s="139"/>
      <c r="M341" s="145"/>
      <c r="T341" s="146"/>
      <c r="AT341" s="141" t="s">
        <v>151</v>
      </c>
      <c r="AU341" s="141" t="s">
        <v>78</v>
      </c>
      <c r="AV341" s="11" t="s">
        <v>80</v>
      </c>
      <c r="AW341" s="11" t="s">
        <v>31</v>
      </c>
      <c r="AX341" s="11" t="s">
        <v>70</v>
      </c>
      <c r="AY341" s="141" t="s">
        <v>142</v>
      </c>
    </row>
    <row r="342" spans="2:65" s="12" customFormat="1" ht="11.25">
      <c r="B342" s="147"/>
      <c r="D342" s="140" t="s">
        <v>151</v>
      </c>
      <c r="E342" s="148" t="s">
        <v>19</v>
      </c>
      <c r="F342" s="149" t="s">
        <v>154</v>
      </c>
      <c r="H342" s="150">
        <v>59</v>
      </c>
      <c r="I342" s="151"/>
      <c r="L342" s="147"/>
      <c r="M342" s="152"/>
      <c r="T342" s="153"/>
      <c r="AT342" s="148" t="s">
        <v>151</v>
      </c>
      <c r="AU342" s="148" t="s">
        <v>78</v>
      </c>
      <c r="AV342" s="12" t="s">
        <v>149</v>
      </c>
      <c r="AW342" s="12" t="s">
        <v>31</v>
      </c>
      <c r="AX342" s="12" t="s">
        <v>78</v>
      </c>
      <c r="AY342" s="148" t="s">
        <v>142</v>
      </c>
    </row>
    <row r="343" spans="2:65" s="1" customFormat="1" ht="90" customHeight="1">
      <c r="B343" s="32"/>
      <c r="C343" s="160" t="s">
        <v>335</v>
      </c>
      <c r="D343" s="160" t="s">
        <v>316</v>
      </c>
      <c r="E343" s="161" t="s">
        <v>2101</v>
      </c>
      <c r="F343" s="162" t="s">
        <v>2102</v>
      </c>
      <c r="G343" s="163" t="s">
        <v>353</v>
      </c>
      <c r="H343" s="164">
        <v>5.0999999999999997E-2</v>
      </c>
      <c r="I343" s="165"/>
      <c r="J343" s="166">
        <f>ROUND(I343*H343,2)</f>
        <v>0</v>
      </c>
      <c r="K343" s="162" t="s">
        <v>147</v>
      </c>
      <c r="L343" s="32"/>
      <c r="M343" s="167" t="s">
        <v>19</v>
      </c>
      <c r="N343" s="168" t="s">
        <v>41</v>
      </c>
      <c r="P343" s="135">
        <f>O343*H343</f>
        <v>0</v>
      </c>
      <c r="Q343" s="135">
        <v>0</v>
      </c>
      <c r="R343" s="135">
        <f>Q343*H343</f>
        <v>0</v>
      </c>
      <c r="S343" s="135">
        <v>0</v>
      </c>
      <c r="T343" s="136">
        <f>S343*H343</f>
        <v>0</v>
      </c>
      <c r="AR343" s="137" t="s">
        <v>149</v>
      </c>
      <c r="AT343" s="137" t="s">
        <v>316</v>
      </c>
      <c r="AU343" s="137" t="s">
        <v>78</v>
      </c>
      <c r="AY343" s="17" t="s">
        <v>142</v>
      </c>
      <c r="BE343" s="138">
        <f>IF(N343="základní",J343,0)</f>
        <v>0</v>
      </c>
      <c r="BF343" s="138">
        <f>IF(N343="snížená",J343,0)</f>
        <v>0</v>
      </c>
      <c r="BG343" s="138">
        <f>IF(N343="zákl. přenesená",J343,0)</f>
        <v>0</v>
      </c>
      <c r="BH343" s="138">
        <f>IF(N343="sníž. přenesená",J343,0)</f>
        <v>0</v>
      </c>
      <c r="BI343" s="138">
        <f>IF(N343="nulová",J343,0)</f>
        <v>0</v>
      </c>
      <c r="BJ343" s="17" t="s">
        <v>78</v>
      </c>
      <c r="BK343" s="138">
        <f>ROUND(I343*H343,2)</f>
        <v>0</v>
      </c>
      <c r="BL343" s="17" t="s">
        <v>149</v>
      </c>
      <c r="BM343" s="137" t="s">
        <v>2103</v>
      </c>
    </row>
    <row r="344" spans="2:65" s="13" customFormat="1" ht="11.25">
      <c r="B344" s="154"/>
      <c r="D344" s="140" t="s">
        <v>151</v>
      </c>
      <c r="E344" s="155" t="s">
        <v>19</v>
      </c>
      <c r="F344" s="156" t="s">
        <v>2019</v>
      </c>
      <c r="H344" s="155" t="s">
        <v>19</v>
      </c>
      <c r="I344" s="157"/>
      <c r="L344" s="154"/>
      <c r="M344" s="158"/>
      <c r="T344" s="159"/>
      <c r="AT344" s="155" t="s">
        <v>151</v>
      </c>
      <c r="AU344" s="155" t="s">
        <v>78</v>
      </c>
      <c r="AV344" s="13" t="s">
        <v>78</v>
      </c>
      <c r="AW344" s="13" t="s">
        <v>31</v>
      </c>
      <c r="AX344" s="13" t="s">
        <v>70</v>
      </c>
      <c r="AY344" s="155" t="s">
        <v>142</v>
      </c>
    </row>
    <row r="345" spans="2:65" s="11" customFormat="1" ht="11.25">
      <c r="B345" s="139"/>
      <c r="D345" s="140" t="s">
        <v>151</v>
      </c>
      <c r="E345" s="141" t="s">
        <v>19</v>
      </c>
      <c r="F345" s="142" t="s">
        <v>2104</v>
      </c>
      <c r="H345" s="143">
        <v>2.5999999999999999E-2</v>
      </c>
      <c r="I345" s="144"/>
      <c r="L345" s="139"/>
      <c r="M345" s="145"/>
      <c r="T345" s="146"/>
      <c r="AT345" s="141" t="s">
        <v>151</v>
      </c>
      <c r="AU345" s="141" t="s">
        <v>78</v>
      </c>
      <c r="AV345" s="11" t="s">
        <v>80</v>
      </c>
      <c r="AW345" s="11" t="s">
        <v>31</v>
      </c>
      <c r="AX345" s="11" t="s">
        <v>70</v>
      </c>
      <c r="AY345" s="141" t="s">
        <v>142</v>
      </c>
    </row>
    <row r="346" spans="2:65" s="13" customFormat="1" ht="11.25">
      <c r="B346" s="154"/>
      <c r="D346" s="140" t="s">
        <v>151</v>
      </c>
      <c r="E346" s="155" t="s">
        <v>19</v>
      </c>
      <c r="F346" s="156" t="s">
        <v>1996</v>
      </c>
      <c r="H346" s="155" t="s">
        <v>19</v>
      </c>
      <c r="I346" s="157"/>
      <c r="L346" s="154"/>
      <c r="M346" s="158"/>
      <c r="T346" s="159"/>
      <c r="AT346" s="155" t="s">
        <v>151</v>
      </c>
      <c r="AU346" s="155" t="s">
        <v>78</v>
      </c>
      <c r="AV346" s="13" t="s">
        <v>78</v>
      </c>
      <c r="AW346" s="13" t="s">
        <v>31</v>
      </c>
      <c r="AX346" s="13" t="s">
        <v>70</v>
      </c>
      <c r="AY346" s="155" t="s">
        <v>142</v>
      </c>
    </row>
    <row r="347" spans="2:65" s="11" customFormat="1" ht="11.25">
      <c r="B347" s="139"/>
      <c r="D347" s="140" t="s">
        <v>151</v>
      </c>
      <c r="E347" s="141" t="s">
        <v>19</v>
      </c>
      <c r="F347" s="142" t="s">
        <v>2105</v>
      </c>
      <c r="H347" s="143">
        <v>2.5000000000000001E-2</v>
      </c>
      <c r="I347" s="144"/>
      <c r="L347" s="139"/>
      <c r="M347" s="145"/>
      <c r="T347" s="146"/>
      <c r="AT347" s="141" t="s">
        <v>151</v>
      </c>
      <c r="AU347" s="141" t="s">
        <v>78</v>
      </c>
      <c r="AV347" s="11" t="s">
        <v>80</v>
      </c>
      <c r="AW347" s="11" t="s">
        <v>31</v>
      </c>
      <c r="AX347" s="11" t="s">
        <v>70</v>
      </c>
      <c r="AY347" s="141" t="s">
        <v>142</v>
      </c>
    </row>
    <row r="348" spans="2:65" s="12" customFormat="1" ht="11.25">
      <c r="B348" s="147"/>
      <c r="D348" s="140" t="s">
        <v>151</v>
      </c>
      <c r="E348" s="148" t="s">
        <v>19</v>
      </c>
      <c r="F348" s="149" t="s">
        <v>154</v>
      </c>
      <c r="H348" s="150">
        <v>5.1000000000000004E-2</v>
      </c>
      <c r="I348" s="151"/>
      <c r="L348" s="147"/>
      <c r="M348" s="152"/>
      <c r="T348" s="153"/>
      <c r="AT348" s="148" t="s">
        <v>151</v>
      </c>
      <c r="AU348" s="148" t="s">
        <v>78</v>
      </c>
      <c r="AV348" s="12" t="s">
        <v>149</v>
      </c>
      <c r="AW348" s="12" t="s">
        <v>31</v>
      </c>
      <c r="AX348" s="12" t="s">
        <v>78</v>
      </c>
      <c r="AY348" s="148" t="s">
        <v>142</v>
      </c>
    </row>
    <row r="349" spans="2:65" s="1" customFormat="1" ht="76.349999999999994" customHeight="1">
      <c r="B349" s="32"/>
      <c r="C349" s="160" t="s">
        <v>345</v>
      </c>
      <c r="D349" s="160" t="s">
        <v>316</v>
      </c>
      <c r="E349" s="161" t="s">
        <v>2106</v>
      </c>
      <c r="F349" s="162" t="s">
        <v>2107</v>
      </c>
      <c r="G349" s="163" t="s">
        <v>353</v>
      </c>
      <c r="H349" s="164">
        <v>5.0999999999999997E-2</v>
      </c>
      <c r="I349" s="165"/>
      <c r="J349" s="166">
        <f>ROUND(I349*H349,2)</f>
        <v>0</v>
      </c>
      <c r="K349" s="162" t="s">
        <v>147</v>
      </c>
      <c r="L349" s="32"/>
      <c r="M349" s="167" t="s">
        <v>19</v>
      </c>
      <c r="N349" s="168" t="s">
        <v>41</v>
      </c>
      <c r="P349" s="135">
        <f>O349*H349</f>
        <v>0</v>
      </c>
      <c r="Q349" s="135">
        <v>0</v>
      </c>
      <c r="R349" s="135">
        <f>Q349*H349</f>
        <v>0</v>
      </c>
      <c r="S349" s="135">
        <v>0</v>
      </c>
      <c r="T349" s="136">
        <f>S349*H349</f>
        <v>0</v>
      </c>
      <c r="AR349" s="137" t="s">
        <v>149</v>
      </c>
      <c r="AT349" s="137" t="s">
        <v>316</v>
      </c>
      <c r="AU349" s="137" t="s">
        <v>78</v>
      </c>
      <c r="AY349" s="17" t="s">
        <v>142</v>
      </c>
      <c r="BE349" s="138">
        <f>IF(N349="základní",J349,0)</f>
        <v>0</v>
      </c>
      <c r="BF349" s="138">
        <f>IF(N349="snížená",J349,0)</f>
        <v>0</v>
      </c>
      <c r="BG349" s="138">
        <f>IF(N349="zákl. přenesená",J349,0)</f>
        <v>0</v>
      </c>
      <c r="BH349" s="138">
        <f>IF(N349="sníž. přenesená",J349,0)</f>
        <v>0</v>
      </c>
      <c r="BI349" s="138">
        <f>IF(N349="nulová",J349,0)</f>
        <v>0</v>
      </c>
      <c r="BJ349" s="17" t="s">
        <v>78</v>
      </c>
      <c r="BK349" s="138">
        <f>ROUND(I349*H349,2)</f>
        <v>0</v>
      </c>
      <c r="BL349" s="17" t="s">
        <v>149</v>
      </c>
      <c r="BM349" s="137" t="s">
        <v>2108</v>
      </c>
    </row>
    <row r="350" spans="2:65" s="13" customFormat="1" ht="11.25">
      <c r="B350" s="154"/>
      <c r="D350" s="140" t="s">
        <v>151</v>
      </c>
      <c r="E350" s="155" t="s">
        <v>19</v>
      </c>
      <c r="F350" s="156" t="s">
        <v>2019</v>
      </c>
      <c r="H350" s="155" t="s">
        <v>19</v>
      </c>
      <c r="I350" s="157"/>
      <c r="L350" s="154"/>
      <c r="M350" s="158"/>
      <c r="T350" s="159"/>
      <c r="AT350" s="155" t="s">
        <v>151</v>
      </c>
      <c r="AU350" s="155" t="s">
        <v>78</v>
      </c>
      <c r="AV350" s="13" t="s">
        <v>78</v>
      </c>
      <c r="AW350" s="13" t="s">
        <v>31</v>
      </c>
      <c r="AX350" s="13" t="s">
        <v>70</v>
      </c>
      <c r="AY350" s="155" t="s">
        <v>142</v>
      </c>
    </row>
    <row r="351" spans="2:65" s="11" customFormat="1" ht="11.25">
      <c r="B351" s="139"/>
      <c r="D351" s="140" t="s">
        <v>151</v>
      </c>
      <c r="E351" s="141" t="s">
        <v>19</v>
      </c>
      <c r="F351" s="142" t="s">
        <v>2104</v>
      </c>
      <c r="H351" s="143">
        <v>2.5999999999999999E-2</v>
      </c>
      <c r="I351" s="144"/>
      <c r="L351" s="139"/>
      <c r="M351" s="145"/>
      <c r="T351" s="146"/>
      <c r="AT351" s="141" t="s">
        <v>151</v>
      </c>
      <c r="AU351" s="141" t="s">
        <v>78</v>
      </c>
      <c r="AV351" s="11" t="s">
        <v>80</v>
      </c>
      <c r="AW351" s="11" t="s">
        <v>31</v>
      </c>
      <c r="AX351" s="11" t="s">
        <v>70</v>
      </c>
      <c r="AY351" s="141" t="s">
        <v>142</v>
      </c>
    </row>
    <row r="352" spans="2:65" s="13" customFormat="1" ht="11.25">
      <c r="B352" s="154"/>
      <c r="D352" s="140" t="s">
        <v>151</v>
      </c>
      <c r="E352" s="155" t="s">
        <v>19</v>
      </c>
      <c r="F352" s="156" t="s">
        <v>1996</v>
      </c>
      <c r="H352" s="155" t="s">
        <v>19</v>
      </c>
      <c r="I352" s="157"/>
      <c r="L352" s="154"/>
      <c r="M352" s="158"/>
      <c r="T352" s="159"/>
      <c r="AT352" s="155" t="s">
        <v>151</v>
      </c>
      <c r="AU352" s="155" t="s">
        <v>78</v>
      </c>
      <c r="AV352" s="13" t="s">
        <v>78</v>
      </c>
      <c r="AW352" s="13" t="s">
        <v>31</v>
      </c>
      <c r="AX352" s="13" t="s">
        <v>70</v>
      </c>
      <c r="AY352" s="155" t="s">
        <v>142</v>
      </c>
    </row>
    <row r="353" spans="2:65" s="11" customFormat="1" ht="11.25">
      <c r="B353" s="139"/>
      <c r="D353" s="140" t="s">
        <v>151</v>
      </c>
      <c r="E353" s="141" t="s">
        <v>19</v>
      </c>
      <c r="F353" s="142" t="s">
        <v>2105</v>
      </c>
      <c r="H353" s="143">
        <v>2.5000000000000001E-2</v>
      </c>
      <c r="I353" s="144"/>
      <c r="L353" s="139"/>
      <c r="M353" s="145"/>
      <c r="T353" s="146"/>
      <c r="AT353" s="141" t="s">
        <v>151</v>
      </c>
      <c r="AU353" s="141" t="s">
        <v>78</v>
      </c>
      <c r="AV353" s="11" t="s">
        <v>80</v>
      </c>
      <c r="AW353" s="11" t="s">
        <v>31</v>
      </c>
      <c r="AX353" s="11" t="s">
        <v>70</v>
      </c>
      <c r="AY353" s="141" t="s">
        <v>142</v>
      </c>
    </row>
    <row r="354" spans="2:65" s="12" customFormat="1" ht="11.25">
      <c r="B354" s="147"/>
      <c r="D354" s="140" t="s">
        <v>151</v>
      </c>
      <c r="E354" s="148" t="s">
        <v>19</v>
      </c>
      <c r="F354" s="149" t="s">
        <v>154</v>
      </c>
      <c r="H354" s="150">
        <v>5.1000000000000004E-2</v>
      </c>
      <c r="I354" s="151"/>
      <c r="L354" s="147"/>
      <c r="M354" s="152"/>
      <c r="T354" s="153"/>
      <c r="AT354" s="148" t="s">
        <v>151</v>
      </c>
      <c r="AU354" s="148" t="s">
        <v>78</v>
      </c>
      <c r="AV354" s="12" t="s">
        <v>149</v>
      </c>
      <c r="AW354" s="12" t="s">
        <v>31</v>
      </c>
      <c r="AX354" s="12" t="s">
        <v>78</v>
      </c>
      <c r="AY354" s="148" t="s">
        <v>142</v>
      </c>
    </row>
    <row r="355" spans="2:65" s="1" customFormat="1" ht="114.95" customHeight="1">
      <c r="B355" s="32"/>
      <c r="C355" s="160" t="s">
        <v>350</v>
      </c>
      <c r="D355" s="160" t="s">
        <v>316</v>
      </c>
      <c r="E355" s="161" t="s">
        <v>2109</v>
      </c>
      <c r="F355" s="162" t="s">
        <v>2110</v>
      </c>
      <c r="G355" s="163" t="s">
        <v>164</v>
      </c>
      <c r="H355" s="164">
        <v>9500</v>
      </c>
      <c r="I355" s="165"/>
      <c r="J355" s="166">
        <f>ROUND(I355*H355,2)</f>
        <v>0</v>
      </c>
      <c r="K355" s="162" t="s">
        <v>147</v>
      </c>
      <c r="L355" s="32"/>
      <c r="M355" s="167" t="s">
        <v>19</v>
      </c>
      <c r="N355" s="168" t="s">
        <v>41</v>
      </c>
      <c r="P355" s="135">
        <f>O355*H355</f>
        <v>0</v>
      </c>
      <c r="Q355" s="135">
        <v>0</v>
      </c>
      <c r="R355" s="135">
        <f>Q355*H355</f>
        <v>0</v>
      </c>
      <c r="S355" s="135">
        <v>0</v>
      </c>
      <c r="T355" s="136">
        <f>S355*H355</f>
        <v>0</v>
      </c>
      <c r="AR355" s="137" t="s">
        <v>149</v>
      </c>
      <c r="AT355" s="137" t="s">
        <v>316</v>
      </c>
      <c r="AU355" s="137" t="s">
        <v>78</v>
      </c>
      <c r="AY355" s="17" t="s">
        <v>142</v>
      </c>
      <c r="BE355" s="138">
        <f>IF(N355="základní",J355,0)</f>
        <v>0</v>
      </c>
      <c r="BF355" s="138">
        <f>IF(N355="snížená",J355,0)</f>
        <v>0</v>
      </c>
      <c r="BG355" s="138">
        <f>IF(N355="zákl. přenesená",J355,0)</f>
        <v>0</v>
      </c>
      <c r="BH355" s="138">
        <f>IF(N355="sníž. přenesená",J355,0)</f>
        <v>0</v>
      </c>
      <c r="BI355" s="138">
        <f>IF(N355="nulová",J355,0)</f>
        <v>0</v>
      </c>
      <c r="BJ355" s="17" t="s">
        <v>78</v>
      </c>
      <c r="BK355" s="138">
        <f>ROUND(I355*H355,2)</f>
        <v>0</v>
      </c>
      <c r="BL355" s="17" t="s">
        <v>149</v>
      </c>
      <c r="BM355" s="137" t="s">
        <v>2111</v>
      </c>
    </row>
    <row r="356" spans="2:65" s="11" customFormat="1" ht="11.25">
      <c r="B356" s="139"/>
      <c r="D356" s="140" t="s">
        <v>151</v>
      </c>
      <c r="E356" s="141" t="s">
        <v>19</v>
      </c>
      <c r="F356" s="142" t="s">
        <v>2112</v>
      </c>
      <c r="H356" s="143">
        <v>9552</v>
      </c>
      <c r="I356" s="144"/>
      <c r="L356" s="139"/>
      <c r="M356" s="145"/>
      <c r="T356" s="146"/>
      <c r="AT356" s="141" t="s">
        <v>151</v>
      </c>
      <c r="AU356" s="141" t="s">
        <v>78</v>
      </c>
      <c r="AV356" s="11" t="s">
        <v>80</v>
      </c>
      <c r="AW356" s="11" t="s">
        <v>31</v>
      </c>
      <c r="AX356" s="11" t="s">
        <v>70</v>
      </c>
      <c r="AY356" s="141" t="s">
        <v>142</v>
      </c>
    </row>
    <row r="357" spans="2:65" s="13" customFormat="1" ht="11.25">
      <c r="B357" s="154"/>
      <c r="D357" s="140" t="s">
        <v>151</v>
      </c>
      <c r="E357" s="155" t="s">
        <v>19</v>
      </c>
      <c r="F357" s="156" t="s">
        <v>2019</v>
      </c>
      <c r="H357" s="155" t="s">
        <v>19</v>
      </c>
      <c r="I357" s="157"/>
      <c r="L357" s="154"/>
      <c r="M357" s="158"/>
      <c r="T357" s="159"/>
      <c r="AT357" s="155" t="s">
        <v>151</v>
      </c>
      <c r="AU357" s="155" t="s">
        <v>78</v>
      </c>
      <c r="AV357" s="13" t="s">
        <v>78</v>
      </c>
      <c r="AW357" s="13" t="s">
        <v>31</v>
      </c>
      <c r="AX357" s="13" t="s">
        <v>70</v>
      </c>
      <c r="AY357" s="155" t="s">
        <v>142</v>
      </c>
    </row>
    <row r="358" spans="2:65" s="11" customFormat="1" ht="11.25">
      <c r="B358" s="139"/>
      <c r="D358" s="140" t="s">
        <v>151</v>
      </c>
      <c r="E358" s="141" t="s">
        <v>19</v>
      </c>
      <c r="F358" s="142" t="s">
        <v>2113</v>
      </c>
      <c r="H358" s="143">
        <v>-52</v>
      </c>
      <c r="I358" s="144"/>
      <c r="L358" s="139"/>
      <c r="M358" s="145"/>
      <c r="T358" s="146"/>
      <c r="AT358" s="141" t="s">
        <v>151</v>
      </c>
      <c r="AU358" s="141" t="s">
        <v>78</v>
      </c>
      <c r="AV358" s="11" t="s">
        <v>80</v>
      </c>
      <c r="AW358" s="11" t="s">
        <v>31</v>
      </c>
      <c r="AX358" s="11" t="s">
        <v>70</v>
      </c>
      <c r="AY358" s="141" t="s">
        <v>142</v>
      </c>
    </row>
    <row r="359" spans="2:65" s="12" customFormat="1" ht="11.25">
      <c r="B359" s="147"/>
      <c r="D359" s="140" t="s">
        <v>151</v>
      </c>
      <c r="E359" s="148" t="s">
        <v>19</v>
      </c>
      <c r="F359" s="149" t="s">
        <v>154</v>
      </c>
      <c r="H359" s="150">
        <v>9500</v>
      </c>
      <c r="I359" s="151"/>
      <c r="L359" s="147"/>
      <c r="M359" s="152"/>
      <c r="T359" s="153"/>
      <c r="AT359" s="148" t="s">
        <v>151</v>
      </c>
      <c r="AU359" s="148" t="s">
        <v>78</v>
      </c>
      <c r="AV359" s="12" t="s">
        <v>149</v>
      </c>
      <c r="AW359" s="12" t="s">
        <v>31</v>
      </c>
      <c r="AX359" s="12" t="s">
        <v>78</v>
      </c>
      <c r="AY359" s="148" t="s">
        <v>142</v>
      </c>
    </row>
    <row r="360" spans="2:65" s="1" customFormat="1" ht="49.15" customHeight="1">
      <c r="B360" s="32"/>
      <c r="C360" s="160" t="s">
        <v>357</v>
      </c>
      <c r="D360" s="160" t="s">
        <v>316</v>
      </c>
      <c r="E360" s="161" t="s">
        <v>401</v>
      </c>
      <c r="F360" s="162" t="s">
        <v>402</v>
      </c>
      <c r="G360" s="163" t="s">
        <v>146</v>
      </c>
      <c r="H360" s="164">
        <v>100</v>
      </c>
      <c r="I360" s="165"/>
      <c r="J360" s="166">
        <f>ROUND(I360*H360,2)</f>
        <v>0</v>
      </c>
      <c r="K360" s="162" t="s">
        <v>147</v>
      </c>
      <c r="L360" s="32"/>
      <c r="M360" s="167" t="s">
        <v>19</v>
      </c>
      <c r="N360" s="168" t="s">
        <v>41</v>
      </c>
      <c r="P360" s="135">
        <f>O360*H360</f>
        <v>0</v>
      </c>
      <c r="Q360" s="135">
        <v>0</v>
      </c>
      <c r="R360" s="135">
        <f>Q360*H360</f>
        <v>0</v>
      </c>
      <c r="S360" s="135">
        <v>0</v>
      </c>
      <c r="T360" s="136">
        <f>S360*H360</f>
        <v>0</v>
      </c>
      <c r="AR360" s="137" t="s">
        <v>149</v>
      </c>
      <c r="AT360" s="137" t="s">
        <v>316</v>
      </c>
      <c r="AU360" s="137" t="s">
        <v>78</v>
      </c>
      <c r="AY360" s="17" t="s">
        <v>142</v>
      </c>
      <c r="BE360" s="138">
        <f>IF(N360="základní",J360,0)</f>
        <v>0</v>
      </c>
      <c r="BF360" s="138">
        <f>IF(N360="snížená",J360,0)</f>
        <v>0</v>
      </c>
      <c r="BG360" s="138">
        <f>IF(N360="zákl. přenesená",J360,0)</f>
        <v>0</v>
      </c>
      <c r="BH360" s="138">
        <f>IF(N360="sníž. přenesená",J360,0)</f>
        <v>0</v>
      </c>
      <c r="BI360" s="138">
        <f>IF(N360="nulová",J360,0)</f>
        <v>0</v>
      </c>
      <c r="BJ360" s="17" t="s">
        <v>78</v>
      </c>
      <c r="BK360" s="138">
        <f>ROUND(I360*H360,2)</f>
        <v>0</v>
      </c>
      <c r="BL360" s="17" t="s">
        <v>149</v>
      </c>
      <c r="BM360" s="137" t="s">
        <v>2114</v>
      </c>
    </row>
    <row r="361" spans="2:65" s="1" customFormat="1" ht="19.5">
      <c r="B361" s="32"/>
      <c r="D361" s="140" t="s">
        <v>314</v>
      </c>
      <c r="F361" s="169" t="s">
        <v>399</v>
      </c>
      <c r="I361" s="170"/>
      <c r="L361" s="32"/>
      <c r="M361" s="171"/>
      <c r="T361" s="53"/>
      <c r="AT361" s="17" t="s">
        <v>314</v>
      </c>
      <c r="AU361" s="17" t="s">
        <v>78</v>
      </c>
    </row>
    <row r="362" spans="2:65" s="11" customFormat="1" ht="11.25">
      <c r="B362" s="139"/>
      <c r="D362" s="140" t="s">
        <v>151</v>
      </c>
      <c r="E362" s="141" t="s">
        <v>19</v>
      </c>
      <c r="F362" s="142" t="s">
        <v>404</v>
      </c>
      <c r="H362" s="143">
        <v>100</v>
      </c>
      <c r="I362" s="144"/>
      <c r="L362" s="139"/>
      <c r="M362" s="145"/>
      <c r="T362" s="146"/>
      <c r="AT362" s="141" t="s">
        <v>151</v>
      </c>
      <c r="AU362" s="141" t="s">
        <v>78</v>
      </c>
      <c r="AV362" s="11" t="s">
        <v>80</v>
      </c>
      <c r="AW362" s="11" t="s">
        <v>31</v>
      </c>
      <c r="AX362" s="11" t="s">
        <v>70</v>
      </c>
      <c r="AY362" s="141" t="s">
        <v>142</v>
      </c>
    </row>
    <row r="363" spans="2:65" s="12" customFormat="1" ht="11.25">
      <c r="B363" s="147"/>
      <c r="D363" s="140" t="s">
        <v>151</v>
      </c>
      <c r="E363" s="148" t="s">
        <v>19</v>
      </c>
      <c r="F363" s="149" t="s">
        <v>154</v>
      </c>
      <c r="H363" s="150">
        <v>100</v>
      </c>
      <c r="I363" s="151"/>
      <c r="L363" s="147"/>
      <c r="M363" s="152"/>
      <c r="T363" s="153"/>
      <c r="AT363" s="148" t="s">
        <v>151</v>
      </c>
      <c r="AU363" s="148" t="s">
        <v>78</v>
      </c>
      <c r="AV363" s="12" t="s">
        <v>149</v>
      </c>
      <c r="AW363" s="12" t="s">
        <v>31</v>
      </c>
      <c r="AX363" s="12" t="s">
        <v>78</v>
      </c>
      <c r="AY363" s="148" t="s">
        <v>142</v>
      </c>
    </row>
    <row r="364" spans="2:65" s="1" customFormat="1" ht="49.15" customHeight="1">
      <c r="B364" s="32"/>
      <c r="C364" s="160" t="s">
        <v>364</v>
      </c>
      <c r="D364" s="160" t="s">
        <v>316</v>
      </c>
      <c r="E364" s="161" t="s">
        <v>412</v>
      </c>
      <c r="F364" s="162" t="s">
        <v>413</v>
      </c>
      <c r="G364" s="163" t="s">
        <v>146</v>
      </c>
      <c r="H364" s="164">
        <v>404</v>
      </c>
      <c r="I364" s="165"/>
      <c r="J364" s="166">
        <f>ROUND(I364*H364,2)</f>
        <v>0</v>
      </c>
      <c r="K364" s="162" t="s">
        <v>147</v>
      </c>
      <c r="L364" s="32"/>
      <c r="M364" s="167" t="s">
        <v>19</v>
      </c>
      <c r="N364" s="168" t="s">
        <v>41</v>
      </c>
      <c r="P364" s="135">
        <f>O364*H364</f>
        <v>0</v>
      </c>
      <c r="Q364" s="135">
        <v>0</v>
      </c>
      <c r="R364" s="135">
        <f>Q364*H364</f>
        <v>0</v>
      </c>
      <c r="S364" s="135">
        <v>0</v>
      </c>
      <c r="T364" s="136">
        <f>S364*H364</f>
        <v>0</v>
      </c>
      <c r="AR364" s="137" t="s">
        <v>149</v>
      </c>
      <c r="AT364" s="137" t="s">
        <v>316</v>
      </c>
      <c r="AU364" s="137" t="s">
        <v>78</v>
      </c>
      <c r="AY364" s="17" t="s">
        <v>142</v>
      </c>
      <c r="BE364" s="138">
        <f>IF(N364="základní",J364,0)</f>
        <v>0</v>
      </c>
      <c r="BF364" s="138">
        <f>IF(N364="snížená",J364,0)</f>
        <v>0</v>
      </c>
      <c r="BG364" s="138">
        <f>IF(N364="zákl. přenesená",J364,0)</f>
        <v>0</v>
      </c>
      <c r="BH364" s="138">
        <f>IF(N364="sníž. přenesená",J364,0)</f>
        <v>0</v>
      </c>
      <c r="BI364" s="138">
        <f>IF(N364="nulová",J364,0)</f>
        <v>0</v>
      </c>
      <c r="BJ364" s="17" t="s">
        <v>78</v>
      </c>
      <c r="BK364" s="138">
        <f>ROUND(I364*H364,2)</f>
        <v>0</v>
      </c>
      <c r="BL364" s="17" t="s">
        <v>149</v>
      </c>
      <c r="BM364" s="137" t="s">
        <v>2115</v>
      </c>
    </row>
    <row r="365" spans="2:65" s="1" customFormat="1" ht="19.5">
      <c r="B365" s="32"/>
      <c r="D365" s="140" t="s">
        <v>314</v>
      </c>
      <c r="F365" s="169" t="s">
        <v>399</v>
      </c>
      <c r="I365" s="170"/>
      <c r="L365" s="32"/>
      <c r="M365" s="171"/>
      <c r="T365" s="53"/>
      <c r="AT365" s="17" t="s">
        <v>314</v>
      </c>
      <c r="AU365" s="17" t="s">
        <v>78</v>
      </c>
    </row>
    <row r="366" spans="2:65" s="11" customFormat="1" ht="11.25">
      <c r="B366" s="139"/>
      <c r="D366" s="140" t="s">
        <v>151</v>
      </c>
      <c r="E366" s="141" t="s">
        <v>19</v>
      </c>
      <c r="F366" s="142" t="s">
        <v>2116</v>
      </c>
      <c r="H366" s="143">
        <v>398</v>
      </c>
      <c r="I366" s="144"/>
      <c r="L366" s="139"/>
      <c r="M366" s="145"/>
      <c r="T366" s="146"/>
      <c r="AT366" s="141" t="s">
        <v>151</v>
      </c>
      <c r="AU366" s="141" t="s">
        <v>78</v>
      </c>
      <c r="AV366" s="11" t="s">
        <v>80</v>
      </c>
      <c r="AW366" s="11" t="s">
        <v>31</v>
      </c>
      <c r="AX366" s="11" t="s">
        <v>70</v>
      </c>
      <c r="AY366" s="141" t="s">
        <v>142</v>
      </c>
    </row>
    <row r="367" spans="2:65" s="11" customFormat="1" ht="11.25">
      <c r="B367" s="139"/>
      <c r="D367" s="140" t="s">
        <v>151</v>
      </c>
      <c r="E367" s="141" t="s">
        <v>19</v>
      </c>
      <c r="F367" s="142" t="s">
        <v>2117</v>
      </c>
      <c r="H367" s="143">
        <v>2</v>
      </c>
      <c r="I367" s="144"/>
      <c r="L367" s="139"/>
      <c r="M367" s="145"/>
      <c r="T367" s="146"/>
      <c r="AT367" s="141" t="s">
        <v>151</v>
      </c>
      <c r="AU367" s="141" t="s">
        <v>78</v>
      </c>
      <c r="AV367" s="11" t="s">
        <v>80</v>
      </c>
      <c r="AW367" s="11" t="s">
        <v>31</v>
      </c>
      <c r="AX367" s="11" t="s">
        <v>70</v>
      </c>
      <c r="AY367" s="141" t="s">
        <v>142</v>
      </c>
    </row>
    <row r="368" spans="2:65" s="13" customFormat="1" ht="11.25">
      <c r="B368" s="154"/>
      <c r="D368" s="140" t="s">
        <v>151</v>
      </c>
      <c r="E368" s="155" t="s">
        <v>19</v>
      </c>
      <c r="F368" s="156" t="s">
        <v>1996</v>
      </c>
      <c r="H368" s="155" t="s">
        <v>19</v>
      </c>
      <c r="I368" s="157"/>
      <c r="L368" s="154"/>
      <c r="M368" s="158"/>
      <c r="T368" s="159"/>
      <c r="AT368" s="155" t="s">
        <v>151</v>
      </c>
      <c r="AU368" s="155" t="s">
        <v>78</v>
      </c>
      <c r="AV368" s="13" t="s">
        <v>78</v>
      </c>
      <c r="AW368" s="13" t="s">
        <v>31</v>
      </c>
      <c r="AX368" s="13" t="s">
        <v>70</v>
      </c>
      <c r="AY368" s="155" t="s">
        <v>142</v>
      </c>
    </row>
    <row r="369" spans="2:65" s="11" customFormat="1" ht="11.25">
      <c r="B369" s="139"/>
      <c r="D369" s="140" t="s">
        <v>151</v>
      </c>
      <c r="E369" s="141" t="s">
        <v>19</v>
      </c>
      <c r="F369" s="142" t="s">
        <v>149</v>
      </c>
      <c r="H369" s="143">
        <v>4</v>
      </c>
      <c r="I369" s="144"/>
      <c r="L369" s="139"/>
      <c r="M369" s="145"/>
      <c r="T369" s="146"/>
      <c r="AT369" s="141" t="s">
        <v>151</v>
      </c>
      <c r="AU369" s="141" t="s">
        <v>78</v>
      </c>
      <c r="AV369" s="11" t="s">
        <v>80</v>
      </c>
      <c r="AW369" s="11" t="s">
        <v>31</v>
      </c>
      <c r="AX369" s="11" t="s">
        <v>70</v>
      </c>
      <c r="AY369" s="141" t="s">
        <v>142</v>
      </c>
    </row>
    <row r="370" spans="2:65" s="12" customFormat="1" ht="11.25">
      <c r="B370" s="147"/>
      <c r="D370" s="140" t="s">
        <v>151</v>
      </c>
      <c r="E370" s="148" t="s">
        <v>19</v>
      </c>
      <c r="F370" s="149" t="s">
        <v>154</v>
      </c>
      <c r="H370" s="150">
        <v>404</v>
      </c>
      <c r="I370" s="151"/>
      <c r="L370" s="147"/>
      <c r="M370" s="152"/>
      <c r="T370" s="153"/>
      <c r="AT370" s="148" t="s">
        <v>151</v>
      </c>
      <c r="AU370" s="148" t="s">
        <v>78</v>
      </c>
      <c r="AV370" s="12" t="s">
        <v>149</v>
      </c>
      <c r="AW370" s="12" t="s">
        <v>31</v>
      </c>
      <c r="AX370" s="12" t="s">
        <v>78</v>
      </c>
      <c r="AY370" s="148" t="s">
        <v>142</v>
      </c>
    </row>
    <row r="371" spans="2:65" s="1" customFormat="1" ht="55.5" customHeight="1">
      <c r="B371" s="32"/>
      <c r="C371" s="160" t="s">
        <v>370</v>
      </c>
      <c r="D371" s="160" t="s">
        <v>316</v>
      </c>
      <c r="E371" s="161" t="s">
        <v>418</v>
      </c>
      <c r="F371" s="162" t="s">
        <v>419</v>
      </c>
      <c r="G371" s="163" t="s">
        <v>146</v>
      </c>
      <c r="H371" s="164">
        <v>11684</v>
      </c>
      <c r="I371" s="165"/>
      <c r="J371" s="166">
        <f>ROUND(I371*H371,2)</f>
        <v>0</v>
      </c>
      <c r="K371" s="162" t="s">
        <v>147</v>
      </c>
      <c r="L371" s="32"/>
      <c r="M371" s="167" t="s">
        <v>19</v>
      </c>
      <c r="N371" s="168" t="s">
        <v>41</v>
      </c>
      <c r="P371" s="135">
        <f>O371*H371</f>
        <v>0</v>
      </c>
      <c r="Q371" s="135">
        <v>0</v>
      </c>
      <c r="R371" s="135">
        <f>Q371*H371</f>
        <v>0</v>
      </c>
      <c r="S371" s="135">
        <v>0</v>
      </c>
      <c r="T371" s="136">
        <f>S371*H371</f>
        <v>0</v>
      </c>
      <c r="AR371" s="137" t="s">
        <v>149</v>
      </c>
      <c r="AT371" s="137" t="s">
        <v>316</v>
      </c>
      <c r="AU371" s="137" t="s">
        <v>78</v>
      </c>
      <c r="AY371" s="17" t="s">
        <v>142</v>
      </c>
      <c r="BE371" s="138">
        <f>IF(N371="základní",J371,0)</f>
        <v>0</v>
      </c>
      <c r="BF371" s="138">
        <f>IF(N371="snížená",J371,0)</f>
        <v>0</v>
      </c>
      <c r="BG371" s="138">
        <f>IF(N371="zákl. přenesená",J371,0)</f>
        <v>0</v>
      </c>
      <c r="BH371" s="138">
        <f>IF(N371="sníž. přenesená",J371,0)</f>
        <v>0</v>
      </c>
      <c r="BI371" s="138">
        <f>IF(N371="nulová",J371,0)</f>
        <v>0</v>
      </c>
      <c r="BJ371" s="17" t="s">
        <v>78</v>
      </c>
      <c r="BK371" s="138">
        <f>ROUND(I371*H371,2)</f>
        <v>0</v>
      </c>
      <c r="BL371" s="17" t="s">
        <v>149</v>
      </c>
      <c r="BM371" s="137" t="s">
        <v>2118</v>
      </c>
    </row>
    <row r="372" spans="2:65" s="1" customFormat="1" ht="19.5">
      <c r="B372" s="32"/>
      <c r="D372" s="140" t="s">
        <v>314</v>
      </c>
      <c r="F372" s="169" t="s">
        <v>421</v>
      </c>
      <c r="I372" s="170"/>
      <c r="L372" s="32"/>
      <c r="M372" s="171"/>
      <c r="T372" s="53"/>
      <c r="AT372" s="17" t="s">
        <v>314</v>
      </c>
      <c r="AU372" s="17" t="s">
        <v>78</v>
      </c>
    </row>
    <row r="373" spans="2:65" s="13" customFormat="1" ht="11.25">
      <c r="B373" s="154"/>
      <c r="D373" s="140" t="s">
        <v>151</v>
      </c>
      <c r="E373" s="155" t="s">
        <v>19</v>
      </c>
      <c r="F373" s="156" t="s">
        <v>2119</v>
      </c>
      <c r="H373" s="155" t="s">
        <v>19</v>
      </c>
      <c r="I373" s="157"/>
      <c r="L373" s="154"/>
      <c r="M373" s="158"/>
      <c r="T373" s="159"/>
      <c r="AT373" s="155" t="s">
        <v>151</v>
      </c>
      <c r="AU373" s="155" t="s">
        <v>78</v>
      </c>
      <c r="AV373" s="13" t="s">
        <v>78</v>
      </c>
      <c r="AW373" s="13" t="s">
        <v>31</v>
      </c>
      <c r="AX373" s="13" t="s">
        <v>70</v>
      </c>
      <c r="AY373" s="155" t="s">
        <v>142</v>
      </c>
    </row>
    <row r="374" spans="2:65" s="11" customFormat="1" ht="11.25">
      <c r="B374" s="139"/>
      <c r="D374" s="140" t="s">
        <v>151</v>
      </c>
      <c r="E374" s="141" t="s">
        <v>19</v>
      </c>
      <c r="F374" s="142" t="s">
        <v>364</v>
      </c>
      <c r="H374" s="143">
        <v>40</v>
      </c>
      <c r="I374" s="144"/>
      <c r="L374" s="139"/>
      <c r="M374" s="145"/>
      <c r="T374" s="146"/>
      <c r="AT374" s="141" t="s">
        <v>151</v>
      </c>
      <c r="AU374" s="141" t="s">
        <v>78</v>
      </c>
      <c r="AV374" s="11" t="s">
        <v>80</v>
      </c>
      <c r="AW374" s="11" t="s">
        <v>31</v>
      </c>
      <c r="AX374" s="11" t="s">
        <v>70</v>
      </c>
      <c r="AY374" s="141" t="s">
        <v>142</v>
      </c>
    </row>
    <row r="375" spans="2:65" s="13" customFormat="1" ht="11.25">
      <c r="B375" s="154"/>
      <c r="D375" s="140" t="s">
        <v>151</v>
      </c>
      <c r="E375" s="155" t="s">
        <v>19</v>
      </c>
      <c r="F375" s="156" t="s">
        <v>2004</v>
      </c>
      <c r="H375" s="155" t="s">
        <v>19</v>
      </c>
      <c r="I375" s="157"/>
      <c r="L375" s="154"/>
      <c r="M375" s="158"/>
      <c r="T375" s="159"/>
      <c r="AT375" s="155" t="s">
        <v>151</v>
      </c>
      <c r="AU375" s="155" t="s">
        <v>78</v>
      </c>
      <c r="AV375" s="13" t="s">
        <v>78</v>
      </c>
      <c r="AW375" s="13" t="s">
        <v>31</v>
      </c>
      <c r="AX375" s="13" t="s">
        <v>70</v>
      </c>
      <c r="AY375" s="155" t="s">
        <v>142</v>
      </c>
    </row>
    <row r="376" spans="2:65" s="11" customFormat="1" ht="11.25">
      <c r="B376" s="139"/>
      <c r="D376" s="140" t="s">
        <v>151</v>
      </c>
      <c r="E376" s="141" t="s">
        <v>19</v>
      </c>
      <c r="F376" s="142" t="s">
        <v>2005</v>
      </c>
      <c r="H376" s="143">
        <v>11642.688</v>
      </c>
      <c r="I376" s="144"/>
      <c r="L376" s="139"/>
      <c r="M376" s="145"/>
      <c r="T376" s="146"/>
      <c r="AT376" s="141" t="s">
        <v>151</v>
      </c>
      <c r="AU376" s="141" t="s">
        <v>78</v>
      </c>
      <c r="AV376" s="11" t="s">
        <v>80</v>
      </c>
      <c r="AW376" s="11" t="s">
        <v>31</v>
      </c>
      <c r="AX376" s="11" t="s">
        <v>70</v>
      </c>
      <c r="AY376" s="141" t="s">
        <v>142</v>
      </c>
    </row>
    <row r="377" spans="2:65" s="11" customFormat="1" ht="11.25">
      <c r="B377" s="139"/>
      <c r="D377" s="140" t="s">
        <v>151</v>
      </c>
      <c r="E377" s="141" t="s">
        <v>19</v>
      </c>
      <c r="F377" s="142" t="s">
        <v>2006</v>
      </c>
      <c r="H377" s="143">
        <v>1.3120000000000001</v>
      </c>
      <c r="I377" s="144"/>
      <c r="L377" s="139"/>
      <c r="M377" s="145"/>
      <c r="T377" s="146"/>
      <c r="AT377" s="141" t="s">
        <v>151</v>
      </c>
      <c r="AU377" s="141" t="s">
        <v>78</v>
      </c>
      <c r="AV377" s="11" t="s">
        <v>80</v>
      </c>
      <c r="AW377" s="11" t="s">
        <v>31</v>
      </c>
      <c r="AX377" s="11" t="s">
        <v>70</v>
      </c>
      <c r="AY377" s="141" t="s">
        <v>142</v>
      </c>
    </row>
    <row r="378" spans="2:65" s="12" customFormat="1" ht="11.25">
      <c r="B378" s="147"/>
      <c r="D378" s="140" t="s">
        <v>151</v>
      </c>
      <c r="E378" s="148" t="s">
        <v>19</v>
      </c>
      <c r="F378" s="149" t="s">
        <v>154</v>
      </c>
      <c r="H378" s="150">
        <v>11684</v>
      </c>
      <c r="I378" s="151"/>
      <c r="L378" s="147"/>
      <c r="M378" s="152"/>
      <c r="T378" s="153"/>
      <c r="AT378" s="148" t="s">
        <v>151</v>
      </c>
      <c r="AU378" s="148" t="s">
        <v>78</v>
      </c>
      <c r="AV378" s="12" t="s">
        <v>149</v>
      </c>
      <c r="AW378" s="12" t="s">
        <v>31</v>
      </c>
      <c r="AX378" s="12" t="s">
        <v>78</v>
      </c>
      <c r="AY378" s="148" t="s">
        <v>142</v>
      </c>
    </row>
    <row r="379" spans="2:65" s="1" customFormat="1" ht="78" customHeight="1">
      <c r="B379" s="32"/>
      <c r="C379" s="160" t="s">
        <v>375</v>
      </c>
      <c r="D379" s="160" t="s">
        <v>316</v>
      </c>
      <c r="E379" s="161" t="s">
        <v>2120</v>
      </c>
      <c r="F379" s="162" t="s">
        <v>2121</v>
      </c>
      <c r="G379" s="163" t="s">
        <v>1196</v>
      </c>
      <c r="H379" s="164">
        <v>5862</v>
      </c>
      <c r="I379" s="165"/>
      <c r="J379" s="166">
        <f>ROUND(I379*H379,2)</f>
        <v>0</v>
      </c>
      <c r="K379" s="162" t="s">
        <v>147</v>
      </c>
      <c r="L379" s="32"/>
      <c r="M379" s="167" t="s">
        <v>19</v>
      </c>
      <c r="N379" s="168" t="s">
        <v>41</v>
      </c>
      <c r="P379" s="135">
        <f>O379*H379</f>
        <v>0</v>
      </c>
      <c r="Q379" s="135">
        <v>0</v>
      </c>
      <c r="R379" s="135">
        <f>Q379*H379</f>
        <v>0</v>
      </c>
      <c r="S379" s="135">
        <v>0</v>
      </c>
      <c r="T379" s="136">
        <f>S379*H379</f>
        <v>0</v>
      </c>
      <c r="AR379" s="137" t="s">
        <v>149</v>
      </c>
      <c r="AT379" s="137" t="s">
        <v>316</v>
      </c>
      <c r="AU379" s="137" t="s">
        <v>78</v>
      </c>
      <c r="AY379" s="17" t="s">
        <v>142</v>
      </c>
      <c r="BE379" s="138">
        <f>IF(N379="základní",J379,0)</f>
        <v>0</v>
      </c>
      <c r="BF379" s="138">
        <f>IF(N379="snížená",J379,0)</f>
        <v>0</v>
      </c>
      <c r="BG379" s="138">
        <f>IF(N379="zákl. přenesená",J379,0)</f>
        <v>0</v>
      </c>
      <c r="BH379" s="138">
        <f>IF(N379="sníž. přenesená",J379,0)</f>
        <v>0</v>
      </c>
      <c r="BI379" s="138">
        <f>IF(N379="nulová",J379,0)</f>
        <v>0</v>
      </c>
      <c r="BJ379" s="17" t="s">
        <v>78</v>
      </c>
      <c r="BK379" s="138">
        <f>ROUND(I379*H379,2)</f>
        <v>0</v>
      </c>
      <c r="BL379" s="17" t="s">
        <v>149</v>
      </c>
      <c r="BM379" s="137" t="s">
        <v>2122</v>
      </c>
    </row>
    <row r="380" spans="2:65" s="13" customFormat="1" ht="11.25">
      <c r="B380" s="154"/>
      <c r="D380" s="140" t="s">
        <v>151</v>
      </c>
      <c r="E380" s="155" t="s">
        <v>19</v>
      </c>
      <c r="F380" s="156" t="s">
        <v>2004</v>
      </c>
      <c r="H380" s="155" t="s">
        <v>19</v>
      </c>
      <c r="I380" s="157"/>
      <c r="L380" s="154"/>
      <c r="M380" s="158"/>
      <c r="T380" s="159"/>
      <c r="AT380" s="155" t="s">
        <v>151</v>
      </c>
      <c r="AU380" s="155" t="s">
        <v>78</v>
      </c>
      <c r="AV380" s="13" t="s">
        <v>78</v>
      </c>
      <c r="AW380" s="13" t="s">
        <v>31</v>
      </c>
      <c r="AX380" s="13" t="s">
        <v>70</v>
      </c>
      <c r="AY380" s="155" t="s">
        <v>142</v>
      </c>
    </row>
    <row r="381" spans="2:65" s="11" customFormat="1" ht="11.25">
      <c r="B381" s="139"/>
      <c r="D381" s="140" t="s">
        <v>151</v>
      </c>
      <c r="E381" s="141" t="s">
        <v>19</v>
      </c>
      <c r="F381" s="142" t="s">
        <v>2123</v>
      </c>
      <c r="H381" s="143">
        <v>5821.3440000000001</v>
      </c>
      <c r="I381" s="144"/>
      <c r="L381" s="139"/>
      <c r="M381" s="145"/>
      <c r="T381" s="146"/>
      <c r="AT381" s="141" t="s">
        <v>151</v>
      </c>
      <c r="AU381" s="141" t="s">
        <v>78</v>
      </c>
      <c r="AV381" s="11" t="s">
        <v>80</v>
      </c>
      <c r="AW381" s="11" t="s">
        <v>31</v>
      </c>
      <c r="AX381" s="11" t="s">
        <v>70</v>
      </c>
      <c r="AY381" s="141" t="s">
        <v>142</v>
      </c>
    </row>
    <row r="382" spans="2:65" s="11" customFormat="1" ht="11.25">
      <c r="B382" s="139"/>
      <c r="D382" s="140" t="s">
        <v>151</v>
      </c>
      <c r="E382" s="141" t="s">
        <v>19</v>
      </c>
      <c r="F382" s="142" t="s">
        <v>2124</v>
      </c>
      <c r="H382" s="143">
        <v>0.65600000000000003</v>
      </c>
      <c r="I382" s="144"/>
      <c r="L382" s="139"/>
      <c r="M382" s="145"/>
      <c r="T382" s="146"/>
      <c r="AT382" s="141" t="s">
        <v>151</v>
      </c>
      <c r="AU382" s="141" t="s">
        <v>78</v>
      </c>
      <c r="AV382" s="11" t="s">
        <v>80</v>
      </c>
      <c r="AW382" s="11" t="s">
        <v>31</v>
      </c>
      <c r="AX382" s="11" t="s">
        <v>70</v>
      </c>
      <c r="AY382" s="141" t="s">
        <v>142</v>
      </c>
    </row>
    <row r="383" spans="2:65" s="13" customFormat="1" ht="11.25">
      <c r="B383" s="154"/>
      <c r="D383" s="140" t="s">
        <v>151</v>
      </c>
      <c r="E383" s="155" t="s">
        <v>19</v>
      </c>
      <c r="F383" s="156" t="s">
        <v>2023</v>
      </c>
      <c r="H383" s="155" t="s">
        <v>19</v>
      </c>
      <c r="I383" s="157"/>
      <c r="L383" s="154"/>
      <c r="M383" s="158"/>
      <c r="T383" s="159"/>
      <c r="AT383" s="155" t="s">
        <v>151</v>
      </c>
      <c r="AU383" s="155" t="s">
        <v>78</v>
      </c>
      <c r="AV383" s="13" t="s">
        <v>78</v>
      </c>
      <c r="AW383" s="13" t="s">
        <v>31</v>
      </c>
      <c r="AX383" s="13" t="s">
        <v>70</v>
      </c>
      <c r="AY383" s="155" t="s">
        <v>142</v>
      </c>
    </row>
    <row r="384" spans="2:65" s="11" customFormat="1" ht="11.25">
      <c r="B384" s="139"/>
      <c r="D384" s="140" t="s">
        <v>151</v>
      </c>
      <c r="E384" s="141" t="s">
        <v>19</v>
      </c>
      <c r="F384" s="142" t="s">
        <v>2125</v>
      </c>
      <c r="H384" s="143">
        <v>20</v>
      </c>
      <c r="I384" s="144"/>
      <c r="L384" s="139"/>
      <c r="M384" s="145"/>
      <c r="T384" s="146"/>
      <c r="AT384" s="141" t="s">
        <v>151</v>
      </c>
      <c r="AU384" s="141" t="s">
        <v>78</v>
      </c>
      <c r="AV384" s="11" t="s">
        <v>80</v>
      </c>
      <c r="AW384" s="11" t="s">
        <v>31</v>
      </c>
      <c r="AX384" s="11" t="s">
        <v>70</v>
      </c>
      <c r="AY384" s="141" t="s">
        <v>142</v>
      </c>
    </row>
    <row r="385" spans="2:65" s="13" customFormat="1" ht="11.25">
      <c r="B385" s="154"/>
      <c r="D385" s="140" t="s">
        <v>151</v>
      </c>
      <c r="E385" s="155" t="s">
        <v>19</v>
      </c>
      <c r="F385" s="156" t="s">
        <v>2024</v>
      </c>
      <c r="H385" s="155" t="s">
        <v>19</v>
      </c>
      <c r="I385" s="157"/>
      <c r="L385" s="154"/>
      <c r="M385" s="158"/>
      <c r="T385" s="159"/>
      <c r="AT385" s="155" t="s">
        <v>151</v>
      </c>
      <c r="AU385" s="155" t="s">
        <v>78</v>
      </c>
      <c r="AV385" s="13" t="s">
        <v>78</v>
      </c>
      <c r="AW385" s="13" t="s">
        <v>31</v>
      </c>
      <c r="AX385" s="13" t="s">
        <v>70</v>
      </c>
      <c r="AY385" s="155" t="s">
        <v>142</v>
      </c>
    </row>
    <row r="386" spans="2:65" s="11" customFormat="1" ht="11.25">
      <c r="B386" s="139"/>
      <c r="D386" s="140" t="s">
        <v>151</v>
      </c>
      <c r="E386" s="141" t="s">
        <v>19</v>
      </c>
      <c r="F386" s="142" t="s">
        <v>2125</v>
      </c>
      <c r="H386" s="143">
        <v>20</v>
      </c>
      <c r="I386" s="144"/>
      <c r="L386" s="139"/>
      <c r="M386" s="145"/>
      <c r="T386" s="146"/>
      <c r="AT386" s="141" t="s">
        <v>151</v>
      </c>
      <c r="AU386" s="141" t="s">
        <v>78</v>
      </c>
      <c r="AV386" s="11" t="s">
        <v>80</v>
      </c>
      <c r="AW386" s="11" t="s">
        <v>31</v>
      </c>
      <c r="AX386" s="11" t="s">
        <v>70</v>
      </c>
      <c r="AY386" s="141" t="s">
        <v>142</v>
      </c>
    </row>
    <row r="387" spans="2:65" s="12" customFormat="1" ht="11.25">
      <c r="B387" s="147"/>
      <c r="D387" s="140" t="s">
        <v>151</v>
      </c>
      <c r="E387" s="148" t="s">
        <v>19</v>
      </c>
      <c r="F387" s="149" t="s">
        <v>154</v>
      </c>
      <c r="H387" s="150">
        <v>5862</v>
      </c>
      <c r="I387" s="151"/>
      <c r="L387" s="147"/>
      <c r="M387" s="152"/>
      <c r="T387" s="153"/>
      <c r="AT387" s="148" t="s">
        <v>151</v>
      </c>
      <c r="AU387" s="148" t="s">
        <v>78</v>
      </c>
      <c r="AV387" s="12" t="s">
        <v>149</v>
      </c>
      <c r="AW387" s="12" t="s">
        <v>31</v>
      </c>
      <c r="AX387" s="12" t="s">
        <v>78</v>
      </c>
      <c r="AY387" s="148" t="s">
        <v>142</v>
      </c>
    </row>
    <row r="388" spans="2:65" s="1" customFormat="1" ht="180.75" customHeight="1">
      <c r="B388" s="32"/>
      <c r="C388" s="160" t="s">
        <v>381</v>
      </c>
      <c r="D388" s="160" t="s">
        <v>316</v>
      </c>
      <c r="E388" s="161" t="s">
        <v>423</v>
      </c>
      <c r="F388" s="162" t="s">
        <v>424</v>
      </c>
      <c r="G388" s="163" t="s">
        <v>353</v>
      </c>
      <c r="H388" s="164">
        <v>8.2240000000000002</v>
      </c>
      <c r="I388" s="165"/>
      <c r="J388" s="166">
        <f>ROUND(I388*H388,2)</f>
        <v>0</v>
      </c>
      <c r="K388" s="162" t="s">
        <v>147</v>
      </c>
      <c r="L388" s="32"/>
      <c r="M388" s="167" t="s">
        <v>19</v>
      </c>
      <c r="N388" s="168" t="s">
        <v>41</v>
      </c>
      <c r="P388" s="135">
        <f>O388*H388</f>
        <v>0</v>
      </c>
      <c r="Q388" s="135">
        <v>0</v>
      </c>
      <c r="R388" s="135">
        <f>Q388*H388</f>
        <v>0</v>
      </c>
      <c r="S388" s="135">
        <v>0</v>
      </c>
      <c r="T388" s="136">
        <f>S388*H388</f>
        <v>0</v>
      </c>
      <c r="AR388" s="137" t="s">
        <v>149</v>
      </c>
      <c r="AT388" s="137" t="s">
        <v>316</v>
      </c>
      <c r="AU388" s="137" t="s">
        <v>78</v>
      </c>
      <c r="AY388" s="17" t="s">
        <v>142</v>
      </c>
      <c r="BE388" s="138">
        <f>IF(N388="základní",J388,0)</f>
        <v>0</v>
      </c>
      <c r="BF388" s="138">
        <f>IF(N388="snížená",J388,0)</f>
        <v>0</v>
      </c>
      <c r="BG388" s="138">
        <f>IF(N388="zákl. přenesená",J388,0)</f>
        <v>0</v>
      </c>
      <c r="BH388" s="138">
        <f>IF(N388="sníž. přenesená",J388,0)</f>
        <v>0</v>
      </c>
      <c r="BI388" s="138">
        <f>IF(N388="nulová",J388,0)</f>
        <v>0</v>
      </c>
      <c r="BJ388" s="17" t="s">
        <v>78</v>
      </c>
      <c r="BK388" s="138">
        <f>ROUND(I388*H388,2)</f>
        <v>0</v>
      </c>
      <c r="BL388" s="17" t="s">
        <v>149</v>
      </c>
      <c r="BM388" s="137" t="s">
        <v>2126</v>
      </c>
    </row>
    <row r="389" spans="2:65" s="1" customFormat="1" ht="19.5">
      <c r="B389" s="32"/>
      <c r="D389" s="140" t="s">
        <v>314</v>
      </c>
      <c r="F389" s="169" t="s">
        <v>426</v>
      </c>
      <c r="I389" s="170"/>
      <c r="L389" s="32"/>
      <c r="M389" s="171"/>
      <c r="T389" s="53"/>
      <c r="AT389" s="17" t="s">
        <v>314</v>
      </c>
      <c r="AU389" s="17" t="s">
        <v>78</v>
      </c>
    </row>
    <row r="390" spans="2:65" s="13" customFormat="1" ht="11.25">
      <c r="B390" s="154"/>
      <c r="D390" s="140" t="s">
        <v>151</v>
      </c>
      <c r="E390" s="155" t="s">
        <v>19</v>
      </c>
      <c r="F390" s="156" t="s">
        <v>353</v>
      </c>
      <c r="H390" s="155" t="s">
        <v>19</v>
      </c>
      <c r="I390" s="157"/>
      <c r="L390" s="154"/>
      <c r="M390" s="158"/>
      <c r="T390" s="159"/>
      <c r="AT390" s="155" t="s">
        <v>151</v>
      </c>
      <c r="AU390" s="155" t="s">
        <v>78</v>
      </c>
      <c r="AV390" s="13" t="s">
        <v>78</v>
      </c>
      <c r="AW390" s="13" t="s">
        <v>31</v>
      </c>
      <c r="AX390" s="13" t="s">
        <v>70</v>
      </c>
      <c r="AY390" s="155" t="s">
        <v>142</v>
      </c>
    </row>
    <row r="391" spans="2:65" s="11" customFormat="1" ht="11.25">
      <c r="B391" s="139"/>
      <c r="D391" s="140" t="s">
        <v>151</v>
      </c>
      <c r="E391" s="141" t="s">
        <v>19</v>
      </c>
      <c r="F391" s="142" t="s">
        <v>2127</v>
      </c>
      <c r="H391" s="143">
        <v>8.8740000000000006</v>
      </c>
      <c r="I391" s="144"/>
      <c r="L391" s="139"/>
      <c r="M391" s="145"/>
      <c r="T391" s="146"/>
      <c r="AT391" s="141" t="s">
        <v>151</v>
      </c>
      <c r="AU391" s="141" t="s">
        <v>78</v>
      </c>
      <c r="AV391" s="11" t="s">
        <v>80</v>
      </c>
      <c r="AW391" s="11" t="s">
        <v>31</v>
      </c>
      <c r="AX391" s="11" t="s">
        <v>70</v>
      </c>
      <c r="AY391" s="141" t="s">
        <v>142</v>
      </c>
    </row>
    <row r="392" spans="2:65" s="13" customFormat="1" ht="11.25">
      <c r="B392" s="154"/>
      <c r="D392" s="140" t="s">
        <v>151</v>
      </c>
      <c r="E392" s="155" t="s">
        <v>19</v>
      </c>
      <c r="F392" s="156" t="s">
        <v>2119</v>
      </c>
      <c r="H392" s="155" t="s">
        <v>19</v>
      </c>
      <c r="I392" s="157"/>
      <c r="L392" s="154"/>
      <c r="M392" s="158"/>
      <c r="T392" s="159"/>
      <c r="AT392" s="155" t="s">
        <v>151</v>
      </c>
      <c r="AU392" s="155" t="s">
        <v>78</v>
      </c>
      <c r="AV392" s="13" t="s">
        <v>78</v>
      </c>
      <c r="AW392" s="13" t="s">
        <v>31</v>
      </c>
      <c r="AX392" s="13" t="s">
        <v>70</v>
      </c>
      <c r="AY392" s="155" t="s">
        <v>142</v>
      </c>
    </row>
    <row r="393" spans="2:65" s="11" customFormat="1" ht="11.25">
      <c r="B393" s="139"/>
      <c r="D393" s="140" t="s">
        <v>151</v>
      </c>
      <c r="E393" s="141" t="s">
        <v>19</v>
      </c>
      <c r="F393" s="142" t="s">
        <v>2128</v>
      </c>
      <c r="H393" s="143">
        <v>-0.65</v>
      </c>
      <c r="I393" s="144"/>
      <c r="L393" s="139"/>
      <c r="M393" s="145"/>
      <c r="T393" s="146"/>
      <c r="AT393" s="141" t="s">
        <v>151</v>
      </c>
      <c r="AU393" s="141" t="s">
        <v>78</v>
      </c>
      <c r="AV393" s="11" t="s">
        <v>80</v>
      </c>
      <c r="AW393" s="11" t="s">
        <v>31</v>
      </c>
      <c r="AX393" s="11" t="s">
        <v>70</v>
      </c>
      <c r="AY393" s="141" t="s">
        <v>142</v>
      </c>
    </row>
    <row r="394" spans="2:65" s="12" customFormat="1" ht="11.25">
      <c r="B394" s="147"/>
      <c r="D394" s="140" t="s">
        <v>151</v>
      </c>
      <c r="E394" s="148" t="s">
        <v>19</v>
      </c>
      <c r="F394" s="149" t="s">
        <v>154</v>
      </c>
      <c r="H394" s="150">
        <v>8.2240000000000002</v>
      </c>
      <c r="I394" s="151"/>
      <c r="L394" s="147"/>
      <c r="M394" s="152"/>
      <c r="T394" s="153"/>
      <c r="AT394" s="148" t="s">
        <v>151</v>
      </c>
      <c r="AU394" s="148" t="s">
        <v>78</v>
      </c>
      <c r="AV394" s="12" t="s">
        <v>149</v>
      </c>
      <c r="AW394" s="12" t="s">
        <v>31</v>
      </c>
      <c r="AX394" s="12" t="s">
        <v>78</v>
      </c>
      <c r="AY394" s="148" t="s">
        <v>142</v>
      </c>
    </row>
    <row r="395" spans="2:65" s="1" customFormat="1" ht="55.5" customHeight="1">
      <c r="B395" s="32"/>
      <c r="C395" s="160" t="s">
        <v>389</v>
      </c>
      <c r="D395" s="160" t="s">
        <v>316</v>
      </c>
      <c r="E395" s="161" t="s">
        <v>428</v>
      </c>
      <c r="F395" s="162" t="s">
        <v>429</v>
      </c>
      <c r="G395" s="163" t="s">
        <v>353</v>
      </c>
      <c r="H395" s="164">
        <v>8.8740000000000006</v>
      </c>
      <c r="I395" s="165"/>
      <c r="J395" s="166">
        <f>ROUND(I395*H395,2)</f>
        <v>0</v>
      </c>
      <c r="K395" s="162" t="s">
        <v>147</v>
      </c>
      <c r="L395" s="32"/>
      <c r="M395" s="167" t="s">
        <v>19</v>
      </c>
      <c r="N395" s="168" t="s">
        <v>41</v>
      </c>
      <c r="P395" s="135">
        <f>O395*H395</f>
        <v>0</v>
      </c>
      <c r="Q395" s="135">
        <v>0</v>
      </c>
      <c r="R395" s="135">
        <f>Q395*H395</f>
        <v>0</v>
      </c>
      <c r="S395" s="135">
        <v>0</v>
      </c>
      <c r="T395" s="136">
        <f>S395*H395</f>
        <v>0</v>
      </c>
      <c r="AR395" s="137" t="s">
        <v>149</v>
      </c>
      <c r="AT395" s="137" t="s">
        <v>316</v>
      </c>
      <c r="AU395" s="137" t="s">
        <v>78</v>
      </c>
      <c r="AY395" s="17" t="s">
        <v>142</v>
      </c>
      <c r="BE395" s="138">
        <f>IF(N395="základní",J395,0)</f>
        <v>0</v>
      </c>
      <c r="BF395" s="138">
        <f>IF(N395="snížená",J395,0)</f>
        <v>0</v>
      </c>
      <c r="BG395" s="138">
        <f>IF(N395="zákl. přenesená",J395,0)</f>
        <v>0</v>
      </c>
      <c r="BH395" s="138">
        <f>IF(N395="sníž. přenesená",J395,0)</f>
        <v>0</v>
      </c>
      <c r="BI395" s="138">
        <f>IF(N395="nulová",J395,0)</f>
        <v>0</v>
      </c>
      <c r="BJ395" s="17" t="s">
        <v>78</v>
      </c>
      <c r="BK395" s="138">
        <f>ROUND(I395*H395,2)</f>
        <v>0</v>
      </c>
      <c r="BL395" s="17" t="s">
        <v>149</v>
      </c>
      <c r="BM395" s="137" t="s">
        <v>2129</v>
      </c>
    </row>
    <row r="396" spans="2:65" s="1" customFormat="1" ht="19.5">
      <c r="B396" s="32"/>
      <c r="D396" s="140" t="s">
        <v>314</v>
      </c>
      <c r="F396" s="169" t="s">
        <v>431</v>
      </c>
      <c r="I396" s="170"/>
      <c r="L396" s="32"/>
      <c r="M396" s="171"/>
      <c r="T396" s="53"/>
      <c r="AT396" s="17" t="s">
        <v>314</v>
      </c>
      <c r="AU396" s="17" t="s">
        <v>78</v>
      </c>
    </row>
    <row r="397" spans="2:65" s="13" customFormat="1" ht="11.25">
      <c r="B397" s="154"/>
      <c r="D397" s="140" t="s">
        <v>151</v>
      </c>
      <c r="E397" s="155" t="s">
        <v>19</v>
      </c>
      <c r="F397" s="156" t="s">
        <v>353</v>
      </c>
      <c r="H397" s="155" t="s">
        <v>19</v>
      </c>
      <c r="I397" s="157"/>
      <c r="L397" s="154"/>
      <c r="M397" s="158"/>
      <c r="T397" s="159"/>
      <c r="AT397" s="155" t="s">
        <v>151</v>
      </c>
      <c r="AU397" s="155" t="s">
        <v>78</v>
      </c>
      <c r="AV397" s="13" t="s">
        <v>78</v>
      </c>
      <c r="AW397" s="13" t="s">
        <v>31</v>
      </c>
      <c r="AX397" s="13" t="s">
        <v>70</v>
      </c>
      <c r="AY397" s="155" t="s">
        <v>142</v>
      </c>
    </row>
    <row r="398" spans="2:65" s="11" customFormat="1" ht="11.25">
      <c r="B398" s="139"/>
      <c r="D398" s="140" t="s">
        <v>151</v>
      </c>
      <c r="E398" s="141" t="s">
        <v>19</v>
      </c>
      <c r="F398" s="142" t="s">
        <v>2127</v>
      </c>
      <c r="H398" s="143">
        <v>8.8740000000000006</v>
      </c>
      <c r="I398" s="144"/>
      <c r="L398" s="139"/>
      <c r="M398" s="145"/>
      <c r="T398" s="146"/>
      <c r="AT398" s="141" t="s">
        <v>151</v>
      </c>
      <c r="AU398" s="141" t="s">
        <v>78</v>
      </c>
      <c r="AV398" s="11" t="s">
        <v>80</v>
      </c>
      <c r="AW398" s="11" t="s">
        <v>31</v>
      </c>
      <c r="AX398" s="11" t="s">
        <v>70</v>
      </c>
      <c r="AY398" s="141" t="s">
        <v>142</v>
      </c>
    </row>
    <row r="399" spans="2:65" s="12" customFormat="1" ht="11.25">
      <c r="B399" s="147"/>
      <c r="D399" s="140" t="s">
        <v>151</v>
      </c>
      <c r="E399" s="148" t="s">
        <v>19</v>
      </c>
      <c r="F399" s="149" t="s">
        <v>154</v>
      </c>
      <c r="H399" s="150">
        <v>8.8740000000000006</v>
      </c>
      <c r="I399" s="151"/>
      <c r="L399" s="147"/>
      <c r="M399" s="152"/>
      <c r="T399" s="153"/>
      <c r="AT399" s="148" t="s">
        <v>151</v>
      </c>
      <c r="AU399" s="148" t="s">
        <v>78</v>
      </c>
      <c r="AV399" s="12" t="s">
        <v>149</v>
      </c>
      <c r="AW399" s="12" t="s">
        <v>31</v>
      </c>
      <c r="AX399" s="12" t="s">
        <v>78</v>
      </c>
      <c r="AY399" s="148" t="s">
        <v>142</v>
      </c>
    </row>
    <row r="400" spans="2:65" s="1" customFormat="1" ht="142.15" customHeight="1">
      <c r="B400" s="32"/>
      <c r="C400" s="160" t="s">
        <v>395</v>
      </c>
      <c r="D400" s="160" t="s">
        <v>316</v>
      </c>
      <c r="E400" s="161" t="s">
        <v>433</v>
      </c>
      <c r="F400" s="162" t="s">
        <v>434</v>
      </c>
      <c r="G400" s="163" t="s">
        <v>435</v>
      </c>
      <c r="H400" s="164">
        <v>60</v>
      </c>
      <c r="I400" s="165"/>
      <c r="J400" s="166">
        <f>ROUND(I400*H400,2)</f>
        <v>0</v>
      </c>
      <c r="K400" s="162" t="s">
        <v>147</v>
      </c>
      <c r="L400" s="32"/>
      <c r="M400" s="167" t="s">
        <v>19</v>
      </c>
      <c r="N400" s="168" t="s">
        <v>41</v>
      </c>
      <c r="P400" s="135">
        <f>O400*H400</f>
        <v>0</v>
      </c>
      <c r="Q400" s="135">
        <v>0</v>
      </c>
      <c r="R400" s="135">
        <f>Q400*H400</f>
        <v>0</v>
      </c>
      <c r="S400" s="135">
        <v>0</v>
      </c>
      <c r="T400" s="136">
        <f>S400*H400</f>
        <v>0</v>
      </c>
      <c r="AR400" s="137" t="s">
        <v>149</v>
      </c>
      <c r="AT400" s="137" t="s">
        <v>316</v>
      </c>
      <c r="AU400" s="137" t="s">
        <v>78</v>
      </c>
      <c r="AY400" s="17" t="s">
        <v>142</v>
      </c>
      <c r="BE400" s="138">
        <f>IF(N400="základní",J400,0)</f>
        <v>0</v>
      </c>
      <c r="BF400" s="138">
        <f>IF(N400="snížená",J400,0)</f>
        <v>0</v>
      </c>
      <c r="BG400" s="138">
        <f>IF(N400="zákl. přenesená",J400,0)</f>
        <v>0</v>
      </c>
      <c r="BH400" s="138">
        <f>IF(N400="sníž. přenesená",J400,0)</f>
        <v>0</v>
      </c>
      <c r="BI400" s="138">
        <f>IF(N400="nulová",J400,0)</f>
        <v>0</v>
      </c>
      <c r="BJ400" s="17" t="s">
        <v>78</v>
      </c>
      <c r="BK400" s="138">
        <f>ROUND(I400*H400,2)</f>
        <v>0</v>
      </c>
      <c r="BL400" s="17" t="s">
        <v>149</v>
      </c>
      <c r="BM400" s="137" t="s">
        <v>2130</v>
      </c>
    </row>
    <row r="401" spans="2:65" s="11" customFormat="1" ht="11.25">
      <c r="B401" s="139"/>
      <c r="D401" s="140" t="s">
        <v>151</v>
      </c>
      <c r="E401" s="141" t="s">
        <v>19</v>
      </c>
      <c r="F401" s="142" t="s">
        <v>1994</v>
      </c>
      <c r="H401" s="143">
        <v>79.599999999999994</v>
      </c>
      <c r="I401" s="144"/>
      <c r="L401" s="139"/>
      <c r="M401" s="145"/>
      <c r="T401" s="146"/>
      <c r="AT401" s="141" t="s">
        <v>151</v>
      </c>
      <c r="AU401" s="141" t="s">
        <v>78</v>
      </c>
      <c r="AV401" s="11" t="s">
        <v>80</v>
      </c>
      <c r="AW401" s="11" t="s">
        <v>31</v>
      </c>
      <c r="AX401" s="11" t="s">
        <v>70</v>
      </c>
      <c r="AY401" s="141" t="s">
        <v>142</v>
      </c>
    </row>
    <row r="402" spans="2:65" s="11" customFormat="1" ht="11.25">
      <c r="B402" s="139"/>
      <c r="D402" s="140" t="s">
        <v>151</v>
      </c>
      <c r="E402" s="141" t="s">
        <v>19</v>
      </c>
      <c r="F402" s="142" t="s">
        <v>860</v>
      </c>
      <c r="H402" s="143">
        <v>2.4</v>
      </c>
      <c r="I402" s="144"/>
      <c r="L402" s="139"/>
      <c r="M402" s="145"/>
      <c r="T402" s="146"/>
      <c r="AT402" s="141" t="s">
        <v>151</v>
      </c>
      <c r="AU402" s="141" t="s">
        <v>78</v>
      </c>
      <c r="AV402" s="11" t="s">
        <v>80</v>
      </c>
      <c r="AW402" s="11" t="s">
        <v>31</v>
      </c>
      <c r="AX402" s="11" t="s">
        <v>70</v>
      </c>
      <c r="AY402" s="141" t="s">
        <v>142</v>
      </c>
    </row>
    <row r="403" spans="2:65" s="13" customFormat="1" ht="11.25">
      <c r="B403" s="154"/>
      <c r="D403" s="140" t="s">
        <v>151</v>
      </c>
      <c r="E403" s="155" t="s">
        <v>19</v>
      </c>
      <c r="F403" s="156" t="s">
        <v>438</v>
      </c>
      <c r="H403" s="155" t="s">
        <v>19</v>
      </c>
      <c r="I403" s="157"/>
      <c r="L403" s="154"/>
      <c r="M403" s="158"/>
      <c r="T403" s="159"/>
      <c r="AT403" s="155" t="s">
        <v>151</v>
      </c>
      <c r="AU403" s="155" t="s">
        <v>78</v>
      </c>
      <c r="AV403" s="13" t="s">
        <v>78</v>
      </c>
      <c r="AW403" s="13" t="s">
        <v>31</v>
      </c>
      <c r="AX403" s="13" t="s">
        <v>70</v>
      </c>
      <c r="AY403" s="155" t="s">
        <v>142</v>
      </c>
    </row>
    <row r="404" spans="2:65" s="11" customFormat="1" ht="11.25">
      <c r="B404" s="139"/>
      <c r="D404" s="140" t="s">
        <v>151</v>
      </c>
      <c r="E404" s="141" t="s">
        <v>19</v>
      </c>
      <c r="F404" s="142" t="s">
        <v>2131</v>
      </c>
      <c r="H404" s="143">
        <v>-22</v>
      </c>
      <c r="I404" s="144"/>
      <c r="L404" s="139"/>
      <c r="M404" s="145"/>
      <c r="T404" s="146"/>
      <c r="AT404" s="141" t="s">
        <v>151</v>
      </c>
      <c r="AU404" s="141" t="s">
        <v>78</v>
      </c>
      <c r="AV404" s="11" t="s">
        <v>80</v>
      </c>
      <c r="AW404" s="11" t="s">
        <v>31</v>
      </c>
      <c r="AX404" s="11" t="s">
        <v>70</v>
      </c>
      <c r="AY404" s="141" t="s">
        <v>142</v>
      </c>
    </row>
    <row r="405" spans="2:65" s="12" customFormat="1" ht="11.25">
      <c r="B405" s="147"/>
      <c r="D405" s="140" t="s">
        <v>151</v>
      </c>
      <c r="E405" s="148" t="s">
        <v>19</v>
      </c>
      <c r="F405" s="149" t="s">
        <v>154</v>
      </c>
      <c r="H405" s="150">
        <v>60</v>
      </c>
      <c r="I405" s="151"/>
      <c r="L405" s="147"/>
      <c r="M405" s="152"/>
      <c r="T405" s="153"/>
      <c r="AT405" s="148" t="s">
        <v>151</v>
      </c>
      <c r="AU405" s="148" t="s">
        <v>78</v>
      </c>
      <c r="AV405" s="12" t="s">
        <v>149</v>
      </c>
      <c r="AW405" s="12" t="s">
        <v>31</v>
      </c>
      <c r="AX405" s="12" t="s">
        <v>78</v>
      </c>
      <c r="AY405" s="148" t="s">
        <v>142</v>
      </c>
    </row>
    <row r="406" spans="2:65" s="1" customFormat="1" ht="114.95" customHeight="1">
      <c r="B406" s="32"/>
      <c r="C406" s="160" t="s">
        <v>400</v>
      </c>
      <c r="D406" s="160" t="s">
        <v>316</v>
      </c>
      <c r="E406" s="161" t="s">
        <v>445</v>
      </c>
      <c r="F406" s="162" t="s">
        <v>446</v>
      </c>
      <c r="G406" s="163" t="s">
        <v>435</v>
      </c>
      <c r="H406" s="164">
        <v>30</v>
      </c>
      <c r="I406" s="165"/>
      <c r="J406" s="166">
        <f>ROUND(I406*H406,2)</f>
        <v>0</v>
      </c>
      <c r="K406" s="162" t="s">
        <v>147</v>
      </c>
      <c r="L406" s="32"/>
      <c r="M406" s="167" t="s">
        <v>19</v>
      </c>
      <c r="N406" s="168" t="s">
        <v>41</v>
      </c>
      <c r="P406" s="135">
        <f>O406*H406</f>
        <v>0</v>
      </c>
      <c r="Q406" s="135">
        <v>0</v>
      </c>
      <c r="R406" s="135">
        <f>Q406*H406</f>
        <v>0</v>
      </c>
      <c r="S406" s="135">
        <v>0</v>
      </c>
      <c r="T406" s="136">
        <f>S406*H406</f>
        <v>0</v>
      </c>
      <c r="AR406" s="137" t="s">
        <v>149</v>
      </c>
      <c r="AT406" s="137" t="s">
        <v>316</v>
      </c>
      <c r="AU406" s="137" t="s">
        <v>78</v>
      </c>
      <c r="AY406" s="17" t="s">
        <v>142</v>
      </c>
      <c r="BE406" s="138">
        <f>IF(N406="základní",J406,0)</f>
        <v>0</v>
      </c>
      <c r="BF406" s="138">
        <f>IF(N406="snížená",J406,0)</f>
        <v>0</v>
      </c>
      <c r="BG406" s="138">
        <f>IF(N406="zákl. přenesená",J406,0)</f>
        <v>0</v>
      </c>
      <c r="BH406" s="138">
        <f>IF(N406="sníž. přenesená",J406,0)</f>
        <v>0</v>
      </c>
      <c r="BI406" s="138">
        <f>IF(N406="nulová",J406,0)</f>
        <v>0</v>
      </c>
      <c r="BJ406" s="17" t="s">
        <v>78</v>
      </c>
      <c r="BK406" s="138">
        <f>ROUND(I406*H406,2)</f>
        <v>0</v>
      </c>
      <c r="BL406" s="17" t="s">
        <v>149</v>
      </c>
      <c r="BM406" s="137" t="s">
        <v>2132</v>
      </c>
    </row>
    <row r="407" spans="2:65" s="13" customFormat="1" ht="11.25">
      <c r="B407" s="154"/>
      <c r="D407" s="140" t="s">
        <v>151</v>
      </c>
      <c r="E407" s="155" t="s">
        <v>19</v>
      </c>
      <c r="F407" s="156" t="s">
        <v>1996</v>
      </c>
      <c r="H407" s="155" t="s">
        <v>19</v>
      </c>
      <c r="I407" s="157"/>
      <c r="L407" s="154"/>
      <c r="M407" s="158"/>
      <c r="T407" s="159"/>
      <c r="AT407" s="155" t="s">
        <v>151</v>
      </c>
      <c r="AU407" s="155" t="s">
        <v>78</v>
      </c>
      <c r="AV407" s="13" t="s">
        <v>78</v>
      </c>
      <c r="AW407" s="13" t="s">
        <v>31</v>
      </c>
      <c r="AX407" s="13" t="s">
        <v>70</v>
      </c>
      <c r="AY407" s="155" t="s">
        <v>142</v>
      </c>
    </row>
    <row r="408" spans="2:65" s="11" customFormat="1" ht="11.25">
      <c r="B408" s="139"/>
      <c r="D408" s="140" t="s">
        <v>151</v>
      </c>
      <c r="E408" s="141" t="s">
        <v>19</v>
      </c>
      <c r="F408" s="142" t="s">
        <v>149</v>
      </c>
      <c r="H408" s="143">
        <v>4</v>
      </c>
      <c r="I408" s="144"/>
      <c r="L408" s="139"/>
      <c r="M408" s="145"/>
      <c r="T408" s="146"/>
      <c r="AT408" s="141" t="s">
        <v>151</v>
      </c>
      <c r="AU408" s="141" t="s">
        <v>78</v>
      </c>
      <c r="AV408" s="11" t="s">
        <v>80</v>
      </c>
      <c r="AW408" s="11" t="s">
        <v>31</v>
      </c>
      <c r="AX408" s="11" t="s">
        <v>70</v>
      </c>
      <c r="AY408" s="141" t="s">
        <v>142</v>
      </c>
    </row>
    <row r="409" spans="2:65" s="13" customFormat="1" ht="11.25">
      <c r="B409" s="154"/>
      <c r="D409" s="140" t="s">
        <v>151</v>
      </c>
      <c r="E409" s="155" t="s">
        <v>19</v>
      </c>
      <c r="F409" s="156" t="s">
        <v>2021</v>
      </c>
      <c r="H409" s="155" t="s">
        <v>19</v>
      </c>
      <c r="I409" s="157"/>
      <c r="L409" s="154"/>
      <c r="M409" s="158"/>
      <c r="T409" s="159"/>
      <c r="AT409" s="155" t="s">
        <v>151</v>
      </c>
      <c r="AU409" s="155" t="s">
        <v>78</v>
      </c>
      <c r="AV409" s="13" t="s">
        <v>78</v>
      </c>
      <c r="AW409" s="13" t="s">
        <v>31</v>
      </c>
      <c r="AX409" s="13" t="s">
        <v>70</v>
      </c>
      <c r="AY409" s="155" t="s">
        <v>142</v>
      </c>
    </row>
    <row r="410" spans="2:65" s="11" customFormat="1" ht="11.25">
      <c r="B410" s="139"/>
      <c r="D410" s="140" t="s">
        <v>151</v>
      </c>
      <c r="E410" s="141" t="s">
        <v>19</v>
      </c>
      <c r="F410" s="142" t="s">
        <v>149</v>
      </c>
      <c r="H410" s="143">
        <v>4</v>
      </c>
      <c r="I410" s="144"/>
      <c r="L410" s="139"/>
      <c r="M410" s="145"/>
      <c r="T410" s="146"/>
      <c r="AT410" s="141" t="s">
        <v>151</v>
      </c>
      <c r="AU410" s="141" t="s">
        <v>78</v>
      </c>
      <c r="AV410" s="11" t="s">
        <v>80</v>
      </c>
      <c r="AW410" s="11" t="s">
        <v>31</v>
      </c>
      <c r="AX410" s="11" t="s">
        <v>70</v>
      </c>
      <c r="AY410" s="141" t="s">
        <v>142</v>
      </c>
    </row>
    <row r="411" spans="2:65" s="13" customFormat="1" ht="11.25">
      <c r="B411" s="154"/>
      <c r="D411" s="140" t="s">
        <v>151</v>
      </c>
      <c r="E411" s="155" t="s">
        <v>19</v>
      </c>
      <c r="F411" s="156" t="s">
        <v>438</v>
      </c>
      <c r="H411" s="155" t="s">
        <v>19</v>
      </c>
      <c r="I411" s="157"/>
      <c r="L411" s="154"/>
      <c r="M411" s="158"/>
      <c r="T411" s="159"/>
      <c r="AT411" s="155" t="s">
        <v>151</v>
      </c>
      <c r="AU411" s="155" t="s">
        <v>78</v>
      </c>
      <c r="AV411" s="13" t="s">
        <v>78</v>
      </c>
      <c r="AW411" s="13" t="s">
        <v>31</v>
      </c>
      <c r="AX411" s="13" t="s">
        <v>70</v>
      </c>
      <c r="AY411" s="155" t="s">
        <v>142</v>
      </c>
    </row>
    <row r="412" spans="2:65" s="11" customFormat="1" ht="11.25">
      <c r="B412" s="139"/>
      <c r="D412" s="140" t="s">
        <v>151</v>
      </c>
      <c r="E412" s="141" t="s">
        <v>19</v>
      </c>
      <c r="F412" s="142" t="s">
        <v>258</v>
      </c>
      <c r="H412" s="143">
        <v>22</v>
      </c>
      <c r="I412" s="144"/>
      <c r="L412" s="139"/>
      <c r="M412" s="145"/>
      <c r="T412" s="146"/>
      <c r="AT412" s="141" t="s">
        <v>151</v>
      </c>
      <c r="AU412" s="141" t="s">
        <v>78</v>
      </c>
      <c r="AV412" s="11" t="s">
        <v>80</v>
      </c>
      <c r="AW412" s="11" t="s">
        <v>31</v>
      </c>
      <c r="AX412" s="11" t="s">
        <v>70</v>
      </c>
      <c r="AY412" s="141" t="s">
        <v>142</v>
      </c>
    </row>
    <row r="413" spans="2:65" s="12" customFormat="1" ht="11.25">
      <c r="B413" s="147"/>
      <c r="D413" s="140" t="s">
        <v>151</v>
      </c>
      <c r="E413" s="148" t="s">
        <v>19</v>
      </c>
      <c r="F413" s="149" t="s">
        <v>154</v>
      </c>
      <c r="H413" s="150">
        <v>30</v>
      </c>
      <c r="I413" s="151"/>
      <c r="L413" s="147"/>
      <c r="M413" s="152"/>
      <c r="T413" s="153"/>
      <c r="AT413" s="148" t="s">
        <v>151</v>
      </c>
      <c r="AU413" s="148" t="s">
        <v>78</v>
      </c>
      <c r="AV413" s="12" t="s">
        <v>149</v>
      </c>
      <c r="AW413" s="12" t="s">
        <v>31</v>
      </c>
      <c r="AX413" s="12" t="s">
        <v>78</v>
      </c>
      <c r="AY413" s="148" t="s">
        <v>142</v>
      </c>
    </row>
    <row r="414" spans="2:65" s="1" customFormat="1" ht="90" customHeight="1">
      <c r="B414" s="32"/>
      <c r="C414" s="160" t="s">
        <v>405</v>
      </c>
      <c r="D414" s="160" t="s">
        <v>316</v>
      </c>
      <c r="E414" s="161" t="s">
        <v>460</v>
      </c>
      <c r="F414" s="162" t="s">
        <v>461</v>
      </c>
      <c r="G414" s="163" t="s">
        <v>435</v>
      </c>
      <c r="H414" s="164">
        <v>22</v>
      </c>
      <c r="I414" s="165"/>
      <c r="J414" s="166">
        <f>ROUND(I414*H414,2)</f>
        <v>0</v>
      </c>
      <c r="K414" s="162" t="s">
        <v>147</v>
      </c>
      <c r="L414" s="32"/>
      <c r="M414" s="167" t="s">
        <v>19</v>
      </c>
      <c r="N414" s="168" t="s">
        <v>41</v>
      </c>
      <c r="P414" s="135">
        <f>O414*H414</f>
        <v>0</v>
      </c>
      <c r="Q414" s="135">
        <v>0</v>
      </c>
      <c r="R414" s="135">
        <f>Q414*H414</f>
        <v>0</v>
      </c>
      <c r="S414" s="135">
        <v>0</v>
      </c>
      <c r="T414" s="136">
        <f>S414*H414</f>
        <v>0</v>
      </c>
      <c r="AR414" s="137" t="s">
        <v>149</v>
      </c>
      <c r="AT414" s="137" t="s">
        <v>316</v>
      </c>
      <c r="AU414" s="137" t="s">
        <v>78</v>
      </c>
      <c r="AY414" s="17" t="s">
        <v>142</v>
      </c>
      <c r="BE414" s="138">
        <f>IF(N414="základní",J414,0)</f>
        <v>0</v>
      </c>
      <c r="BF414" s="138">
        <f>IF(N414="snížená",J414,0)</f>
        <v>0</v>
      </c>
      <c r="BG414" s="138">
        <f>IF(N414="zákl. přenesená",J414,0)</f>
        <v>0</v>
      </c>
      <c r="BH414" s="138">
        <f>IF(N414="sníž. přenesená",J414,0)</f>
        <v>0</v>
      </c>
      <c r="BI414" s="138">
        <f>IF(N414="nulová",J414,0)</f>
        <v>0</v>
      </c>
      <c r="BJ414" s="17" t="s">
        <v>78</v>
      </c>
      <c r="BK414" s="138">
        <f>ROUND(I414*H414,2)</f>
        <v>0</v>
      </c>
      <c r="BL414" s="17" t="s">
        <v>149</v>
      </c>
      <c r="BM414" s="137" t="s">
        <v>2133</v>
      </c>
    </row>
    <row r="415" spans="2:65" s="11" customFormat="1" ht="11.25">
      <c r="B415" s="139"/>
      <c r="D415" s="140" t="s">
        <v>151</v>
      </c>
      <c r="E415" s="141" t="s">
        <v>19</v>
      </c>
      <c r="F415" s="142" t="s">
        <v>2134</v>
      </c>
      <c r="H415" s="143">
        <v>19.103999999999999</v>
      </c>
      <c r="I415" s="144"/>
      <c r="L415" s="139"/>
      <c r="M415" s="145"/>
      <c r="T415" s="146"/>
      <c r="AT415" s="141" t="s">
        <v>151</v>
      </c>
      <c r="AU415" s="141" t="s">
        <v>78</v>
      </c>
      <c r="AV415" s="11" t="s">
        <v>80</v>
      </c>
      <c r="AW415" s="11" t="s">
        <v>31</v>
      </c>
      <c r="AX415" s="11" t="s">
        <v>70</v>
      </c>
      <c r="AY415" s="141" t="s">
        <v>142</v>
      </c>
    </row>
    <row r="416" spans="2:65" s="11" customFormat="1" ht="11.25">
      <c r="B416" s="139"/>
      <c r="D416" s="140" t="s">
        <v>151</v>
      </c>
      <c r="E416" s="141" t="s">
        <v>19</v>
      </c>
      <c r="F416" s="142" t="s">
        <v>2135</v>
      </c>
      <c r="H416" s="143">
        <v>2.8959999999999999</v>
      </c>
      <c r="I416" s="144"/>
      <c r="L416" s="139"/>
      <c r="M416" s="145"/>
      <c r="T416" s="146"/>
      <c r="AT416" s="141" t="s">
        <v>151</v>
      </c>
      <c r="AU416" s="141" t="s">
        <v>78</v>
      </c>
      <c r="AV416" s="11" t="s">
        <v>80</v>
      </c>
      <c r="AW416" s="11" t="s">
        <v>31</v>
      </c>
      <c r="AX416" s="11" t="s">
        <v>70</v>
      </c>
      <c r="AY416" s="141" t="s">
        <v>142</v>
      </c>
    </row>
    <row r="417" spans="2:65" s="12" customFormat="1" ht="11.25">
      <c r="B417" s="147"/>
      <c r="D417" s="140" t="s">
        <v>151</v>
      </c>
      <c r="E417" s="148" t="s">
        <v>19</v>
      </c>
      <c r="F417" s="149" t="s">
        <v>154</v>
      </c>
      <c r="H417" s="150">
        <v>22</v>
      </c>
      <c r="I417" s="151"/>
      <c r="L417" s="147"/>
      <c r="M417" s="152"/>
      <c r="T417" s="153"/>
      <c r="AT417" s="148" t="s">
        <v>151</v>
      </c>
      <c r="AU417" s="148" t="s">
        <v>78</v>
      </c>
      <c r="AV417" s="12" t="s">
        <v>149</v>
      </c>
      <c r="AW417" s="12" t="s">
        <v>31</v>
      </c>
      <c r="AX417" s="12" t="s">
        <v>78</v>
      </c>
      <c r="AY417" s="148" t="s">
        <v>142</v>
      </c>
    </row>
    <row r="418" spans="2:65" s="1" customFormat="1" ht="90" customHeight="1">
      <c r="B418" s="32"/>
      <c r="C418" s="160" t="s">
        <v>411</v>
      </c>
      <c r="D418" s="160" t="s">
        <v>316</v>
      </c>
      <c r="E418" s="161" t="s">
        <v>451</v>
      </c>
      <c r="F418" s="162" t="s">
        <v>452</v>
      </c>
      <c r="G418" s="163" t="s">
        <v>164</v>
      </c>
      <c r="H418" s="164">
        <v>9602</v>
      </c>
      <c r="I418" s="165"/>
      <c r="J418" s="166">
        <f>ROUND(I418*H418,2)</f>
        <v>0</v>
      </c>
      <c r="K418" s="162" t="s">
        <v>147</v>
      </c>
      <c r="L418" s="32"/>
      <c r="M418" s="167" t="s">
        <v>19</v>
      </c>
      <c r="N418" s="168" t="s">
        <v>41</v>
      </c>
      <c r="P418" s="135">
        <f>O418*H418</f>
        <v>0</v>
      </c>
      <c r="Q418" s="135">
        <v>0</v>
      </c>
      <c r="R418" s="135">
        <f>Q418*H418</f>
        <v>0</v>
      </c>
      <c r="S418" s="135">
        <v>0</v>
      </c>
      <c r="T418" s="136">
        <f>S418*H418</f>
        <v>0</v>
      </c>
      <c r="AR418" s="137" t="s">
        <v>149</v>
      </c>
      <c r="AT418" s="137" t="s">
        <v>316</v>
      </c>
      <c r="AU418" s="137" t="s">
        <v>78</v>
      </c>
      <c r="AY418" s="17" t="s">
        <v>142</v>
      </c>
      <c r="BE418" s="138">
        <f>IF(N418="základní",J418,0)</f>
        <v>0</v>
      </c>
      <c r="BF418" s="138">
        <f>IF(N418="snížená",J418,0)</f>
        <v>0</v>
      </c>
      <c r="BG418" s="138">
        <f>IF(N418="zákl. přenesená",J418,0)</f>
        <v>0</v>
      </c>
      <c r="BH418" s="138">
        <f>IF(N418="sníž. přenesená",J418,0)</f>
        <v>0</v>
      </c>
      <c r="BI418" s="138">
        <f>IF(N418="nulová",J418,0)</f>
        <v>0</v>
      </c>
      <c r="BJ418" s="17" t="s">
        <v>78</v>
      </c>
      <c r="BK418" s="138">
        <f>ROUND(I418*H418,2)</f>
        <v>0</v>
      </c>
      <c r="BL418" s="17" t="s">
        <v>149</v>
      </c>
      <c r="BM418" s="137" t="s">
        <v>2136</v>
      </c>
    </row>
    <row r="419" spans="2:65" s="1" customFormat="1" ht="19.5">
      <c r="B419" s="32"/>
      <c r="D419" s="140" t="s">
        <v>314</v>
      </c>
      <c r="F419" s="169" t="s">
        <v>379</v>
      </c>
      <c r="I419" s="170"/>
      <c r="L419" s="32"/>
      <c r="M419" s="171"/>
      <c r="T419" s="53"/>
      <c r="AT419" s="17" t="s">
        <v>314</v>
      </c>
      <c r="AU419" s="17" t="s">
        <v>78</v>
      </c>
    </row>
    <row r="420" spans="2:65" s="11" customFormat="1" ht="11.25">
      <c r="B420" s="139"/>
      <c r="D420" s="140" t="s">
        <v>151</v>
      </c>
      <c r="E420" s="141" t="s">
        <v>19</v>
      </c>
      <c r="F420" s="142" t="s">
        <v>2112</v>
      </c>
      <c r="H420" s="143">
        <v>9552</v>
      </c>
      <c r="I420" s="144"/>
      <c r="L420" s="139"/>
      <c r="M420" s="145"/>
      <c r="T420" s="146"/>
      <c r="AT420" s="141" t="s">
        <v>151</v>
      </c>
      <c r="AU420" s="141" t="s">
        <v>78</v>
      </c>
      <c r="AV420" s="11" t="s">
        <v>80</v>
      </c>
      <c r="AW420" s="11" t="s">
        <v>31</v>
      </c>
      <c r="AX420" s="11" t="s">
        <v>70</v>
      </c>
      <c r="AY420" s="141" t="s">
        <v>142</v>
      </c>
    </row>
    <row r="421" spans="2:65" s="13" customFormat="1" ht="11.25">
      <c r="B421" s="154"/>
      <c r="D421" s="140" t="s">
        <v>151</v>
      </c>
      <c r="E421" s="155" t="s">
        <v>19</v>
      </c>
      <c r="F421" s="156" t="s">
        <v>1996</v>
      </c>
      <c r="H421" s="155" t="s">
        <v>19</v>
      </c>
      <c r="I421" s="157"/>
      <c r="L421" s="154"/>
      <c r="M421" s="158"/>
      <c r="T421" s="159"/>
      <c r="AT421" s="155" t="s">
        <v>151</v>
      </c>
      <c r="AU421" s="155" t="s">
        <v>78</v>
      </c>
      <c r="AV421" s="13" t="s">
        <v>78</v>
      </c>
      <c r="AW421" s="13" t="s">
        <v>31</v>
      </c>
      <c r="AX421" s="13" t="s">
        <v>70</v>
      </c>
      <c r="AY421" s="155" t="s">
        <v>142</v>
      </c>
    </row>
    <row r="422" spans="2:65" s="11" customFormat="1" ht="11.25">
      <c r="B422" s="139"/>
      <c r="D422" s="140" t="s">
        <v>151</v>
      </c>
      <c r="E422" s="141" t="s">
        <v>19</v>
      </c>
      <c r="F422" s="142" t="s">
        <v>2137</v>
      </c>
      <c r="H422" s="143">
        <v>50</v>
      </c>
      <c r="I422" s="144"/>
      <c r="L422" s="139"/>
      <c r="M422" s="145"/>
      <c r="T422" s="146"/>
      <c r="AT422" s="141" t="s">
        <v>151</v>
      </c>
      <c r="AU422" s="141" t="s">
        <v>78</v>
      </c>
      <c r="AV422" s="11" t="s">
        <v>80</v>
      </c>
      <c r="AW422" s="11" t="s">
        <v>31</v>
      </c>
      <c r="AX422" s="11" t="s">
        <v>70</v>
      </c>
      <c r="AY422" s="141" t="s">
        <v>142</v>
      </c>
    </row>
    <row r="423" spans="2:65" s="12" customFormat="1" ht="11.25">
      <c r="B423" s="147"/>
      <c r="D423" s="140" t="s">
        <v>151</v>
      </c>
      <c r="E423" s="148" t="s">
        <v>19</v>
      </c>
      <c r="F423" s="149" t="s">
        <v>154</v>
      </c>
      <c r="H423" s="150">
        <v>9602</v>
      </c>
      <c r="I423" s="151"/>
      <c r="L423" s="147"/>
      <c r="M423" s="152"/>
      <c r="T423" s="153"/>
      <c r="AT423" s="148" t="s">
        <v>151</v>
      </c>
      <c r="AU423" s="148" t="s">
        <v>78</v>
      </c>
      <c r="AV423" s="12" t="s">
        <v>149</v>
      </c>
      <c r="AW423" s="12" t="s">
        <v>31</v>
      </c>
      <c r="AX423" s="12" t="s">
        <v>78</v>
      </c>
      <c r="AY423" s="148" t="s">
        <v>142</v>
      </c>
    </row>
    <row r="424" spans="2:65" s="1" customFormat="1" ht="90" customHeight="1">
      <c r="B424" s="32"/>
      <c r="C424" s="160" t="s">
        <v>417</v>
      </c>
      <c r="D424" s="160" t="s">
        <v>316</v>
      </c>
      <c r="E424" s="161" t="s">
        <v>456</v>
      </c>
      <c r="F424" s="162" t="s">
        <v>457</v>
      </c>
      <c r="G424" s="163" t="s">
        <v>164</v>
      </c>
      <c r="H424" s="164">
        <v>9602</v>
      </c>
      <c r="I424" s="165"/>
      <c r="J424" s="166">
        <f>ROUND(I424*H424,2)</f>
        <v>0</v>
      </c>
      <c r="K424" s="162" t="s">
        <v>147</v>
      </c>
      <c r="L424" s="32"/>
      <c r="M424" s="167" t="s">
        <v>19</v>
      </c>
      <c r="N424" s="168" t="s">
        <v>41</v>
      </c>
      <c r="P424" s="135">
        <f>O424*H424</f>
        <v>0</v>
      </c>
      <c r="Q424" s="135">
        <v>0</v>
      </c>
      <c r="R424" s="135">
        <f>Q424*H424</f>
        <v>0</v>
      </c>
      <c r="S424" s="135">
        <v>0</v>
      </c>
      <c r="T424" s="136">
        <f>S424*H424</f>
        <v>0</v>
      </c>
      <c r="AR424" s="137" t="s">
        <v>149</v>
      </c>
      <c r="AT424" s="137" t="s">
        <v>316</v>
      </c>
      <c r="AU424" s="137" t="s">
        <v>78</v>
      </c>
      <c r="AY424" s="17" t="s">
        <v>142</v>
      </c>
      <c r="BE424" s="138">
        <f>IF(N424="základní",J424,0)</f>
        <v>0</v>
      </c>
      <c r="BF424" s="138">
        <f>IF(N424="snížená",J424,0)</f>
        <v>0</v>
      </c>
      <c r="BG424" s="138">
        <f>IF(N424="zákl. přenesená",J424,0)</f>
        <v>0</v>
      </c>
      <c r="BH424" s="138">
        <f>IF(N424="sníž. přenesená",J424,0)</f>
        <v>0</v>
      </c>
      <c r="BI424" s="138">
        <f>IF(N424="nulová",J424,0)</f>
        <v>0</v>
      </c>
      <c r="BJ424" s="17" t="s">
        <v>78</v>
      </c>
      <c r="BK424" s="138">
        <f>ROUND(I424*H424,2)</f>
        <v>0</v>
      </c>
      <c r="BL424" s="17" t="s">
        <v>149</v>
      </c>
      <c r="BM424" s="137" t="s">
        <v>2138</v>
      </c>
    </row>
    <row r="425" spans="2:65" s="1" customFormat="1" ht="19.5">
      <c r="B425" s="32"/>
      <c r="D425" s="140" t="s">
        <v>314</v>
      </c>
      <c r="F425" s="169" t="s">
        <v>379</v>
      </c>
      <c r="I425" s="170"/>
      <c r="L425" s="32"/>
      <c r="M425" s="171"/>
      <c r="T425" s="53"/>
      <c r="AT425" s="17" t="s">
        <v>314</v>
      </c>
      <c r="AU425" s="17" t="s">
        <v>78</v>
      </c>
    </row>
    <row r="426" spans="2:65" s="11" customFormat="1" ht="11.25">
      <c r="B426" s="139"/>
      <c r="D426" s="140" t="s">
        <v>151</v>
      </c>
      <c r="E426" s="141" t="s">
        <v>19</v>
      </c>
      <c r="F426" s="142" t="s">
        <v>2112</v>
      </c>
      <c r="H426" s="143">
        <v>9552</v>
      </c>
      <c r="I426" s="144"/>
      <c r="L426" s="139"/>
      <c r="M426" s="145"/>
      <c r="T426" s="146"/>
      <c r="AT426" s="141" t="s">
        <v>151</v>
      </c>
      <c r="AU426" s="141" t="s">
        <v>78</v>
      </c>
      <c r="AV426" s="11" t="s">
        <v>80</v>
      </c>
      <c r="AW426" s="11" t="s">
        <v>31</v>
      </c>
      <c r="AX426" s="11" t="s">
        <v>70</v>
      </c>
      <c r="AY426" s="141" t="s">
        <v>142</v>
      </c>
    </row>
    <row r="427" spans="2:65" s="13" customFormat="1" ht="11.25">
      <c r="B427" s="154"/>
      <c r="D427" s="140" t="s">
        <v>151</v>
      </c>
      <c r="E427" s="155" t="s">
        <v>19</v>
      </c>
      <c r="F427" s="156" t="s">
        <v>1996</v>
      </c>
      <c r="H427" s="155" t="s">
        <v>19</v>
      </c>
      <c r="I427" s="157"/>
      <c r="L427" s="154"/>
      <c r="M427" s="158"/>
      <c r="T427" s="159"/>
      <c r="AT427" s="155" t="s">
        <v>151</v>
      </c>
      <c r="AU427" s="155" t="s">
        <v>78</v>
      </c>
      <c r="AV427" s="13" t="s">
        <v>78</v>
      </c>
      <c r="AW427" s="13" t="s">
        <v>31</v>
      </c>
      <c r="AX427" s="13" t="s">
        <v>70</v>
      </c>
      <c r="AY427" s="155" t="s">
        <v>142</v>
      </c>
    </row>
    <row r="428" spans="2:65" s="11" customFormat="1" ht="11.25">
      <c r="B428" s="139"/>
      <c r="D428" s="140" t="s">
        <v>151</v>
      </c>
      <c r="E428" s="141" t="s">
        <v>19</v>
      </c>
      <c r="F428" s="142" t="s">
        <v>2137</v>
      </c>
      <c r="H428" s="143">
        <v>50</v>
      </c>
      <c r="I428" s="144"/>
      <c r="L428" s="139"/>
      <c r="M428" s="145"/>
      <c r="T428" s="146"/>
      <c r="AT428" s="141" t="s">
        <v>151</v>
      </c>
      <c r="AU428" s="141" t="s">
        <v>78</v>
      </c>
      <c r="AV428" s="11" t="s">
        <v>80</v>
      </c>
      <c r="AW428" s="11" t="s">
        <v>31</v>
      </c>
      <c r="AX428" s="11" t="s">
        <v>70</v>
      </c>
      <c r="AY428" s="141" t="s">
        <v>142</v>
      </c>
    </row>
    <row r="429" spans="2:65" s="12" customFormat="1" ht="11.25">
      <c r="B429" s="147"/>
      <c r="D429" s="140" t="s">
        <v>151</v>
      </c>
      <c r="E429" s="148" t="s">
        <v>19</v>
      </c>
      <c r="F429" s="149" t="s">
        <v>154</v>
      </c>
      <c r="H429" s="150">
        <v>9602</v>
      </c>
      <c r="I429" s="151"/>
      <c r="L429" s="147"/>
      <c r="M429" s="152"/>
      <c r="T429" s="153"/>
      <c r="AT429" s="148" t="s">
        <v>151</v>
      </c>
      <c r="AU429" s="148" t="s">
        <v>78</v>
      </c>
      <c r="AV429" s="12" t="s">
        <v>149</v>
      </c>
      <c r="AW429" s="12" t="s">
        <v>31</v>
      </c>
      <c r="AX429" s="12" t="s">
        <v>78</v>
      </c>
      <c r="AY429" s="148" t="s">
        <v>142</v>
      </c>
    </row>
    <row r="430" spans="2:65" s="1" customFormat="1" ht="49.15" customHeight="1">
      <c r="B430" s="32"/>
      <c r="C430" s="160" t="s">
        <v>422</v>
      </c>
      <c r="D430" s="160" t="s">
        <v>316</v>
      </c>
      <c r="E430" s="161" t="s">
        <v>1670</v>
      </c>
      <c r="F430" s="162" t="s">
        <v>1671</v>
      </c>
      <c r="G430" s="163" t="s">
        <v>164</v>
      </c>
      <c r="H430" s="164">
        <v>22.8</v>
      </c>
      <c r="I430" s="165"/>
      <c r="J430" s="166">
        <f>ROUND(I430*H430,2)</f>
        <v>0</v>
      </c>
      <c r="K430" s="162" t="s">
        <v>147</v>
      </c>
      <c r="L430" s="32"/>
      <c r="M430" s="167" t="s">
        <v>19</v>
      </c>
      <c r="N430" s="168" t="s">
        <v>41</v>
      </c>
      <c r="P430" s="135">
        <f>O430*H430</f>
        <v>0</v>
      </c>
      <c r="Q430" s="135">
        <v>0</v>
      </c>
      <c r="R430" s="135">
        <f>Q430*H430</f>
        <v>0</v>
      </c>
      <c r="S430" s="135">
        <v>0</v>
      </c>
      <c r="T430" s="136">
        <f>S430*H430</f>
        <v>0</v>
      </c>
      <c r="AR430" s="137" t="s">
        <v>149</v>
      </c>
      <c r="AT430" s="137" t="s">
        <v>316</v>
      </c>
      <c r="AU430" s="137" t="s">
        <v>78</v>
      </c>
      <c r="AY430" s="17" t="s">
        <v>142</v>
      </c>
      <c r="BE430" s="138">
        <f>IF(N430="základní",J430,0)</f>
        <v>0</v>
      </c>
      <c r="BF430" s="138">
        <f>IF(N430="snížená",J430,0)</f>
        <v>0</v>
      </c>
      <c r="BG430" s="138">
        <f>IF(N430="zákl. přenesená",J430,0)</f>
        <v>0</v>
      </c>
      <c r="BH430" s="138">
        <f>IF(N430="sníž. přenesená",J430,0)</f>
        <v>0</v>
      </c>
      <c r="BI430" s="138">
        <f>IF(N430="nulová",J430,0)</f>
        <v>0</v>
      </c>
      <c r="BJ430" s="17" t="s">
        <v>78</v>
      </c>
      <c r="BK430" s="138">
        <f>ROUND(I430*H430,2)</f>
        <v>0</v>
      </c>
      <c r="BL430" s="17" t="s">
        <v>149</v>
      </c>
      <c r="BM430" s="137" t="s">
        <v>2139</v>
      </c>
    </row>
    <row r="431" spans="2:65" s="13" customFormat="1" ht="11.25">
      <c r="B431" s="154"/>
      <c r="D431" s="140" t="s">
        <v>151</v>
      </c>
      <c r="E431" s="155" t="s">
        <v>19</v>
      </c>
      <c r="F431" s="156" t="s">
        <v>2018</v>
      </c>
      <c r="H431" s="155" t="s">
        <v>19</v>
      </c>
      <c r="I431" s="157"/>
      <c r="L431" s="154"/>
      <c r="M431" s="158"/>
      <c r="T431" s="159"/>
      <c r="AT431" s="155" t="s">
        <v>151</v>
      </c>
      <c r="AU431" s="155" t="s">
        <v>78</v>
      </c>
      <c r="AV431" s="13" t="s">
        <v>78</v>
      </c>
      <c r="AW431" s="13" t="s">
        <v>31</v>
      </c>
      <c r="AX431" s="13" t="s">
        <v>70</v>
      </c>
      <c r="AY431" s="155" t="s">
        <v>142</v>
      </c>
    </row>
    <row r="432" spans="2:65" s="11" customFormat="1" ht="11.25">
      <c r="B432" s="139"/>
      <c r="D432" s="140" t="s">
        <v>151</v>
      </c>
      <c r="E432" s="141" t="s">
        <v>19</v>
      </c>
      <c r="F432" s="142" t="s">
        <v>1673</v>
      </c>
      <c r="H432" s="143">
        <v>7.2</v>
      </c>
      <c r="I432" s="144"/>
      <c r="L432" s="139"/>
      <c r="M432" s="145"/>
      <c r="T432" s="146"/>
      <c r="AT432" s="141" t="s">
        <v>151</v>
      </c>
      <c r="AU432" s="141" t="s">
        <v>78</v>
      </c>
      <c r="AV432" s="11" t="s">
        <v>80</v>
      </c>
      <c r="AW432" s="11" t="s">
        <v>31</v>
      </c>
      <c r="AX432" s="11" t="s">
        <v>70</v>
      </c>
      <c r="AY432" s="141" t="s">
        <v>142</v>
      </c>
    </row>
    <row r="433" spans="2:65" s="13" customFormat="1" ht="11.25">
      <c r="B433" s="154"/>
      <c r="D433" s="140" t="s">
        <v>151</v>
      </c>
      <c r="E433" s="155" t="s">
        <v>19</v>
      </c>
      <c r="F433" s="156" t="s">
        <v>2019</v>
      </c>
      <c r="H433" s="155" t="s">
        <v>19</v>
      </c>
      <c r="I433" s="157"/>
      <c r="L433" s="154"/>
      <c r="M433" s="158"/>
      <c r="T433" s="159"/>
      <c r="AT433" s="155" t="s">
        <v>151</v>
      </c>
      <c r="AU433" s="155" t="s">
        <v>78</v>
      </c>
      <c r="AV433" s="13" t="s">
        <v>78</v>
      </c>
      <c r="AW433" s="13" t="s">
        <v>31</v>
      </c>
      <c r="AX433" s="13" t="s">
        <v>70</v>
      </c>
      <c r="AY433" s="155" t="s">
        <v>142</v>
      </c>
    </row>
    <row r="434" spans="2:65" s="11" customFormat="1" ht="11.25">
      <c r="B434" s="139"/>
      <c r="D434" s="140" t="s">
        <v>151</v>
      </c>
      <c r="E434" s="141" t="s">
        <v>19</v>
      </c>
      <c r="F434" s="142" t="s">
        <v>1673</v>
      </c>
      <c r="H434" s="143">
        <v>7.2</v>
      </c>
      <c r="I434" s="144"/>
      <c r="L434" s="139"/>
      <c r="M434" s="145"/>
      <c r="T434" s="146"/>
      <c r="AT434" s="141" t="s">
        <v>151</v>
      </c>
      <c r="AU434" s="141" t="s">
        <v>78</v>
      </c>
      <c r="AV434" s="11" t="s">
        <v>80</v>
      </c>
      <c r="AW434" s="11" t="s">
        <v>31</v>
      </c>
      <c r="AX434" s="11" t="s">
        <v>70</v>
      </c>
      <c r="AY434" s="141" t="s">
        <v>142</v>
      </c>
    </row>
    <row r="435" spans="2:65" s="13" customFormat="1" ht="11.25">
      <c r="B435" s="154"/>
      <c r="D435" s="140" t="s">
        <v>151</v>
      </c>
      <c r="E435" s="155" t="s">
        <v>19</v>
      </c>
      <c r="F435" s="156" t="s">
        <v>1996</v>
      </c>
      <c r="H435" s="155" t="s">
        <v>19</v>
      </c>
      <c r="I435" s="157"/>
      <c r="L435" s="154"/>
      <c r="M435" s="158"/>
      <c r="T435" s="159"/>
      <c r="AT435" s="155" t="s">
        <v>151</v>
      </c>
      <c r="AU435" s="155" t="s">
        <v>78</v>
      </c>
      <c r="AV435" s="13" t="s">
        <v>78</v>
      </c>
      <c r="AW435" s="13" t="s">
        <v>31</v>
      </c>
      <c r="AX435" s="13" t="s">
        <v>70</v>
      </c>
      <c r="AY435" s="155" t="s">
        <v>142</v>
      </c>
    </row>
    <row r="436" spans="2:65" s="11" customFormat="1" ht="11.25">
      <c r="B436" s="139"/>
      <c r="D436" s="140" t="s">
        <v>151</v>
      </c>
      <c r="E436" s="141" t="s">
        <v>19</v>
      </c>
      <c r="F436" s="142" t="s">
        <v>2030</v>
      </c>
      <c r="H436" s="143">
        <v>8.4</v>
      </c>
      <c r="I436" s="144"/>
      <c r="L436" s="139"/>
      <c r="M436" s="145"/>
      <c r="T436" s="146"/>
      <c r="AT436" s="141" t="s">
        <v>151</v>
      </c>
      <c r="AU436" s="141" t="s">
        <v>78</v>
      </c>
      <c r="AV436" s="11" t="s">
        <v>80</v>
      </c>
      <c r="AW436" s="11" t="s">
        <v>31</v>
      </c>
      <c r="AX436" s="11" t="s">
        <v>70</v>
      </c>
      <c r="AY436" s="141" t="s">
        <v>142</v>
      </c>
    </row>
    <row r="437" spans="2:65" s="12" customFormat="1" ht="11.25">
      <c r="B437" s="147"/>
      <c r="D437" s="140" t="s">
        <v>151</v>
      </c>
      <c r="E437" s="148" t="s">
        <v>19</v>
      </c>
      <c r="F437" s="149" t="s">
        <v>154</v>
      </c>
      <c r="H437" s="150">
        <v>22.8</v>
      </c>
      <c r="I437" s="151"/>
      <c r="L437" s="147"/>
      <c r="M437" s="152"/>
      <c r="T437" s="153"/>
      <c r="AT437" s="148" t="s">
        <v>151</v>
      </c>
      <c r="AU437" s="148" t="s">
        <v>78</v>
      </c>
      <c r="AV437" s="12" t="s">
        <v>149</v>
      </c>
      <c r="AW437" s="12" t="s">
        <v>31</v>
      </c>
      <c r="AX437" s="12" t="s">
        <v>78</v>
      </c>
      <c r="AY437" s="148" t="s">
        <v>142</v>
      </c>
    </row>
    <row r="438" spans="2:65" s="1" customFormat="1" ht="62.65" customHeight="1">
      <c r="B438" s="32"/>
      <c r="C438" s="160" t="s">
        <v>427</v>
      </c>
      <c r="D438" s="160" t="s">
        <v>316</v>
      </c>
      <c r="E438" s="161" t="s">
        <v>1675</v>
      </c>
      <c r="F438" s="162" t="s">
        <v>1676</v>
      </c>
      <c r="G438" s="163" t="s">
        <v>164</v>
      </c>
      <c r="H438" s="164">
        <v>32.4</v>
      </c>
      <c r="I438" s="165"/>
      <c r="J438" s="166">
        <f>ROUND(I438*H438,2)</f>
        <v>0</v>
      </c>
      <c r="K438" s="162" t="s">
        <v>147</v>
      </c>
      <c r="L438" s="32"/>
      <c r="M438" s="167" t="s">
        <v>19</v>
      </c>
      <c r="N438" s="168" t="s">
        <v>41</v>
      </c>
      <c r="P438" s="135">
        <f>O438*H438</f>
        <v>0</v>
      </c>
      <c r="Q438" s="135">
        <v>0</v>
      </c>
      <c r="R438" s="135">
        <f>Q438*H438</f>
        <v>0</v>
      </c>
      <c r="S438" s="135">
        <v>0</v>
      </c>
      <c r="T438" s="136">
        <f>S438*H438</f>
        <v>0</v>
      </c>
      <c r="AR438" s="137" t="s">
        <v>149</v>
      </c>
      <c r="AT438" s="137" t="s">
        <v>316</v>
      </c>
      <c r="AU438" s="137" t="s">
        <v>78</v>
      </c>
      <c r="AY438" s="17" t="s">
        <v>142</v>
      </c>
      <c r="BE438" s="138">
        <f>IF(N438="základní",J438,0)</f>
        <v>0</v>
      </c>
      <c r="BF438" s="138">
        <f>IF(N438="snížená",J438,0)</f>
        <v>0</v>
      </c>
      <c r="BG438" s="138">
        <f>IF(N438="zákl. přenesená",J438,0)</f>
        <v>0</v>
      </c>
      <c r="BH438" s="138">
        <f>IF(N438="sníž. přenesená",J438,0)</f>
        <v>0</v>
      </c>
      <c r="BI438" s="138">
        <f>IF(N438="nulová",J438,0)</f>
        <v>0</v>
      </c>
      <c r="BJ438" s="17" t="s">
        <v>78</v>
      </c>
      <c r="BK438" s="138">
        <f>ROUND(I438*H438,2)</f>
        <v>0</v>
      </c>
      <c r="BL438" s="17" t="s">
        <v>149</v>
      </c>
      <c r="BM438" s="137" t="s">
        <v>2140</v>
      </c>
    </row>
    <row r="439" spans="2:65" s="13" customFormat="1" ht="11.25">
      <c r="B439" s="154"/>
      <c r="D439" s="140" t="s">
        <v>151</v>
      </c>
      <c r="E439" s="155" t="s">
        <v>19</v>
      </c>
      <c r="F439" s="156" t="s">
        <v>2018</v>
      </c>
      <c r="H439" s="155" t="s">
        <v>19</v>
      </c>
      <c r="I439" s="157"/>
      <c r="L439" s="154"/>
      <c r="M439" s="158"/>
      <c r="T439" s="159"/>
      <c r="AT439" s="155" t="s">
        <v>151</v>
      </c>
      <c r="AU439" s="155" t="s">
        <v>78</v>
      </c>
      <c r="AV439" s="13" t="s">
        <v>78</v>
      </c>
      <c r="AW439" s="13" t="s">
        <v>31</v>
      </c>
      <c r="AX439" s="13" t="s">
        <v>70</v>
      </c>
      <c r="AY439" s="155" t="s">
        <v>142</v>
      </c>
    </row>
    <row r="440" spans="2:65" s="11" customFormat="1" ht="11.25">
      <c r="B440" s="139"/>
      <c r="D440" s="140" t="s">
        <v>151</v>
      </c>
      <c r="E440" s="141" t="s">
        <v>19</v>
      </c>
      <c r="F440" s="142" t="s">
        <v>2029</v>
      </c>
      <c r="H440" s="143">
        <v>7.8</v>
      </c>
      <c r="I440" s="144"/>
      <c r="L440" s="139"/>
      <c r="M440" s="145"/>
      <c r="T440" s="146"/>
      <c r="AT440" s="141" t="s">
        <v>151</v>
      </c>
      <c r="AU440" s="141" t="s">
        <v>78</v>
      </c>
      <c r="AV440" s="11" t="s">
        <v>80</v>
      </c>
      <c r="AW440" s="11" t="s">
        <v>31</v>
      </c>
      <c r="AX440" s="11" t="s">
        <v>70</v>
      </c>
      <c r="AY440" s="141" t="s">
        <v>142</v>
      </c>
    </row>
    <row r="441" spans="2:65" s="13" customFormat="1" ht="11.25">
      <c r="B441" s="154"/>
      <c r="D441" s="140" t="s">
        <v>151</v>
      </c>
      <c r="E441" s="155" t="s">
        <v>19</v>
      </c>
      <c r="F441" s="156" t="s">
        <v>2019</v>
      </c>
      <c r="H441" s="155" t="s">
        <v>19</v>
      </c>
      <c r="I441" s="157"/>
      <c r="L441" s="154"/>
      <c r="M441" s="158"/>
      <c r="T441" s="159"/>
      <c r="AT441" s="155" t="s">
        <v>151</v>
      </c>
      <c r="AU441" s="155" t="s">
        <v>78</v>
      </c>
      <c r="AV441" s="13" t="s">
        <v>78</v>
      </c>
      <c r="AW441" s="13" t="s">
        <v>31</v>
      </c>
      <c r="AX441" s="13" t="s">
        <v>70</v>
      </c>
      <c r="AY441" s="155" t="s">
        <v>142</v>
      </c>
    </row>
    <row r="442" spans="2:65" s="11" customFormat="1" ht="11.25">
      <c r="B442" s="139"/>
      <c r="D442" s="140" t="s">
        <v>151</v>
      </c>
      <c r="E442" s="141" t="s">
        <v>19</v>
      </c>
      <c r="F442" s="142" t="s">
        <v>1673</v>
      </c>
      <c r="H442" s="143">
        <v>7.2</v>
      </c>
      <c r="I442" s="144"/>
      <c r="L442" s="139"/>
      <c r="M442" s="145"/>
      <c r="T442" s="146"/>
      <c r="AT442" s="141" t="s">
        <v>151</v>
      </c>
      <c r="AU442" s="141" t="s">
        <v>78</v>
      </c>
      <c r="AV442" s="11" t="s">
        <v>80</v>
      </c>
      <c r="AW442" s="11" t="s">
        <v>31</v>
      </c>
      <c r="AX442" s="11" t="s">
        <v>70</v>
      </c>
      <c r="AY442" s="141" t="s">
        <v>142</v>
      </c>
    </row>
    <row r="443" spans="2:65" s="13" customFormat="1" ht="11.25">
      <c r="B443" s="154"/>
      <c r="D443" s="140" t="s">
        <v>151</v>
      </c>
      <c r="E443" s="155" t="s">
        <v>19</v>
      </c>
      <c r="F443" s="156" t="s">
        <v>2021</v>
      </c>
      <c r="H443" s="155" t="s">
        <v>19</v>
      </c>
      <c r="I443" s="157"/>
      <c r="L443" s="154"/>
      <c r="M443" s="158"/>
      <c r="T443" s="159"/>
      <c r="AT443" s="155" t="s">
        <v>151</v>
      </c>
      <c r="AU443" s="155" t="s">
        <v>78</v>
      </c>
      <c r="AV443" s="13" t="s">
        <v>78</v>
      </c>
      <c r="AW443" s="13" t="s">
        <v>31</v>
      </c>
      <c r="AX443" s="13" t="s">
        <v>70</v>
      </c>
      <c r="AY443" s="155" t="s">
        <v>142</v>
      </c>
    </row>
    <row r="444" spans="2:65" s="11" customFormat="1" ht="11.25">
      <c r="B444" s="139"/>
      <c r="D444" s="140" t="s">
        <v>151</v>
      </c>
      <c r="E444" s="141" t="s">
        <v>19</v>
      </c>
      <c r="F444" s="142" t="s">
        <v>195</v>
      </c>
      <c r="H444" s="143">
        <v>9</v>
      </c>
      <c r="I444" s="144"/>
      <c r="L444" s="139"/>
      <c r="M444" s="145"/>
      <c r="T444" s="146"/>
      <c r="AT444" s="141" t="s">
        <v>151</v>
      </c>
      <c r="AU444" s="141" t="s">
        <v>78</v>
      </c>
      <c r="AV444" s="11" t="s">
        <v>80</v>
      </c>
      <c r="AW444" s="11" t="s">
        <v>31</v>
      </c>
      <c r="AX444" s="11" t="s">
        <v>70</v>
      </c>
      <c r="AY444" s="141" t="s">
        <v>142</v>
      </c>
    </row>
    <row r="445" spans="2:65" s="13" customFormat="1" ht="11.25">
      <c r="B445" s="154"/>
      <c r="D445" s="140" t="s">
        <v>151</v>
      </c>
      <c r="E445" s="155" t="s">
        <v>19</v>
      </c>
      <c r="F445" s="156" t="s">
        <v>1996</v>
      </c>
      <c r="H445" s="155" t="s">
        <v>19</v>
      </c>
      <c r="I445" s="157"/>
      <c r="L445" s="154"/>
      <c r="M445" s="158"/>
      <c r="T445" s="159"/>
      <c r="AT445" s="155" t="s">
        <v>151</v>
      </c>
      <c r="AU445" s="155" t="s">
        <v>78</v>
      </c>
      <c r="AV445" s="13" t="s">
        <v>78</v>
      </c>
      <c r="AW445" s="13" t="s">
        <v>31</v>
      </c>
      <c r="AX445" s="13" t="s">
        <v>70</v>
      </c>
      <c r="AY445" s="155" t="s">
        <v>142</v>
      </c>
    </row>
    <row r="446" spans="2:65" s="11" customFormat="1" ht="11.25">
      <c r="B446" s="139"/>
      <c r="D446" s="140" t="s">
        <v>151</v>
      </c>
      <c r="E446" s="141" t="s">
        <v>19</v>
      </c>
      <c r="F446" s="142" t="s">
        <v>2030</v>
      </c>
      <c r="H446" s="143">
        <v>8.4</v>
      </c>
      <c r="I446" s="144"/>
      <c r="L446" s="139"/>
      <c r="M446" s="145"/>
      <c r="T446" s="146"/>
      <c r="AT446" s="141" t="s">
        <v>151</v>
      </c>
      <c r="AU446" s="141" t="s">
        <v>78</v>
      </c>
      <c r="AV446" s="11" t="s">
        <v>80</v>
      </c>
      <c r="AW446" s="11" t="s">
        <v>31</v>
      </c>
      <c r="AX446" s="11" t="s">
        <v>70</v>
      </c>
      <c r="AY446" s="141" t="s">
        <v>142</v>
      </c>
    </row>
    <row r="447" spans="2:65" s="12" customFormat="1" ht="11.25">
      <c r="B447" s="147"/>
      <c r="D447" s="140" t="s">
        <v>151</v>
      </c>
      <c r="E447" s="148" t="s">
        <v>19</v>
      </c>
      <c r="F447" s="149" t="s">
        <v>154</v>
      </c>
      <c r="H447" s="150">
        <v>32.4</v>
      </c>
      <c r="I447" s="151"/>
      <c r="L447" s="147"/>
      <c r="M447" s="152"/>
      <c r="T447" s="153"/>
      <c r="AT447" s="148" t="s">
        <v>151</v>
      </c>
      <c r="AU447" s="148" t="s">
        <v>78</v>
      </c>
      <c r="AV447" s="12" t="s">
        <v>149</v>
      </c>
      <c r="AW447" s="12" t="s">
        <v>31</v>
      </c>
      <c r="AX447" s="12" t="s">
        <v>78</v>
      </c>
      <c r="AY447" s="148" t="s">
        <v>142</v>
      </c>
    </row>
    <row r="448" spans="2:65" s="1" customFormat="1" ht="49.15" customHeight="1">
      <c r="B448" s="32"/>
      <c r="C448" s="160" t="s">
        <v>432</v>
      </c>
      <c r="D448" s="160" t="s">
        <v>316</v>
      </c>
      <c r="E448" s="161" t="s">
        <v>513</v>
      </c>
      <c r="F448" s="162" t="s">
        <v>514</v>
      </c>
      <c r="G448" s="163" t="s">
        <v>164</v>
      </c>
      <c r="H448" s="164">
        <v>9</v>
      </c>
      <c r="I448" s="165"/>
      <c r="J448" s="166">
        <f>ROUND(I448*H448,2)</f>
        <v>0</v>
      </c>
      <c r="K448" s="162" t="s">
        <v>147</v>
      </c>
      <c r="L448" s="32"/>
      <c r="M448" s="167" t="s">
        <v>19</v>
      </c>
      <c r="N448" s="168" t="s">
        <v>41</v>
      </c>
      <c r="P448" s="135">
        <f>O448*H448</f>
        <v>0</v>
      </c>
      <c r="Q448" s="135">
        <v>0</v>
      </c>
      <c r="R448" s="135">
        <f>Q448*H448</f>
        <v>0</v>
      </c>
      <c r="S448" s="135">
        <v>0</v>
      </c>
      <c r="T448" s="136">
        <f>S448*H448</f>
        <v>0</v>
      </c>
      <c r="AR448" s="137" t="s">
        <v>149</v>
      </c>
      <c r="AT448" s="137" t="s">
        <v>316</v>
      </c>
      <c r="AU448" s="137" t="s">
        <v>78</v>
      </c>
      <c r="AY448" s="17" t="s">
        <v>142</v>
      </c>
      <c r="BE448" s="138">
        <f>IF(N448="základní",J448,0)</f>
        <v>0</v>
      </c>
      <c r="BF448" s="138">
        <f>IF(N448="snížená",J448,0)</f>
        <v>0</v>
      </c>
      <c r="BG448" s="138">
        <f>IF(N448="zákl. přenesená",J448,0)</f>
        <v>0</v>
      </c>
      <c r="BH448" s="138">
        <f>IF(N448="sníž. přenesená",J448,0)</f>
        <v>0</v>
      </c>
      <c r="BI448" s="138">
        <f>IF(N448="nulová",J448,0)</f>
        <v>0</v>
      </c>
      <c r="BJ448" s="17" t="s">
        <v>78</v>
      </c>
      <c r="BK448" s="138">
        <f>ROUND(I448*H448,2)</f>
        <v>0</v>
      </c>
      <c r="BL448" s="17" t="s">
        <v>149</v>
      </c>
      <c r="BM448" s="137" t="s">
        <v>2141</v>
      </c>
    </row>
    <row r="449" spans="2:65" s="13" customFormat="1" ht="11.25">
      <c r="B449" s="154"/>
      <c r="D449" s="140" t="s">
        <v>151</v>
      </c>
      <c r="E449" s="155" t="s">
        <v>19</v>
      </c>
      <c r="F449" s="156" t="s">
        <v>2023</v>
      </c>
      <c r="H449" s="155" t="s">
        <v>19</v>
      </c>
      <c r="I449" s="157"/>
      <c r="L449" s="154"/>
      <c r="M449" s="158"/>
      <c r="T449" s="159"/>
      <c r="AT449" s="155" t="s">
        <v>151</v>
      </c>
      <c r="AU449" s="155" t="s">
        <v>78</v>
      </c>
      <c r="AV449" s="13" t="s">
        <v>78</v>
      </c>
      <c r="AW449" s="13" t="s">
        <v>31</v>
      </c>
      <c r="AX449" s="13" t="s">
        <v>70</v>
      </c>
      <c r="AY449" s="155" t="s">
        <v>142</v>
      </c>
    </row>
    <row r="450" spans="2:65" s="11" customFormat="1" ht="11.25">
      <c r="B450" s="139"/>
      <c r="D450" s="140" t="s">
        <v>151</v>
      </c>
      <c r="E450" s="141" t="s">
        <v>19</v>
      </c>
      <c r="F450" s="142" t="s">
        <v>161</v>
      </c>
      <c r="H450" s="143">
        <v>3</v>
      </c>
      <c r="I450" s="144"/>
      <c r="L450" s="139"/>
      <c r="M450" s="145"/>
      <c r="T450" s="146"/>
      <c r="AT450" s="141" t="s">
        <v>151</v>
      </c>
      <c r="AU450" s="141" t="s">
        <v>78</v>
      </c>
      <c r="AV450" s="11" t="s">
        <v>80</v>
      </c>
      <c r="AW450" s="11" t="s">
        <v>31</v>
      </c>
      <c r="AX450" s="11" t="s">
        <v>70</v>
      </c>
      <c r="AY450" s="141" t="s">
        <v>142</v>
      </c>
    </row>
    <row r="451" spans="2:65" s="13" customFormat="1" ht="11.25">
      <c r="B451" s="154"/>
      <c r="D451" s="140" t="s">
        <v>151</v>
      </c>
      <c r="E451" s="155" t="s">
        <v>19</v>
      </c>
      <c r="F451" s="156" t="s">
        <v>2024</v>
      </c>
      <c r="H451" s="155" t="s">
        <v>19</v>
      </c>
      <c r="I451" s="157"/>
      <c r="L451" s="154"/>
      <c r="M451" s="158"/>
      <c r="T451" s="159"/>
      <c r="AT451" s="155" t="s">
        <v>151</v>
      </c>
      <c r="AU451" s="155" t="s">
        <v>78</v>
      </c>
      <c r="AV451" s="13" t="s">
        <v>78</v>
      </c>
      <c r="AW451" s="13" t="s">
        <v>31</v>
      </c>
      <c r="AX451" s="13" t="s">
        <v>70</v>
      </c>
      <c r="AY451" s="155" t="s">
        <v>142</v>
      </c>
    </row>
    <row r="452" spans="2:65" s="11" customFormat="1" ht="11.25">
      <c r="B452" s="139"/>
      <c r="D452" s="140" t="s">
        <v>151</v>
      </c>
      <c r="E452" s="141" t="s">
        <v>19</v>
      </c>
      <c r="F452" s="142" t="s">
        <v>179</v>
      </c>
      <c r="H452" s="143">
        <v>6</v>
      </c>
      <c r="I452" s="144"/>
      <c r="L452" s="139"/>
      <c r="M452" s="145"/>
      <c r="T452" s="146"/>
      <c r="AT452" s="141" t="s">
        <v>151</v>
      </c>
      <c r="AU452" s="141" t="s">
        <v>78</v>
      </c>
      <c r="AV452" s="11" t="s">
        <v>80</v>
      </c>
      <c r="AW452" s="11" t="s">
        <v>31</v>
      </c>
      <c r="AX452" s="11" t="s">
        <v>70</v>
      </c>
      <c r="AY452" s="141" t="s">
        <v>142</v>
      </c>
    </row>
    <row r="453" spans="2:65" s="12" customFormat="1" ht="11.25">
      <c r="B453" s="147"/>
      <c r="D453" s="140" t="s">
        <v>151</v>
      </c>
      <c r="E453" s="148" t="s">
        <v>19</v>
      </c>
      <c r="F453" s="149" t="s">
        <v>154</v>
      </c>
      <c r="H453" s="150">
        <v>9</v>
      </c>
      <c r="I453" s="151"/>
      <c r="L453" s="147"/>
      <c r="M453" s="152"/>
      <c r="T453" s="153"/>
      <c r="AT453" s="148" t="s">
        <v>151</v>
      </c>
      <c r="AU453" s="148" t="s">
        <v>78</v>
      </c>
      <c r="AV453" s="12" t="s">
        <v>149</v>
      </c>
      <c r="AW453" s="12" t="s">
        <v>31</v>
      </c>
      <c r="AX453" s="12" t="s">
        <v>78</v>
      </c>
      <c r="AY453" s="148" t="s">
        <v>142</v>
      </c>
    </row>
    <row r="454" spans="2:65" s="1" customFormat="1" ht="55.5" customHeight="1">
      <c r="B454" s="32"/>
      <c r="C454" s="160" t="s">
        <v>440</v>
      </c>
      <c r="D454" s="160" t="s">
        <v>316</v>
      </c>
      <c r="E454" s="161" t="s">
        <v>518</v>
      </c>
      <c r="F454" s="162" t="s">
        <v>519</v>
      </c>
      <c r="G454" s="163" t="s">
        <v>164</v>
      </c>
      <c r="H454" s="164">
        <v>12</v>
      </c>
      <c r="I454" s="165"/>
      <c r="J454" s="166">
        <f>ROUND(I454*H454,2)</f>
        <v>0</v>
      </c>
      <c r="K454" s="162" t="s">
        <v>147</v>
      </c>
      <c r="L454" s="32"/>
      <c r="M454" s="167" t="s">
        <v>19</v>
      </c>
      <c r="N454" s="168" t="s">
        <v>41</v>
      </c>
      <c r="P454" s="135">
        <f>O454*H454</f>
        <v>0</v>
      </c>
      <c r="Q454" s="135">
        <v>0</v>
      </c>
      <c r="R454" s="135">
        <f>Q454*H454</f>
        <v>0</v>
      </c>
      <c r="S454" s="135">
        <v>0</v>
      </c>
      <c r="T454" s="136">
        <f>S454*H454</f>
        <v>0</v>
      </c>
      <c r="AR454" s="137" t="s">
        <v>149</v>
      </c>
      <c r="AT454" s="137" t="s">
        <v>316</v>
      </c>
      <c r="AU454" s="137" t="s">
        <v>78</v>
      </c>
      <c r="AY454" s="17" t="s">
        <v>142</v>
      </c>
      <c r="BE454" s="138">
        <f>IF(N454="základní",J454,0)</f>
        <v>0</v>
      </c>
      <c r="BF454" s="138">
        <f>IF(N454="snížená",J454,0)</f>
        <v>0</v>
      </c>
      <c r="BG454" s="138">
        <f>IF(N454="zákl. přenesená",J454,0)</f>
        <v>0</v>
      </c>
      <c r="BH454" s="138">
        <f>IF(N454="sníž. přenesená",J454,0)</f>
        <v>0</v>
      </c>
      <c r="BI454" s="138">
        <f>IF(N454="nulová",J454,0)</f>
        <v>0</v>
      </c>
      <c r="BJ454" s="17" t="s">
        <v>78</v>
      </c>
      <c r="BK454" s="138">
        <f>ROUND(I454*H454,2)</f>
        <v>0</v>
      </c>
      <c r="BL454" s="17" t="s">
        <v>149</v>
      </c>
      <c r="BM454" s="137" t="s">
        <v>2142</v>
      </c>
    </row>
    <row r="455" spans="2:65" s="13" customFormat="1" ht="11.25">
      <c r="B455" s="154"/>
      <c r="D455" s="140" t="s">
        <v>151</v>
      </c>
      <c r="E455" s="155" t="s">
        <v>19</v>
      </c>
      <c r="F455" s="156" t="s">
        <v>2023</v>
      </c>
      <c r="H455" s="155" t="s">
        <v>19</v>
      </c>
      <c r="I455" s="157"/>
      <c r="L455" s="154"/>
      <c r="M455" s="158"/>
      <c r="T455" s="159"/>
      <c r="AT455" s="155" t="s">
        <v>151</v>
      </c>
      <c r="AU455" s="155" t="s">
        <v>78</v>
      </c>
      <c r="AV455" s="13" t="s">
        <v>78</v>
      </c>
      <c r="AW455" s="13" t="s">
        <v>31</v>
      </c>
      <c r="AX455" s="13" t="s">
        <v>70</v>
      </c>
      <c r="AY455" s="155" t="s">
        <v>142</v>
      </c>
    </row>
    <row r="456" spans="2:65" s="11" customFormat="1" ht="11.25">
      <c r="B456" s="139"/>
      <c r="D456" s="140" t="s">
        <v>151</v>
      </c>
      <c r="E456" s="141" t="s">
        <v>19</v>
      </c>
      <c r="F456" s="142" t="s">
        <v>179</v>
      </c>
      <c r="H456" s="143">
        <v>6</v>
      </c>
      <c r="I456" s="144"/>
      <c r="L456" s="139"/>
      <c r="M456" s="145"/>
      <c r="T456" s="146"/>
      <c r="AT456" s="141" t="s">
        <v>151</v>
      </c>
      <c r="AU456" s="141" t="s">
        <v>78</v>
      </c>
      <c r="AV456" s="11" t="s">
        <v>80</v>
      </c>
      <c r="AW456" s="11" t="s">
        <v>31</v>
      </c>
      <c r="AX456" s="11" t="s">
        <v>70</v>
      </c>
      <c r="AY456" s="141" t="s">
        <v>142</v>
      </c>
    </row>
    <row r="457" spans="2:65" s="13" customFormat="1" ht="11.25">
      <c r="B457" s="154"/>
      <c r="D457" s="140" t="s">
        <v>151</v>
      </c>
      <c r="E457" s="155" t="s">
        <v>19</v>
      </c>
      <c r="F457" s="156" t="s">
        <v>2143</v>
      </c>
      <c r="H457" s="155" t="s">
        <v>19</v>
      </c>
      <c r="I457" s="157"/>
      <c r="L457" s="154"/>
      <c r="M457" s="158"/>
      <c r="T457" s="159"/>
      <c r="AT457" s="155" t="s">
        <v>151</v>
      </c>
      <c r="AU457" s="155" t="s">
        <v>78</v>
      </c>
      <c r="AV457" s="13" t="s">
        <v>78</v>
      </c>
      <c r="AW457" s="13" t="s">
        <v>31</v>
      </c>
      <c r="AX457" s="13" t="s">
        <v>70</v>
      </c>
      <c r="AY457" s="155" t="s">
        <v>142</v>
      </c>
    </row>
    <row r="458" spans="2:65" s="11" customFormat="1" ht="11.25">
      <c r="B458" s="139"/>
      <c r="D458" s="140" t="s">
        <v>151</v>
      </c>
      <c r="E458" s="141" t="s">
        <v>19</v>
      </c>
      <c r="F458" s="142" t="s">
        <v>179</v>
      </c>
      <c r="H458" s="143">
        <v>6</v>
      </c>
      <c r="I458" s="144"/>
      <c r="L458" s="139"/>
      <c r="M458" s="145"/>
      <c r="T458" s="146"/>
      <c r="AT458" s="141" t="s">
        <v>151</v>
      </c>
      <c r="AU458" s="141" t="s">
        <v>78</v>
      </c>
      <c r="AV458" s="11" t="s">
        <v>80</v>
      </c>
      <c r="AW458" s="11" t="s">
        <v>31</v>
      </c>
      <c r="AX458" s="11" t="s">
        <v>70</v>
      </c>
      <c r="AY458" s="141" t="s">
        <v>142</v>
      </c>
    </row>
    <row r="459" spans="2:65" s="12" customFormat="1" ht="11.25">
      <c r="B459" s="147"/>
      <c r="D459" s="140" t="s">
        <v>151</v>
      </c>
      <c r="E459" s="148" t="s">
        <v>19</v>
      </c>
      <c r="F459" s="149" t="s">
        <v>154</v>
      </c>
      <c r="H459" s="150">
        <v>12</v>
      </c>
      <c r="I459" s="151"/>
      <c r="L459" s="147"/>
      <c r="M459" s="152"/>
      <c r="T459" s="153"/>
      <c r="AT459" s="148" t="s">
        <v>151</v>
      </c>
      <c r="AU459" s="148" t="s">
        <v>78</v>
      </c>
      <c r="AV459" s="12" t="s">
        <v>149</v>
      </c>
      <c r="AW459" s="12" t="s">
        <v>31</v>
      </c>
      <c r="AX459" s="12" t="s">
        <v>78</v>
      </c>
      <c r="AY459" s="148" t="s">
        <v>142</v>
      </c>
    </row>
    <row r="460" spans="2:65" s="1" customFormat="1" ht="49.15" customHeight="1">
      <c r="B460" s="32"/>
      <c r="C460" s="160" t="s">
        <v>444</v>
      </c>
      <c r="D460" s="160" t="s">
        <v>316</v>
      </c>
      <c r="E460" s="161" t="s">
        <v>2144</v>
      </c>
      <c r="F460" s="162" t="s">
        <v>2145</v>
      </c>
      <c r="G460" s="163" t="s">
        <v>164</v>
      </c>
      <c r="H460" s="164">
        <v>14</v>
      </c>
      <c r="I460" s="165"/>
      <c r="J460" s="166">
        <f>ROUND(I460*H460,2)</f>
        <v>0</v>
      </c>
      <c r="K460" s="162" t="s">
        <v>147</v>
      </c>
      <c r="L460" s="32"/>
      <c r="M460" s="167" t="s">
        <v>19</v>
      </c>
      <c r="N460" s="168" t="s">
        <v>41</v>
      </c>
      <c r="P460" s="135">
        <f>O460*H460</f>
        <v>0</v>
      </c>
      <c r="Q460" s="135">
        <v>0</v>
      </c>
      <c r="R460" s="135">
        <f>Q460*H460</f>
        <v>0</v>
      </c>
      <c r="S460" s="135">
        <v>0</v>
      </c>
      <c r="T460" s="136">
        <f>S460*H460</f>
        <v>0</v>
      </c>
      <c r="AR460" s="137" t="s">
        <v>149</v>
      </c>
      <c r="AT460" s="137" t="s">
        <v>316</v>
      </c>
      <c r="AU460" s="137" t="s">
        <v>78</v>
      </c>
      <c r="AY460" s="17" t="s">
        <v>142</v>
      </c>
      <c r="BE460" s="138">
        <f>IF(N460="základní",J460,0)</f>
        <v>0</v>
      </c>
      <c r="BF460" s="138">
        <f>IF(N460="snížená",J460,0)</f>
        <v>0</v>
      </c>
      <c r="BG460" s="138">
        <f>IF(N460="zákl. přenesená",J460,0)</f>
        <v>0</v>
      </c>
      <c r="BH460" s="138">
        <f>IF(N460="sníž. přenesená",J460,0)</f>
        <v>0</v>
      </c>
      <c r="BI460" s="138">
        <f>IF(N460="nulová",J460,0)</f>
        <v>0</v>
      </c>
      <c r="BJ460" s="17" t="s">
        <v>78</v>
      </c>
      <c r="BK460" s="138">
        <f>ROUND(I460*H460,2)</f>
        <v>0</v>
      </c>
      <c r="BL460" s="17" t="s">
        <v>149</v>
      </c>
      <c r="BM460" s="137" t="s">
        <v>2146</v>
      </c>
    </row>
    <row r="461" spans="2:65" s="13" customFormat="1" ht="11.25">
      <c r="B461" s="154"/>
      <c r="D461" s="140" t="s">
        <v>151</v>
      </c>
      <c r="E461" s="155" t="s">
        <v>19</v>
      </c>
      <c r="F461" s="156" t="s">
        <v>2021</v>
      </c>
      <c r="H461" s="155" t="s">
        <v>19</v>
      </c>
      <c r="I461" s="157"/>
      <c r="L461" s="154"/>
      <c r="M461" s="158"/>
      <c r="T461" s="159"/>
      <c r="AT461" s="155" t="s">
        <v>151</v>
      </c>
      <c r="AU461" s="155" t="s">
        <v>78</v>
      </c>
      <c r="AV461" s="13" t="s">
        <v>78</v>
      </c>
      <c r="AW461" s="13" t="s">
        <v>31</v>
      </c>
      <c r="AX461" s="13" t="s">
        <v>70</v>
      </c>
      <c r="AY461" s="155" t="s">
        <v>142</v>
      </c>
    </row>
    <row r="462" spans="2:65" s="11" customFormat="1" ht="11.25">
      <c r="B462" s="139"/>
      <c r="D462" s="140" t="s">
        <v>151</v>
      </c>
      <c r="E462" s="141" t="s">
        <v>19</v>
      </c>
      <c r="F462" s="142" t="s">
        <v>2147</v>
      </c>
      <c r="H462" s="143">
        <v>14</v>
      </c>
      <c r="I462" s="144"/>
      <c r="L462" s="139"/>
      <c r="M462" s="145"/>
      <c r="T462" s="146"/>
      <c r="AT462" s="141" t="s">
        <v>151</v>
      </c>
      <c r="AU462" s="141" t="s">
        <v>78</v>
      </c>
      <c r="AV462" s="11" t="s">
        <v>80</v>
      </c>
      <c r="AW462" s="11" t="s">
        <v>31</v>
      </c>
      <c r="AX462" s="11" t="s">
        <v>70</v>
      </c>
      <c r="AY462" s="141" t="s">
        <v>142</v>
      </c>
    </row>
    <row r="463" spans="2:65" s="12" customFormat="1" ht="11.25">
      <c r="B463" s="147"/>
      <c r="D463" s="140" t="s">
        <v>151</v>
      </c>
      <c r="E463" s="148" t="s">
        <v>19</v>
      </c>
      <c r="F463" s="149" t="s">
        <v>154</v>
      </c>
      <c r="H463" s="150">
        <v>14</v>
      </c>
      <c r="I463" s="151"/>
      <c r="L463" s="147"/>
      <c r="M463" s="152"/>
      <c r="T463" s="153"/>
      <c r="AT463" s="148" t="s">
        <v>151</v>
      </c>
      <c r="AU463" s="148" t="s">
        <v>78</v>
      </c>
      <c r="AV463" s="12" t="s">
        <v>149</v>
      </c>
      <c r="AW463" s="12" t="s">
        <v>31</v>
      </c>
      <c r="AX463" s="12" t="s">
        <v>78</v>
      </c>
      <c r="AY463" s="148" t="s">
        <v>142</v>
      </c>
    </row>
    <row r="464" spans="2:65" s="1" customFormat="1" ht="37.9" customHeight="1">
      <c r="B464" s="32"/>
      <c r="C464" s="160" t="s">
        <v>450</v>
      </c>
      <c r="D464" s="160" t="s">
        <v>316</v>
      </c>
      <c r="E464" s="161" t="s">
        <v>1687</v>
      </c>
      <c r="F464" s="162" t="s">
        <v>1688</v>
      </c>
      <c r="G464" s="163" t="s">
        <v>164</v>
      </c>
      <c r="H464" s="164">
        <v>68</v>
      </c>
      <c r="I464" s="165"/>
      <c r="J464" s="166">
        <f>ROUND(I464*H464,2)</f>
        <v>0</v>
      </c>
      <c r="K464" s="162" t="s">
        <v>147</v>
      </c>
      <c r="L464" s="32"/>
      <c r="M464" s="167" t="s">
        <v>19</v>
      </c>
      <c r="N464" s="168" t="s">
        <v>41</v>
      </c>
      <c r="P464" s="135">
        <f>O464*H464</f>
        <v>0</v>
      </c>
      <c r="Q464" s="135">
        <v>0</v>
      </c>
      <c r="R464" s="135">
        <f>Q464*H464</f>
        <v>0</v>
      </c>
      <c r="S464" s="135">
        <v>0</v>
      </c>
      <c r="T464" s="136">
        <f>S464*H464</f>
        <v>0</v>
      </c>
      <c r="AR464" s="137" t="s">
        <v>149</v>
      </c>
      <c r="AT464" s="137" t="s">
        <v>316</v>
      </c>
      <c r="AU464" s="137" t="s">
        <v>78</v>
      </c>
      <c r="AY464" s="17" t="s">
        <v>142</v>
      </c>
      <c r="BE464" s="138">
        <f>IF(N464="základní",J464,0)</f>
        <v>0</v>
      </c>
      <c r="BF464" s="138">
        <f>IF(N464="snížená",J464,0)</f>
        <v>0</v>
      </c>
      <c r="BG464" s="138">
        <f>IF(N464="zákl. přenesená",J464,0)</f>
        <v>0</v>
      </c>
      <c r="BH464" s="138">
        <f>IF(N464="sníž. přenesená",J464,0)</f>
        <v>0</v>
      </c>
      <c r="BI464" s="138">
        <f>IF(N464="nulová",J464,0)</f>
        <v>0</v>
      </c>
      <c r="BJ464" s="17" t="s">
        <v>78</v>
      </c>
      <c r="BK464" s="138">
        <f>ROUND(I464*H464,2)</f>
        <v>0</v>
      </c>
      <c r="BL464" s="17" t="s">
        <v>149</v>
      </c>
      <c r="BM464" s="137" t="s">
        <v>2148</v>
      </c>
    </row>
    <row r="465" spans="2:65" s="13" customFormat="1" ht="11.25">
      <c r="B465" s="154"/>
      <c r="D465" s="140" t="s">
        <v>151</v>
      </c>
      <c r="E465" s="155" t="s">
        <v>19</v>
      </c>
      <c r="F465" s="156" t="s">
        <v>2018</v>
      </c>
      <c r="H465" s="155" t="s">
        <v>19</v>
      </c>
      <c r="I465" s="157"/>
      <c r="L465" s="154"/>
      <c r="M465" s="158"/>
      <c r="T465" s="159"/>
      <c r="AT465" s="155" t="s">
        <v>151</v>
      </c>
      <c r="AU465" s="155" t="s">
        <v>78</v>
      </c>
      <c r="AV465" s="13" t="s">
        <v>78</v>
      </c>
      <c r="AW465" s="13" t="s">
        <v>31</v>
      </c>
      <c r="AX465" s="13" t="s">
        <v>70</v>
      </c>
      <c r="AY465" s="155" t="s">
        <v>142</v>
      </c>
    </row>
    <row r="466" spans="2:65" s="11" customFormat="1" ht="11.25">
      <c r="B466" s="139"/>
      <c r="D466" s="140" t="s">
        <v>151</v>
      </c>
      <c r="E466" s="141" t="s">
        <v>19</v>
      </c>
      <c r="F466" s="142" t="s">
        <v>733</v>
      </c>
      <c r="H466" s="143">
        <v>12</v>
      </c>
      <c r="I466" s="144"/>
      <c r="L466" s="139"/>
      <c r="M466" s="145"/>
      <c r="T466" s="146"/>
      <c r="AT466" s="141" t="s">
        <v>151</v>
      </c>
      <c r="AU466" s="141" t="s">
        <v>78</v>
      </c>
      <c r="AV466" s="11" t="s">
        <v>80</v>
      </c>
      <c r="AW466" s="11" t="s">
        <v>31</v>
      </c>
      <c r="AX466" s="11" t="s">
        <v>70</v>
      </c>
      <c r="AY466" s="141" t="s">
        <v>142</v>
      </c>
    </row>
    <row r="467" spans="2:65" s="13" customFormat="1" ht="11.25">
      <c r="B467" s="154"/>
      <c r="D467" s="140" t="s">
        <v>151</v>
      </c>
      <c r="E467" s="155" t="s">
        <v>19</v>
      </c>
      <c r="F467" s="156" t="s">
        <v>2024</v>
      </c>
      <c r="H467" s="155" t="s">
        <v>19</v>
      </c>
      <c r="I467" s="157"/>
      <c r="L467" s="154"/>
      <c r="M467" s="158"/>
      <c r="T467" s="159"/>
      <c r="AT467" s="155" t="s">
        <v>151</v>
      </c>
      <c r="AU467" s="155" t="s">
        <v>78</v>
      </c>
      <c r="AV467" s="13" t="s">
        <v>78</v>
      </c>
      <c r="AW467" s="13" t="s">
        <v>31</v>
      </c>
      <c r="AX467" s="13" t="s">
        <v>70</v>
      </c>
      <c r="AY467" s="155" t="s">
        <v>142</v>
      </c>
    </row>
    <row r="468" spans="2:65" s="11" customFormat="1" ht="11.25">
      <c r="B468" s="139"/>
      <c r="D468" s="140" t="s">
        <v>151</v>
      </c>
      <c r="E468" s="141" t="s">
        <v>19</v>
      </c>
      <c r="F468" s="142" t="s">
        <v>733</v>
      </c>
      <c r="H468" s="143">
        <v>12</v>
      </c>
      <c r="I468" s="144"/>
      <c r="L468" s="139"/>
      <c r="M468" s="145"/>
      <c r="T468" s="146"/>
      <c r="AT468" s="141" t="s">
        <v>151</v>
      </c>
      <c r="AU468" s="141" t="s">
        <v>78</v>
      </c>
      <c r="AV468" s="11" t="s">
        <v>80</v>
      </c>
      <c r="AW468" s="11" t="s">
        <v>31</v>
      </c>
      <c r="AX468" s="11" t="s">
        <v>70</v>
      </c>
      <c r="AY468" s="141" t="s">
        <v>142</v>
      </c>
    </row>
    <row r="469" spans="2:65" s="13" customFormat="1" ht="11.25">
      <c r="B469" s="154"/>
      <c r="D469" s="140" t="s">
        <v>151</v>
      </c>
      <c r="E469" s="155" t="s">
        <v>19</v>
      </c>
      <c r="F469" s="156" t="s">
        <v>2019</v>
      </c>
      <c r="H469" s="155" t="s">
        <v>19</v>
      </c>
      <c r="I469" s="157"/>
      <c r="L469" s="154"/>
      <c r="M469" s="158"/>
      <c r="T469" s="159"/>
      <c r="AT469" s="155" t="s">
        <v>151</v>
      </c>
      <c r="AU469" s="155" t="s">
        <v>78</v>
      </c>
      <c r="AV469" s="13" t="s">
        <v>78</v>
      </c>
      <c r="AW469" s="13" t="s">
        <v>31</v>
      </c>
      <c r="AX469" s="13" t="s">
        <v>70</v>
      </c>
      <c r="AY469" s="155" t="s">
        <v>142</v>
      </c>
    </row>
    <row r="470" spans="2:65" s="11" customFormat="1" ht="11.25">
      <c r="B470" s="139"/>
      <c r="D470" s="140" t="s">
        <v>151</v>
      </c>
      <c r="E470" s="141" t="s">
        <v>19</v>
      </c>
      <c r="F470" s="142" t="s">
        <v>2147</v>
      </c>
      <c r="H470" s="143">
        <v>14</v>
      </c>
      <c r="I470" s="144"/>
      <c r="L470" s="139"/>
      <c r="M470" s="145"/>
      <c r="T470" s="146"/>
      <c r="AT470" s="141" t="s">
        <v>151</v>
      </c>
      <c r="AU470" s="141" t="s">
        <v>78</v>
      </c>
      <c r="AV470" s="11" t="s">
        <v>80</v>
      </c>
      <c r="AW470" s="11" t="s">
        <v>31</v>
      </c>
      <c r="AX470" s="11" t="s">
        <v>70</v>
      </c>
      <c r="AY470" s="141" t="s">
        <v>142</v>
      </c>
    </row>
    <row r="471" spans="2:65" s="13" customFormat="1" ht="11.25">
      <c r="B471" s="154"/>
      <c r="D471" s="140" t="s">
        <v>151</v>
      </c>
      <c r="E471" s="155" t="s">
        <v>19</v>
      </c>
      <c r="F471" s="156" t="s">
        <v>2021</v>
      </c>
      <c r="H471" s="155" t="s">
        <v>19</v>
      </c>
      <c r="I471" s="157"/>
      <c r="L471" s="154"/>
      <c r="M471" s="158"/>
      <c r="T471" s="159"/>
      <c r="AT471" s="155" t="s">
        <v>151</v>
      </c>
      <c r="AU471" s="155" t="s">
        <v>78</v>
      </c>
      <c r="AV471" s="13" t="s">
        <v>78</v>
      </c>
      <c r="AW471" s="13" t="s">
        <v>31</v>
      </c>
      <c r="AX471" s="13" t="s">
        <v>70</v>
      </c>
      <c r="AY471" s="155" t="s">
        <v>142</v>
      </c>
    </row>
    <row r="472" spans="2:65" s="11" customFormat="1" ht="11.25">
      <c r="B472" s="139"/>
      <c r="D472" s="140" t="s">
        <v>151</v>
      </c>
      <c r="E472" s="141" t="s">
        <v>19</v>
      </c>
      <c r="F472" s="142" t="s">
        <v>2147</v>
      </c>
      <c r="H472" s="143">
        <v>14</v>
      </c>
      <c r="I472" s="144"/>
      <c r="L472" s="139"/>
      <c r="M472" s="145"/>
      <c r="T472" s="146"/>
      <c r="AT472" s="141" t="s">
        <v>151</v>
      </c>
      <c r="AU472" s="141" t="s">
        <v>78</v>
      </c>
      <c r="AV472" s="11" t="s">
        <v>80</v>
      </c>
      <c r="AW472" s="11" t="s">
        <v>31</v>
      </c>
      <c r="AX472" s="11" t="s">
        <v>70</v>
      </c>
      <c r="AY472" s="141" t="s">
        <v>142</v>
      </c>
    </row>
    <row r="473" spans="2:65" s="13" customFormat="1" ht="11.25">
      <c r="B473" s="154"/>
      <c r="D473" s="140" t="s">
        <v>151</v>
      </c>
      <c r="E473" s="155" t="s">
        <v>19</v>
      </c>
      <c r="F473" s="156" t="s">
        <v>1996</v>
      </c>
      <c r="H473" s="155" t="s">
        <v>19</v>
      </c>
      <c r="I473" s="157"/>
      <c r="L473" s="154"/>
      <c r="M473" s="158"/>
      <c r="T473" s="159"/>
      <c r="AT473" s="155" t="s">
        <v>151</v>
      </c>
      <c r="AU473" s="155" t="s">
        <v>78</v>
      </c>
      <c r="AV473" s="13" t="s">
        <v>78</v>
      </c>
      <c r="AW473" s="13" t="s">
        <v>31</v>
      </c>
      <c r="AX473" s="13" t="s">
        <v>70</v>
      </c>
      <c r="AY473" s="155" t="s">
        <v>142</v>
      </c>
    </row>
    <row r="474" spans="2:65" s="11" customFormat="1" ht="11.25">
      <c r="B474" s="139"/>
      <c r="D474" s="140" t="s">
        <v>151</v>
      </c>
      <c r="E474" s="141" t="s">
        <v>19</v>
      </c>
      <c r="F474" s="142" t="s">
        <v>2149</v>
      </c>
      <c r="H474" s="143">
        <v>16</v>
      </c>
      <c r="I474" s="144"/>
      <c r="L474" s="139"/>
      <c r="M474" s="145"/>
      <c r="T474" s="146"/>
      <c r="AT474" s="141" t="s">
        <v>151</v>
      </c>
      <c r="AU474" s="141" t="s">
        <v>78</v>
      </c>
      <c r="AV474" s="11" t="s">
        <v>80</v>
      </c>
      <c r="AW474" s="11" t="s">
        <v>31</v>
      </c>
      <c r="AX474" s="11" t="s">
        <v>70</v>
      </c>
      <c r="AY474" s="141" t="s">
        <v>142</v>
      </c>
    </row>
    <row r="475" spans="2:65" s="12" customFormat="1" ht="11.25">
      <c r="B475" s="147"/>
      <c r="D475" s="140" t="s">
        <v>151</v>
      </c>
      <c r="E475" s="148" t="s">
        <v>19</v>
      </c>
      <c r="F475" s="149" t="s">
        <v>154</v>
      </c>
      <c r="H475" s="150">
        <v>68</v>
      </c>
      <c r="I475" s="151"/>
      <c r="L475" s="147"/>
      <c r="M475" s="152"/>
      <c r="T475" s="153"/>
      <c r="AT475" s="148" t="s">
        <v>151</v>
      </c>
      <c r="AU475" s="148" t="s">
        <v>78</v>
      </c>
      <c r="AV475" s="12" t="s">
        <v>149</v>
      </c>
      <c r="AW475" s="12" t="s">
        <v>31</v>
      </c>
      <c r="AX475" s="12" t="s">
        <v>78</v>
      </c>
      <c r="AY475" s="148" t="s">
        <v>142</v>
      </c>
    </row>
    <row r="476" spans="2:65" s="1" customFormat="1" ht="55.5" customHeight="1">
      <c r="B476" s="32"/>
      <c r="C476" s="160" t="s">
        <v>455</v>
      </c>
      <c r="D476" s="160" t="s">
        <v>316</v>
      </c>
      <c r="E476" s="161" t="s">
        <v>1692</v>
      </c>
      <c r="F476" s="162" t="s">
        <v>1693</v>
      </c>
      <c r="G476" s="163" t="s">
        <v>319</v>
      </c>
      <c r="H476" s="164">
        <v>363.6</v>
      </c>
      <c r="I476" s="165"/>
      <c r="J476" s="166">
        <f>ROUND(I476*H476,2)</f>
        <v>0</v>
      </c>
      <c r="K476" s="162" t="s">
        <v>147</v>
      </c>
      <c r="L476" s="32"/>
      <c r="M476" s="167" t="s">
        <v>19</v>
      </c>
      <c r="N476" s="168" t="s">
        <v>41</v>
      </c>
      <c r="P476" s="135">
        <f>O476*H476</f>
        <v>0</v>
      </c>
      <c r="Q476" s="135">
        <v>0</v>
      </c>
      <c r="R476" s="135">
        <f>Q476*H476</f>
        <v>0</v>
      </c>
      <c r="S476" s="135">
        <v>0</v>
      </c>
      <c r="T476" s="136">
        <f>S476*H476</f>
        <v>0</v>
      </c>
      <c r="AR476" s="137" t="s">
        <v>149</v>
      </c>
      <c r="AT476" s="137" t="s">
        <v>316</v>
      </c>
      <c r="AU476" s="137" t="s">
        <v>78</v>
      </c>
      <c r="AY476" s="17" t="s">
        <v>142</v>
      </c>
      <c r="BE476" s="138">
        <f>IF(N476="základní",J476,0)</f>
        <v>0</v>
      </c>
      <c r="BF476" s="138">
        <f>IF(N476="snížená",J476,0)</f>
        <v>0</v>
      </c>
      <c r="BG476" s="138">
        <f>IF(N476="zákl. přenesená",J476,0)</f>
        <v>0</v>
      </c>
      <c r="BH476" s="138">
        <f>IF(N476="sníž. přenesená",J476,0)</f>
        <v>0</v>
      </c>
      <c r="BI476" s="138">
        <f>IF(N476="nulová",J476,0)</f>
        <v>0</v>
      </c>
      <c r="BJ476" s="17" t="s">
        <v>78</v>
      </c>
      <c r="BK476" s="138">
        <f>ROUND(I476*H476,2)</f>
        <v>0</v>
      </c>
      <c r="BL476" s="17" t="s">
        <v>149</v>
      </c>
      <c r="BM476" s="137" t="s">
        <v>2150</v>
      </c>
    </row>
    <row r="477" spans="2:65" s="13" customFormat="1" ht="11.25">
      <c r="B477" s="154"/>
      <c r="D477" s="140" t="s">
        <v>151</v>
      </c>
      <c r="E477" s="155" t="s">
        <v>19</v>
      </c>
      <c r="F477" s="156" t="s">
        <v>2018</v>
      </c>
      <c r="H477" s="155" t="s">
        <v>19</v>
      </c>
      <c r="I477" s="157"/>
      <c r="L477" s="154"/>
      <c r="M477" s="158"/>
      <c r="T477" s="159"/>
      <c r="AT477" s="155" t="s">
        <v>151</v>
      </c>
      <c r="AU477" s="155" t="s">
        <v>78</v>
      </c>
      <c r="AV477" s="13" t="s">
        <v>78</v>
      </c>
      <c r="AW477" s="13" t="s">
        <v>31</v>
      </c>
      <c r="AX477" s="13" t="s">
        <v>70</v>
      </c>
      <c r="AY477" s="155" t="s">
        <v>142</v>
      </c>
    </row>
    <row r="478" spans="2:65" s="11" customFormat="1" ht="11.25">
      <c r="B478" s="139"/>
      <c r="D478" s="140" t="s">
        <v>151</v>
      </c>
      <c r="E478" s="141" t="s">
        <v>19</v>
      </c>
      <c r="F478" s="142" t="s">
        <v>2151</v>
      </c>
      <c r="H478" s="143">
        <v>96</v>
      </c>
      <c r="I478" s="144"/>
      <c r="L478" s="139"/>
      <c r="M478" s="145"/>
      <c r="T478" s="146"/>
      <c r="AT478" s="141" t="s">
        <v>151</v>
      </c>
      <c r="AU478" s="141" t="s">
        <v>78</v>
      </c>
      <c r="AV478" s="11" t="s">
        <v>80</v>
      </c>
      <c r="AW478" s="11" t="s">
        <v>31</v>
      </c>
      <c r="AX478" s="11" t="s">
        <v>70</v>
      </c>
      <c r="AY478" s="141" t="s">
        <v>142</v>
      </c>
    </row>
    <row r="479" spans="2:65" s="13" customFormat="1" ht="11.25">
      <c r="B479" s="154"/>
      <c r="D479" s="140" t="s">
        <v>151</v>
      </c>
      <c r="E479" s="155" t="s">
        <v>19</v>
      </c>
      <c r="F479" s="156" t="s">
        <v>2024</v>
      </c>
      <c r="H479" s="155" t="s">
        <v>19</v>
      </c>
      <c r="I479" s="157"/>
      <c r="L479" s="154"/>
      <c r="M479" s="158"/>
      <c r="T479" s="159"/>
      <c r="AT479" s="155" t="s">
        <v>151</v>
      </c>
      <c r="AU479" s="155" t="s">
        <v>78</v>
      </c>
      <c r="AV479" s="13" t="s">
        <v>78</v>
      </c>
      <c r="AW479" s="13" t="s">
        <v>31</v>
      </c>
      <c r="AX479" s="13" t="s">
        <v>70</v>
      </c>
      <c r="AY479" s="155" t="s">
        <v>142</v>
      </c>
    </row>
    <row r="480" spans="2:65" s="11" customFormat="1" ht="11.25">
      <c r="B480" s="139"/>
      <c r="D480" s="140" t="s">
        <v>151</v>
      </c>
      <c r="E480" s="141" t="s">
        <v>19</v>
      </c>
      <c r="F480" s="142" t="s">
        <v>2152</v>
      </c>
      <c r="H480" s="143">
        <v>36</v>
      </c>
      <c r="I480" s="144"/>
      <c r="L480" s="139"/>
      <c r="M480" s="145"/>
      <c r="T480" s="146"/>
      <c r="AT480" s="141" t="s">
        <v>151</v>
      </c>
      <c r="AU480" s="141" t="s">
        <v>78</v>
      </c>
      <c r="AV480" s="11" t="s">
        <v>80</v>
      </c>
      <c r="AW480" s="11" t="s">
        <v>31</v>
      </c>
      <c r="AX480" s="11" t="s">
        <v>70</v>
      </c>
      <c r="AY480" s="141" t="s">
        <v>142</v>
      </c>
    </row>
    <row r="481" spans="2:65" s="13" customFormat="1" ht="11.25">
      <c r="B481" s="154"/>
      <c r="D481" s="140" t="s">
        <v>151</v>
      </c>
      <c r="E481" s="155" t="s">
        <v>19</v>
      </c>
      <c r="F481" s="156" t="s">
        <v>2019</v>
      </c>
      <c r="H481" s="155" t="s">
        <v>19</v>
      </c>
      <c r="I481" s="157"/>
      <c r="L481" s="154"/>
      <c r="M481" s="158"/>
      <c r="T481" s="159"/>
      <c r="AT481" s="155" t="s">
        <v>151</v>
      </c>
      <c r="AU481" s="155" t="s">
        <v>78</v>
      </c>
      <c r="AV481" s="13" t="s">
        <v>78</v>
      </c>
      <c r="AW481" s="13" t="s">
        <v>31</v>
      </c>
      <c r="AX481" s="13" t="s">
        <v>70</v>
      </c>
      <c r="AY481" s="155" t="s">
        <v>142</v>
      </c>
    </row>
    <row r="482" spans="2:65" s="11" customFormat="1" ht="11.25">
      <c r="B482" s="139"/>
      <c r="D482" s="140" t="s">
        <v>151</v>
      </c>
      <c r="E482" s="141" t="s">
        <v>19</v>
      </c>
      <c r="F482" s="142" t="s">
        <v>2153</v>
      </c>
      <c r="H482" s="143">
        <v>56</v>
      </c>
      <c r="I482" s="144"/>
      <c r="L482" s="139"/>
      <c r="M482" s="145"/>
      <c r="T482" s="146"/>
      <c r="AT482" s="141" t="s">
        <v>151</v>
      </c>
      <c r="AU482" s="141" t="s">
        <v>78</v>
      </c>
      <c r="AV482" s="11" t="s">
        <v>80</v>
      </c>
      <c r="AW482" s="11" t="s">
        <v>31</v>
      </c>
      <c r="AX482" s="11" t="s">
        <v>70</v>
      </c>
      <c r="AY482" s="141" t="s">
        <v>142</v>
      </c>
    </row>
    <row r="483" spans="2:65" s="13" customFormat="1" ht="11.25">
      <c r="B483" s="154"/>
      <c r="D483" s="140" t="s">
        <v>151</v>
      </c>
      <c r="E483" s="155" t="s">
        <v>19</v>
      </c>
      <c r="F483" s="156" t="s">
        <v>2154</v>
      </c>
      <c r="H483" s="155" t="s">
        <v>19</v>
      </c>
      <c r="I483" s="157"/>
      <c r="L483" s="154"/>
      <c r="M483" s="158"/>
      <c r="T483" s="159"/>
      <c r="AT483" s="155" t="s">
        <v>151</v>
      </c>
      <c r="AU483" s="155" t="s">
        <v>78</v>
      </c>
      <c r="AV483" s="13" t="s">
        <v>78</v>
      </c>
      <c r="AW483" s="13" t="s">
        <v>31</v>
      </c>
      <c r="AX483" s="13" t="s">
        <v>70</v>
      </c>
      <c r="AY483" s="155" t="s">
        <v>142</v>
      </c>
    </row>
    <row r="484" spans="2:65" s="11" customFormat="1" ht="11.25">
      <c r="B484" s="139"/>
      <c r="D484" s="140" t="s">
        <v>151</v>
      </c>
      <c r="E484" s="141" t="s">
        <v>19</v>
      </c>
      <c r="F484" s="142" t="s">
        <v>2155</v>
      </c>
      <c r="H484" s="143">
        <v>103.6</v>
      </c>
      <c r="I484" s="144"/>
      <c r="L484" s="139"/>
      <c r="M484" s="145"/>
      <c r="T484" s="146"/>
      <c r="AT484" s="141" t="s">
        <v>151</v>
      </c>
      <c r="AU484" s="141" t="s">
        <v>78</v>
      </c>
      <c r="AV484" s="11" t="s">
        <v>80</v>
      </c>
      <c r="AW484" s="11" t="s">
        <v>31</v>
      </c>
      <c r="AX484" s="11" t="s">
        <v>70</v>
      </c>
      <c r="AY484" s="141" t="s">
        <v>142</v>
      </c>
    </row>
    <row r="485" spans="2:65" s="13" customFormat="1" ht="11.25">
      <c r="B485" s="154"/>
      <c r="D485" s="140" t="s">
        <v>151</v>
      </c>
      <c r="E485" s="155" t="s">
        <v>19</v>
      </c>
      <c r="F485" s="156" t="s">
        <v>1996</v>
      </c>
      <c r="H485" s="155" t="s">
        <v>19</v>
      </c>
      <c r="I485" s="157"/>
      <c r="L485" s="154"/>
      <c r="M485" s="158"/>
      <c r="T485" s="159"/>
      <c r="AT485" s="155" t="s">
        <v>151</v>
      </c>
      <c r="AU485" s="155" t="s">
        <v>78</v>
      </c>
      <c r="AV485" s="13" t="s">
        <v>78</v>
      </c>
      <c r="AW485" s="13" t="s">
        <v>31</v>
      </c>
      <c r="AX485" s="13" t="s">
        <v>70</v>
      </c>
      <c r="AY485" s="155" t="s">
        <v>142</v>
      </c>
    </row>
    <row r="486" spans="2:65" s="11" customFormat="1" ht="11.25">
      <c r="B486" s="139"/>
      <c r="D486" s="140" t="s">
        <v>151</v>
      </c>
      <c r="E486" s="141" t="s">
        <v>19</v>
      </c>
      <c r="F486" s="142" t="s">
        <v>2156</v>
      </c>
      <c r="H486" s="143">
        <v>72</v>
      </c>
      <c r="I486" s="144"/>
      <c r="L486" s="139"/>
      <c r="M486" s="145"/>
      <c r="T486" s="146"/>
      <c r="AT486" s="141" t="s">
        <v>151</v>
      </c>
      <c r="AU486" s="141" t="s">
        <v>78</v>
      </c>
      <c r="AV486" s="11" t="s">
        <v>80</v>
      </c>
      <c r="AW486" s="11" t="s">
        <v>31</v>
      </c>
      <c r="AX486" s="11" t="s">
        <v>70</v>
      </c>
      <c r="AY486" s="141" t="s">
        <v>142</v>
      </c>
    </row>
    <row r="487" spans="2:65" s="12" customFormat="1" ht="11.25">
      <c r="B487" s="147"/>
      <c r="D487" s="140" t="s">
        <v>151</v>
      </c>
      <c r="E487" s="148" t="s">
        <v>19</v>
      </c>
      <c r="F487" s="149" t="s">
        <v>154</v>
      </c>
      <c r="H487" s="150">
        <v>363.6</v>
      </c>
      <c r="I487" s="151"/>
      <c r="L487" s="147"/>
      <c r="M487" s="152"/>
      <c r="T487" s="153"/>
      <c r="AT487" s="148" t="s">
        <v>151</v>
      </c>
      <c r="AU487" s="148" t="s">
        <v>78</v>
      </c>
      <c r="AV487" s="12" t="s">
        <v>149</v>
      </c>
      <c r="AW487" s="12" t="s">
        <v>31</v>
      </c>
      <c r="AX487" s="12" t="s">
        <v>78</v>
      </c>
      <c r="AY487" s="148" t="s">
        <v>142</v>
      </c>
    </row>
    <row r="488" spans="2:65" s="1" customFormat="1" ht="76.349999999999994" customHeight="1">
      <c r="B488" s="32"/>
      <c r="C488" s="160" t="s">
        <v>459</v>
      </c>
      <c r="D488" s="160" t="s">
        <v>316</v>
      </c>
      <c r="E488" s="161" t="s">
        <v>1383</v>
      </c>
      <c r="F488" s="162" t="s">
        <v>1384</v>
      </c>
      <c r="G488" s="163" t="s">
        <v>319</v>
      </c>
      <c r="H488" s="164">
        <v>363.6</v>
      </c>
      <c r="I488" s="165"/>
      <c r="J488" s="166">
        <f>ROUND(I488*H488,2)</f>
        <v>0</v>
      </c>
      <c r="K488" s="162" t="s">
        <v>147</v>
      </c>
      <c r="L488" s="32"/>
      <c r="M488" s="167" t="s">
        <v>19</v>
      </c>
      <c r="N488" s="168" t="s">
        <v>41</v>
      </c>
      <c r="P488" s="135">
        <f>O488*H488</f>
        <v>0</v>
      </c>
      <c r="Q488" s="135">
        <v>0</v>
      </c>
      <c r="R488" s="135">
        <f>Q488*H488</f>
        <v>0</v>
      </c>
      <c r="S488" s="135">
        <v>0</v>
      </c>
      <c r="T488" s="136">
        <f>S488*H488</f>
        <v>0</v>
      </c>
      <c r="AR488" s="137" t="s">
        <v>149</v>
      </c>
      <c r="AT488" s="137" t="s">
        <v>316</v>
      </c>
      <c r="AU488" s="137" t="s">
        <v>78</v>
      </c>
      <c r="AY488" s="17" t="s">
        <v>142</v>
      </c>
      <c r="BE488" s="138">
        <f>IF(N488="základní",J488,0)</f>
        <v>0</v>
      </c>
      <c r="BF488" s="138">
        <f>IF(N488="snížená",J488,0)</f>
        <v>0</v>
      </c>
      <c r="BG488" s="138">
        <f>IF(N488="zákl. přenesená",J488,0)</f>
        <v>0</v>
      </c>
      <c r="BH488" s="138">
        <f>IF(N488="sníž. přenesená",J488,0)</f>
        <v>0</v>
      </c>
      <c r="BI488" s="138">
        <f>IF(N488="nulová",J488,0)</f>
        <v>0</v>
      </c>
      <c r="BJ488" s="17" t="s">
        <v>78</v>
      </c>
      <c r="BK488" s="138">
        <f>ROUND(I488*H488,2)</f>
        <v>0</v>
      </c>
      <c r="BL488" s="17" t="s">
        <v>149</v>
      </c>
      <c r="BM488" s="137" t="s">
        <v>2157</v>
      </c>
    </row>
    <row r="489" spans="2:65" s="13" customFormat="1" ht="11.25">
      <c r="B489" s="154"/>
      <c r="D489" s="140" t="s">
        <v>151</v>
      </c>
      <c r="E489" s="155" t="s">
        <v>19</v>
      </c>
      <c r="F489" s="156" t="s">
        <v>2040</v>
      </c>
      <c r="H489" s="155" t="s">
        <v>19</v>
      </c>
      <c r="I489" s="157"/>
      <c r="L489" s="154"/>
      <c r="M489" s="158"/>
      <c r="T489" s="159"/>
      <c r="AT489" s="155" t="s">
        <v>151</v>
      </c>
      <c r="AU489" s="155" t="s">
        <v>78</v>
      </c>
      <c r="AV489" s="13" t="s">
        <v>78</v>
      </c>
      <c r="AW489" s="13" t="s">
        <v>31</v>
      </c>
      <c r="AX489" s="13" t="s">
        <v>70</v>
      </c>
      <c r="AY489" s="155" t="s">
        <v>142</v>
      </c>
    </row>
    <row r="490" spans="2:65" s="11" customFormat="1" ht="11.25">
      <c r="B490" s="139"/>
      <c r="D490" s="140" t="s">
        <v>151</v>
      </c>
      <c r="E490" s="141" t="s">
        <v>19</v>
      </c>
      <c r="F490" s="142" t="s">
        <v>2158</v>
      </c>
      <c r="H490" s="143">
        <v>360</v>
      </c>
      <c r="I490" s="144"/>
      <c r="L490" s="139"/>
      <c r="M490" s="145"/>
      <c r="T490" s="146"/>
      <c r="AT490" s="141" t="s">
        <v>151</v>
      </c>
      <c r="AU490" s="141" t="s">
        <v>78</v>
      </c>
      <c r="AV490" s="11" t="s">
        <v>80</v>
      </c>
      <c r="AW490" s="11" t="s">
        <v>31</v>
      </c>
      <c r="AX490" s="11" t="s">
        <v>70</v>
      </c>
      <c r="AY490" s="141" t="s">
        <v>142</v>
      </c>
    </row>
    <row r="491" spans="2:65" s="13" customFormat="1" ht="11.25">
      <c r="B491" s="154"/>
      <c r="D491" s="140" t="s">
        <v>151</v>
      </c>
      <c r="E491" s="155" t="s">
        <v>19</v>
      </c>
      <c r="F491" s="156" t="s">
        <v>1542</v>
      </c>
      <c r="H491" s="155" t="s">
        <v>19</v>
      </c>
      <c r="I491" s="157"/>
      <c r="L491" s="154"/>
      <c r="M491" s="158"/>
      <c r="T491" s="159"/>
      <c r="AT491" s="155" t="s">
        <v>151</v>
      </c>
      <c r="AU491" s="155" t="s">
        <v>78</v>
      </c>
      <c r="AV491" s="13" t="s">
        <v>78</v>
      </c>
      <c r="AW491" s="13" t="s">
        <v>31</v>
      </c>
      <c r="AX491" s="13" t="s">
        <v>70</v>
      </c>
      <c r="AY491" s="155" t="s">
        <v>142</v>
      </c>
    </row>
    <row r="492" spans="2:65" s="13" customFormat="1" ht="11.25">
      <c r="B492" s="154"/>
      <c r="D492" s="140" t="s">
        <v>151</v>
      </c>
      <c r="E492" s="155" t="s">
        <v>19</v>
      </c>
      <c r="F492" s="156" t="s">
        <v>2050</v>
      </c>
      <c r="H492" s="155" t="s">
        <v>19</v>
      </c>
      <c r="I492" s="157"/>
      <c r="L492" s="154"/>
      <c r="M492" s="158"/>
      <c r="T492" s="159"/>
      <c r="AT492" s="155" t="s">
        <v>151</v>
      </c>
      <c r="AU492" s="155" t="s">
        <v>78</v>
      </c>
      <c r="AV492" s="13" t="s">
        <v>78</v>
      </c>
      <c r="AW492" s="13" t="s">
        <v>31</v>
      </c>
      <c r="AX492" s="13" t="s">
        <v>70</v>
      </c>
      <c r="AY492" s="155" t="s">
        <v>142</v>
      </c>
    </row>
    <row r="493" spans="2:65" s="11" customFormat="1" ht="11.25">
      <c r="B493" s="139"/>
      <c r="D493" s="140" t="s">
        <v>151</v>
      </c>
      <c r="E493" s="141" t="s">
        <v>19</v>
      </c>
      <c r="F493" s="142" t="s">
        <v>2159</v>
      </c>
      <c r="H493" s="143">
        <v>3.6</v>
      </c>
      <c r="I493" s="144"/>
      <c r="L493" s="139"/>
      <c r="M493" s="145"/>
      <c r="T493" s="146"/>
      <c r="AT493" s="141" t="s">
        <v>151</v>
      </c>
      <c r="AU493" s="141" t="s">
        <v>78</v>
      </c>
      <c r="AV493" s="11" t="s">
        <v>80</v>
      </c>
      <c r="AW493" s="11" t="s">
        <v>31</v>
      </c>
      <c r="AX493" s="11" t="s">
        <v>70</v>
      </c>
      <c r="AY493" s="141" t="s">
        <v>142</v>
      </c>
    </row>
    <row r="494" spans="2:65" s="12" customFormat="1" ht="11.25">
      <c r="B494" s="147"/>
      <c r="D494" s="140" t="s">
        <v>151</v>
      </c>
      <c r="E494" s="148" t="s">
        <v>19</v>
      </c>
      <c r="F494" s="149" t="s">
        <v>154</v>
      </c>
      <c r="H494" s="150">
        <v>363.6</v>
      </c>
      <c r="I494" s="151"/>
      <c r="L494" s="147"/>
      <c r="M494" s="152"/>
      <c r="T494" s="153"/>
      <c r="AT494" s="148" t="s">
        <v>151</v>
      </c>
      <c r="AU494" s="148" t="s">
        <v>78</v>
      </c>
      <c r="AV494" s="12" t="s">
        <v>149</v>
      </c>
      <c r="AW494" s="12" t="s">
        <v>31</v>
      </c>
      <c r="AX494" s="12" t="s">
        <v>78</v>
      </c>
      <c r="AY494" s="148" t="s">
        <v>142</v>
      </c>
    </row>
    <row r="495" spans="2:65" s="1" customFormat="1" ht="78" customHeight="1">
      <c r="B495" s="32"/>
      <c r="C495" s="160" t="s">
        <v>463</v>
      </c>
      <c r="D495" s="160" t="s">
        <v>316</v>
      </c>
      <c r="E495" s="161" t="s">
        <v>1707</v>
      </c>
      <c r="F495" s="162" t="s">
        <v>1708</v>
      </c>
      <c r="G495" s="163" t="s">
        <v>319</v>
      </c>
      <c r="H495" s="164">
        <v>354.5</v>
      </c>
      <c r="I495" s="165"/>
      <c r="J495" s="166">
        <f>ROUND(I495*H495,2)</f>
        <v>0</v>
      </c>
      <c r="K495" s="162" t="s">
        <v>147</v>
      </c>
      <c r="L495" s="32"/>
      <c r="M495" s="167" t="s">
        <v>19</v>
      </c>
      <c r="N495" s="168" t="s">
        <v>41</v>
      </c>
      <c r="P495" s="135">
        <f>O495*H495</f>
        <v>0</v>
      </c>
      <c r="Q495" s="135">
        <v>0</v>
      </c>
      <c r="R495" s="135">
        <f>Q495*H495</f>
        <v>0</v>
      </c>
      <c r="S495" s="135">
        <v>0</v>
      </c>
      <c r="T495" s="136">
        <f>S495*H495</f>
        <v>0</v>
      </c>
      <c r="AR495" s="137" t="s">
        <v>149</v>
      </c>
      <c r="AT495" s="137" t="s">
        <v>316</v>
      </c>
      <c r="AU495" s="137" t="s">
        <v>78</v>
      </c>
      <c r="AY495" s="17" t="s">
        <v>142</v>
      </c>
      <c r="BE495" s="138">
        <f>IF(N495="základní",J495,0)</f>
        <v>0</v>
      </c>
      <c r="BF495" s="138">
        <f>IF(N495="snížená",J495,0)</f>
        <v>0</v>
      </c>
      <c r="BG495" s="138">
        <f>IF(N495="zákl. přenesená",J495,0)</f>
        <v>0</v>
      </c>
      <c r="BH495" s="138">
        <f>IF(N495="sníž. přenesená",J495,0)</f>
        <v>0</v>
      </c>
      <c r="BI495" s="138">
        <f>IF(N495="nulová",J495,0)</f>
        <v>0</v>
      </c>
      <c r="BJ495" s="17" t="s">
        <v>78</v>
      </c>
      <c r="BK495" s="138">
        <f>ROUND(I495*H495,2)</f>
        <v>0</v>
      </c>
      <c r="BL495" s="17" t="s">
        <v>149</v>
      </c>
      <c r="BM495" s="137" t="s">
        <v>2160</v>
      </c>
    </row>
    <row r="496" spans="2:65" s="13" customFormat="1" ht="11.25">
      <c r="B496" s="154"/>
      <c r="D496" s="140" t="s">
        <v>151</v>
      </c>
      <c r="E496" s="155" t="s">
        <v>19</v>
      </c>
      <c r="F496" s="156" t="s">
        <v>2018</v>
      </c>
      <c r="H496" s="155" t="s">
        <v>19</v>
      </c>
      <c r="I496" s="157"/>
      <c r="L496" s="154"/>
      <c r="M496" s="158"/>
      <c r="T496" s="159"/>
      <c r="AT496" s="155" t="s">
        <v>151</v>
      </c>
      <c r="AU496" s="155" t="s">
        <v>78</v>
      </c>
      <c r="AV496" s="13" t="s">
        <v>78</v>
      </c>
      <c r="AW496" s="13" t="s">
        <v>31</v>
      </c>
      <c r="AX496" s="13" t="s">
        <v>70</v>
      </c>
      <c r="AY496" s="155" t="s">
        <v>142</v>
      </c>
    </row>
    <row r="497" spans="2:65" s="11" customFormat="1" ht="11.25">
      <c r="B497" s="139"/>
      <c r="D497" s="140" t="s">
        <v>151</v>
      </c>
      <c r="E497" s="141" t="s">
        <v>19</v>
      </c>
      <c r="F497" s="142" t="s">
        <v>2151</v>
      </c>
      <c r="H497" s="143">
        <v>96</v>
      </c>
      <c r="I497" s="144"/>
      <c r="L497" s="139"/>
      <c r="M497" s="145"/>
      <c r="T497" s="146"/>
      <c r="AT497" s="141" t="s">
        <v>151</v>
      </c>
      <c r="AU497" s="141" t="s">
        <v>78</v>
      </c>
      <c r="AV497" s="11" t="s">
        <v>80</v>
      </c>
      <c r="AW497" s="11" t="s">
        <v>31</v>
      </c>
      <c r="AX497" s="11" t="s">
        <v>70</v>
      </c>
      <c r="AY497" s="141" t="s">
        <v>142</v>
      </c>
    </row>
    <row r="498" spans="2:65" s="13" customFormat="1" ht="11.25">
      <c r="B498" s="154"/>
      <c r="D498" s="140" t="s">
        <v>151</v>
      </c>
      <c r="E498" s="155" t="s">
        <v>19</v>
      </c>
      <c r="F498" s="156" t="s">
        <v>2024</v>
      </c>
      <c r="H498" s="155" t="s">
        <v>19</v>
      </c>
      <c r="I498" s="157"/>
      <c r="L498" s="154"/>
      <c r="M498" s="158"/>
      <c r="T498" s="159"/>
      <c r="AT498" s="155" t="s">
        <v>151</v>
      </c>
      <c r="AU498" s="155" t="s">
        <v>78</v>
      </c>
      <c r="AV498" s="13" t="s">
        <v>78</v>
      </c>
      <c r="AW498" s="13" t="s">
        <v>31</v>
      </c>
      <c r="AX498" s="13" t="s">
        <v>70</v>
      </c>
      <c r="AY498" s="155" t="s">
        <v>142</v>
      </c>
    </row>
    <row r="499" spans="2:65" s="11" customFormat="1" ht="11.25">
      <c r="B499" s="139"/>
      <c r="D499" s="140" t="s">
        <v>151</v>
      </c>
      <c r="E499" s="141" t="s">
        <v>19</v>
      </c>
      <c r="F499" s="142" t="s">
        <v>2152</v>
      </c>
      <c r="H499" s="143">
        <v>36</v>
      </c>
      <c r="I499" s="144"/>
      <c r="L499" s="139"/>
      <c r="M499" s="145"/>
      <c r="T499" s="146"/>
      <c r="AT499" s="141" t="s">
        <v>151</v>
      </c>
      <c r="AU499" s="141" t="s">
        <v>78</v>
      </c>
      <c r="AV499" s="11" t="s">
        <v>80</v>
      </c>
      <c r="AW499" s="11" t="s">
        <v>31</v>
      </c>
      <c r="AX499" s="11" t="s">
        <v>70</v>
      </c>
      <c r="AY499" s="141" t="s">
        <v>142</v>
      </c>
    </row>
    <row r="500" spans="2:65" s="13" customFormat="1" ht="11.25">
      <c r="B500" s="154"/>
      <c r="D500" s="140" t="s">
        <v>151</v>
      </c>
      <c r="E500" s="155" t="s">
        <v>19</v>
      </c>
      <c r="F500" s="156" t="s">
        <v>2019</v>
      </c>
      <c r="H500" s="155" t="s">
        <v>19</v>
      </c>
      <c r="I500" s="157"/>
      <c r="L500" s="154"/>
      <c r="M500" s="158"/>
      <c r="T500" s="159"/>
      <c r="AT500" s="155" t="s">
        <v>151</v>
      </c>
      <c r="AU500" s="155" t="s">
        <v>78</v>
      </c>
      <c r="AV500" s="13" t="s">
        <v>78</v>
      </c>
      <c r="AW500" s="13" t="s">
        <v>31</v>
      </c>
      <c r="AX500" s="13" t="s">
        <v>70</v>
      </c>
      <c r="AY500" s="155" t="s">
        <v>142</v>
      </c>
    </row>
    <row r="501" spans="2:65" s="11" customFormat="1" ht="11.25">
      <c r="B501" s="139"/>
      <c r="D501" s="140" t="s">
        <v>151</v>
      </c>
      <c r="E501" s="141" t="s">
        <v>19</v>
      </c>
      <c r="F501" s="142" t="s">
        <v>2153</v>
      </c>
      <c r="H501" s="143">
        <v>56</v>
      </c>
      <c r="I501" s="144"/>
      <c r="L501" s="139"/>
      <c r="M501" s="145"/>
      <c r="T501" s="146"/>
      <c r="AT501" s="141" t="s">
        <v>151</v>
      </c>
      <c r="AU501" s="141" t="s">
        <v>78</v>
      </c>
      <c r="AV501" s="11" t="s">
        <v>80</v>
      </c>
      <c r="AW501" s="11" t="s">
        <v>31</v>
      </c>
      <c r="AX501" s="11" t="s">
        <v>70</v>
      </c>
      <c r="AY501" s="141" t="s">
        <v>142</v>
      </c>
    </row>
    <row r="502" spans="2:65" s="13" customFormat="1" ht="11.25">
      <c r="B502" s="154"/>
      <c r="D502" s="140" t="s">
        <v>151</v>
      </c>
      <c r="E502" s="155" t="s">
        <v>19</v>
      </c>
      <c r="F502" s="156" t="s">
        <v>2021</v>
      </c>
      <c r="H502" s="155" t="s">
        <v>19</v>
      </c>
      <c r="I502" s="157"/>
      <c r="L502" s="154"/>
      <c r="M502" s="158"/>
      <c r="T502" s="159"/>
      <c r="AT502" s="155" t="s">
        <v>151</v>
      </c>
      <c r="AU502" s="155" t="s">
        <v>78</v>
      </c>
      <c r="AV502" s="13" t="s">
        <v>78</v>
      </c>
      <c r="AW502" s="13" t="s">
        <v>31</v>
      </c>
      <c r="AX502" s="13" t="s">
        <v>70</v>
      </c>
      <c r="AY502" s="155" t="s">
        <v>142</v>
      </c>
    </row>
    <row r="503" spans="2:65" s="11" customFormat="1" ht="11.25">
      <c r="B503" s="139"/>
      <c r="D503" s="140" t="s">
        <v>151</v>
      </c>
      <c r="E503" s="141" t="s">
        <v>19</v>
      </c>
      <c r="F503" s="142" t="s">
        <v>2161</v>
      </c>
      <c r="H503" s="143">
        <v>94.5</v>
      </c>
      <c r="I503" s="144"/>
      <c r="L503" s="139"/>
      <c r="M503" s="145"/>
      <c r="T503" s="146"/>
      <c r="AT503" s="141" t="s">
        <v>151</v>
      </c>
      <c r="AU503" s="141" t="s">
        <v>78</v>
      </c>
      <c r="AV503" s="11" t="s">
        <v>80</v>
      </c>
      <c r="AW503" s="11" t="s">
        <v>31</v>
      </c>
      <c r="AX503" s="11" t="s">
        <v>70</v>
      </c>
      <c r="AY503" s="141" t="s">
        <v>142</v>
      </c>
    </row>
    <row r="504" spans="2:65" s="13" customFormat="1" ht="11.25">
      <c r="B504" s="154"/>
      <c r="D504" s="140" t="s">
        <v>151</v>
      </c>
      <c r="E504" s="155" t="s">
        <v>19</v>
      </c>
      <c r="F504" s="156" t="s">
        <v>1996</v>
      </c>
      <c r="H504" s="155" t="s">
        <v>19</v>
      </c>
      <c r="I504" s="157"/>
      <c r="L504" s="154"/>
      <c r="M504" s="158"/>
      <c r="T504" s="159"/>
      <c r="AT504" s="155" t="s">
        <v>151</v>
      </c>
      <c r="AU504" s="155" t="s">
        <v>78</v>
      </c>
      <c r="AV504" s="13" t="s">
        <v>78</v>
      </c>
      <c r="AW504" s="13" t="s">
        <v>31</v>
      </c>
      <c r="AX504" s="13" t="s">
        <v>70</v>
      </c>
      <c r="AY504" s="155" t="s">
        <v>142</v>
      </c>
    </row>
    <row r="505" spans="2:65" s="11" customFormat="1" ht="11.25">
      <c r="B505" s="139"/>
      <c r="D505" s="140" t="s">
        <v>151</v>
      </c>
      <c r="E505" s="141" t="s">
        <v>19</v>
      </c>
      <c r="F505" s="142" t="s">
        <v>2156</v>
      </c>
      <c r="H505" s="143">
        <v>72</v>
      </c>
      <c r="I505" s="144"/>
      <c r="L505" s="139"/>
      <c r="M505" s="145"/>
      <c r="T505" s="146"/>
      <c r="AT505" s="141" t="s">
        <v>151</v>
      </c>
      <c r="AU505" s="141" t="s">
        <v>78</v>
      </c>
      <c r="AV505" s="11" t="s">
        <v>80</v>
      </c>
      <c r="AW505" s="11" t="s">
        <v>31</v>
      </c>
      <c r="AX505" s="11" t="s">
        <v>70</v>
      </c>
      <c r="AY505" s="141" t="s">
        <v>142</v>
      </c>
    </row>
    <row r="506" spans="2:65" s="12" customFormat="1" ht="11.25">
      <c r="B506" s="147"/>
      <c r="D506" s="140" t="s">
        <v>151</v>
      </c>
      <c r="E506" s="148" t="s">
        <v>19</v>
      </c>
      <c r="F506" s="149" t="s">
        <v>154</v>
      </c>
      <c r="H506" s="150">
        <v>354.5</v>
      </c>
      <c r="I506" s="151"/>
      <c r="L506" s="147"/>
      <c r="M506" s="152"/>
      <c r="T506" s="153"/>
      <c r="AT506" s="148" t="s">
        <v>151</v>
      </c>
      <c r="AU506" s="148" t="s">
        <v>78</v>
      </c>
      <c r="AV506" s="12" t="s">
        <v>149</v>
      </c>
      <c r="AW506" s="12" t="s">
        <v>31</v>
      </c>
      <c r="AX506" s="12" t="s">
        <v>78</v>
      </c>
      <c r="AY506" s="148" t="s">
        <v>142</v>
      </c>
    </row>
    <row r="507" spans="2:65" s="1" customFormat="1" ht="55.5" customHeight="1">
      <c r="B507" s="32"/>
      <c r="C507" s="160" t="s">
        <v>248</v>
      </c>
      <c r="D507" s="160" t="s">
        <v>316</v>
      </c>
      <c r="E507" s="161" t="s">
        <v>1666</v>
      </c>
      <c r="F507" s="162" t="s">
        <v>1667</v>
      </c>
      <c r="G507" s="163" t="s">
        <v>164</v>
      </c>
      <c r="H507" s="164">
        <v>100</v>
      </c>
      <c r="I507" s="165"/>
      <c r="J507" s="166">
        <f>ROUND(I507*H507,2)</f>
        <v>0</v>
      </c>
      <c r="K507" s="162" t="s">
        <v>147</v>
      </c>
      <c r="L507" s="32"/>
      <c r="M507" s="167" t="s">
        <v>19</v>
      </c>
      <c r="N507" s="168" t="s">
        <v>41</v>
      </c>
      <c r="P507" s="135">
        <f>O507*H507</f>
        <v>0</v>
      </c>
      <c r="Q507" s="135">
        <v>0</v>
      </c>
      <c r="R507" s="135">
        <f>Q507*H507</f>
        <v>0</v>
      </c>
      <c r="S507" s="135">
        <v>0</v>
      </c>
      <c r="T507" s="136">
        <f>S507*H507</f>
        <v>0</v>
      </c>
      <c r="AR507" s="137" t="s">
        <v>149</v>
      </c>
      <c r="AT507" s="137" t="s">
        <v>316</v>
      </c>
      <c r="AU507" s="137" t="s">
        <v>78</v>
      </c>
      <c r="AY507" s="17" t="s">
        <v>142</v>
      </c>
      <c r="BE507" s="138">
        <f>IF(N507="základní",J507,0)</f>
        <v>0</v>
      </c>
      <c r="BF507" s="138">
        <f>IF(N507="snížená",J507,0)</f>
        <v>0</v>
      </c>
      <c r="BG507" s="138">
        <f>IF(N507="zákl. přenesená",J507,0)</f>
        <v>0</v>
      </c>
      <c r="BH507" s="138">
        <f>IF(N507="sníž. přenesená",J507,0)</f>
        <v>0</v>
      </c>
      <c r="BI507" s="138">
        <f>IF(N507="nulová",J507,0)</f>
        <v>0</v>
      </c>
      <c r="BJ507" s="17" t="s">
        <v>78</v>
      </c>
      <c r="BK507" s="138">
        <f>ROUND(I507*H507,2)</f>
        <v>0</v>
      </c>
      <c r="BL507" s="17" t="s">
        <v>149</v>
      </c>
      <c r="BM507" s="137" t="s">
        <v>2162</v>
      </c>
    </row>
    <row r="508" spans="2:65" s="13" customFormat="1" ht="11.25">
      <c r="B508" s="154"/>
      <c r="D508" s="140" t="s">
        <v>151</v>
      </c>
      <c r="E508" s="155" t="s">
        <v>19</v>
      </c>
      <c r="F508" s="156" t="s">
        <v>2035</v>
      </c>
      <c r="H508" s="155" t="s">
        <v>19</v>
      </c>
      <c r="I508" s="157"/>
      <c r="L508" s="154"/>
      <c r="M508" s="158"/>
      <c r="T508" s="159"/>
      <c r="AT508" s="155" t="s">
        <v>151</v>
      </c>
      <c r="AU508" s="155" t="s">
        <v>78</v>
      </c>
      <c r="AV508" s="13" t="s">
        <v>78</v>
      </c>
      <c r="AW508" s="13" t="s">
        <v>31</v>
      </c>
      <c r="AX508" s="13" t="s">
        <v>70</v>
      </c>
      <c r="AY508" s="155" t="s">
        <v>142</v>
      </c>
    </row>
    <row r="509" spans="2:65" s="11" customFormat="1" ht="11.25">
      <c r="B509" s="139"/>
      <c r="D509" s="140" t="s">
        <v>151</v>
      </c>
      <c r="E509" s="141" t="s">
        <v>19</v>
      </c>
      <c r="F509" s="142" t="s">
        <v>404</v>
      </c>
      <c r="H509" s="143">
        <v>100</v>
      </c>
      <c r="I509" s="144"/>
      <c r="L509" s="139"/>
      <c r="M509" s="145"/>
      <c r="T509" s="146"/>
      <c r="AT509" s="141" t="s">
        <v>151</v>
      </c>
      <c r="AU509" s="141" t="s">
        <v>78</v>
      </c>
      <c r="AV509" s="11" t="s">
        <v>80</v>
      </c>
      <c r="AW509" s="11" t="s">
        <v>31</v>
      </c>
      <c r="AX509" s="11" t="s">
        <v>70</v>
      </c>
      <c r="AY509" s="141" t="s">
        <v>142</v>
      </c>
    </row>
    <row r="510" spans="2:65" s="12" customFormat="1" ht="11.25">
      <c r="B510" s="147"/>
      <c r="D510" s="140" t="s">
        <v>151</v>
      </c>
      <c r="E510" s="148" t="s">
        <v>19</v>
      </c>
      <c r="F510" s="149" t="s">
        <v>154</v>
      </c>
      <c r="H510" s="150">
        <v>100</v>
      </c>
      <c r="I510" s="151"/>
      <c r="L510" s="147"/>
      <c r="M510" s="152"/>
      <c r="T510" s="153"/>
      <c r="AT510" s="148" t="s">
        <v>151</v>
      </c>
      <c r="AU510" s="148" t="s">
        <v>78</v>
      </c>
      <c r="AV510" s="12" t="s">
        <v>149</v>
      </c>
      <c r="AW510" s="12" t="s">
        <v>31</v>
      </c>
      <c r="AX510" s="12" t="s">
        <v>78</v>
      </c>
      <c r="AY510" s="148" t="s">
        <v>142</v>
      </c>
    </row>
    <row r="511" spans="2:65" s="1" customFormat="1" ht="55.5" customHeight="1">
      <c r="B511" s="32"/>
      <c r="C511" s="160" t="s">
        <v>471</v>
      </c>
      <c r="D511" s="160" t="s">
        <v>316</v>
      </c>
      <c r="E511" s="161" t="s">
        <v>2163</v>
      </c>
      <c r="F511" s="162" t="s">
        <v>2164</v>
      </c>
      <c r="G511" s="163" t="s">
        <v>164</v>
      </c>
      <c r="H511" s="164">
        <v>120</v>
      </c>
      <c r="I511" s="165"/>
      <c r="J511" s="166">
        <f>ROUND(I511*H511,2)</f>
        <v>0</v>
      </c>
      <c r="K511" s="162" t="s">
        <v>147</v>
      </c>
      <c r="L511" s="32"/>
      <c r="M511" s="167" t="s">
        <v>19</v>
      </c>
      <c r="N511" s="168" t="s">
        <v>41</v>
      </c>
      <c r="P511" s="135">
        <f>O511*H511</f>
        <v>0</v>
      </c>
      <c r="Q511" s="135">
        <v>0</v>
      </c>
      <c r="R511" s="135">
        <f>Q511*H511</f>
        <v>0</v>
      </c>
      <c r="S511" s="135">
        <v>0</v>
      </c>
      <c r="T511" s="136">
        <f>S511*H511</f>
        <v>0</v>
      </c>
      <c r="AR511" s="137" t="s">
        <v>149</v>
      </c>
      <c r="AT511" s="137" t="s">
        <v>316</v>
      </c>
      <c r="AU511" s="137" t="s">
        <v>78</v>
      </c>
      <c r="AY511" s="17" t="s">
        <v>142</v>
      </c>
      <c r="BE511" s="138">
        <f>IF(N511="základní",J511,0)</f>
        <v>0</v>
      </c>
      <c r="BF511" s="138">
        <f>IF(N511="snížená",J511,0)</f>
        <v>0</v>
      </c>
      <c r="BG511" s="138">
        <f>IF(N511="zákl. přenesená",J511,0)</f>
        <v>0</v>
      </c>
      <c r="BH511" s="138">
        <f>IF(N511="sníž. přenesená",J511,0)</f>
        <v>0</v>
      </c>
      <c r="BI511" s="138">
        <f>IF(N511="nulová",J511,0)</f>
        <v>0</v>
      </c>
      <c r="BJ511" s="17" t="s">
        <v>78</v>
      </c>
      <c r="BK511" s="138">
        <f>ROUND(I511*H511,2)</f>
        <v>0</v>
      </c>
      <c r="BL511" s="17" t="s">
        <v>149</v>
      </c>
      <c r="BM511" s="137" t="s">
        <v>2165</v>
      </c>
    </row>
    <row r="512" spans="2:65" s="13" customFormat="1" ht="11.25">
      <c r="B512" s="154"/>
      <c r="D512" s="140" t="s">
        <v>151</v>
      </c>
      <c r="E512" s="155" t="s">
        <v>19</v>
      </c>
      <c r="F512" s="156" t="s">
        <v>2035</v>
      </c>
      <c r="H512" s="155" t="s">
        <v>19</v>
      </c>
      <c r="I512" s="157"/>
      <c r="L512" s="154"/>
      <c r="M512" s="158"/>
      <c r="T512" s="159"/>
      <c r="AT512" s="155" t="s">
        <v>151</v>
      </c>
      <c r="AU512" s="155" t="s">
        <v>78</v>
      </c>
      <c r="AV512" s="13" t="s">
        <v>78</v>
      </c>
      <c r="AW512" s="13" t="s">
        <v>31</v>
      </c>
      <c r="AX512" s="13" t="s">
        <v>70</v>
      </c>
      <c r="AY512" s="155" t="s">
        <v>142</v>
      </c>
    </row>
    <row r="513" spans="2:65" s="11" customFormat="1" ht="11.25">
      <c r="B513" s="139"/>
      <c r="D513" s="140" t="s">
        <v>151</v>
      </c>
      <c r="E513" s="141" t="s">
        <v>19</v>
      </c>
      <c r="F513" s="142" t="s">
        <v>978</v>
      </c>
      <c r="H513" s="143">
        <v>120</v>
      </c>
      <c r="I513" s="144"/>
      <c r="L513" s="139"/>
      <c r="M513" s="145"/>
      <c r="T513" s="146"/>
      <c r="AT513" s="141" t="s">
        <v>151</v>
      </c>
      <c r="AU513" s="141" t="s">
        <v>78</v>
      </c>
      <c r="AV513" s="11" t="s">
        <v>80</v>
      </c>
      <c r="AW513" s="11" t="s">
        <v>31</v>
      </c>
      <c r="AX513" s="11" t="s">
        <v>70</v>
      </c>
      <c r="AY513" s="141" t="s">
        <v>142</v>
      </c>
    </row>
    <row r="514" spans="2:65" s="12" customFormat="1" ht="11.25">
      <c r="B514" s="147"/>
      <c r="D514" s="140" t="s">
        <v>151</v>
      </c>
      <c r="E514" s="148" t="s">
        <v>19</v>
      </c>
      <c r="F514" s="149" t="s">
        <v>154</v>
      </c>
      <c r="H514" s="150">
        <v>120</v>
      </c>
      <c r="I514" s="151"/>
      <c r="L514" s="147"/>
      <c r="M514" s="152"/>
      <c r="T514" s="153"/>
      <c r="AT514" s="148" t="s">
        <v>151</v>
      </c>
      <c r="AU514" s="148" t="s">
        <v>78</v>
      </c>
      <c r="AV514" s="12" t="s">
        <v>149</v>
      </c>
      <c r="AW514" s="12" t="s">
        <v>31</v>
      </c>
      <c r="AX514" s="12" t="s">
        <v>78</v>
      </c>
      <c r="AY514" s="148" t="s">
        <v>142</v>
      </c>
    </row>
    <row r="515" spans="2:65" s="1" customFormat="1" ht="55.5" customHeight="1">
      <c r="B515" s="32"/>
      <c r="C515" s="160" t="s">
        <v>475</v>
      </c>
      <c r="D515" s="160" t="s">
        <v>316</v>
      </c>
      <c r="E515" s="161" t="s">
        <v>2166</v>
      </c>
      <c r="F515" s="162" t="s">
        <v>2167</v>
      </c>
      <c r="G515" s="163" t="s">
        <v>164</v>
      </c>
      <c r="H515" s="164">
        <v>120</v>
      </c>
      <c r="I515" s="165"/>
      <c r="J515" s="166">
        <f>ROUND(I515*H515,2)</f>
        <v>0</v>
      </c>
      <c r="K515" s="162" t="s">
        <v>147</v>
      </c>
      <c r="L515" s="32"/>
      <c r="M515" s="167" t="s">
        <v>19</v>
      </c>
      <c r="N515" s="168" t="s">
        <v>41</v>
      </c>
      <c r="P515" s="135">
        <f>O515*H515</f>
        <v>0</v>
      </c>
      <c r="Q515" s="135">
        <v>0</v>
      </c>
      <c r="R515" s="135">
        <f>Q515*H515</f>
        <v>0</v>
      </c>
      <c r="S515" s="135">
        <v>0</v>
      </c>
      <c r="T515" s="136">
        <f>S515*H515</f>
        <v>0</v>
      </c>
      <c r="AR515" s="137" t="s">
        <v>149</v>
      </c>
      <c r="AT515" s="137" t="s">
        <v>316</v>
      </c>
      <c r="AU515" s="137" t="s">
        <v>78</v>
      </c>
      <c r="AY515" s="17" t="s">
        <v>142</v>
      </c>
      <c r="BE515" s="138">
        <f>IF(N515="základní",J515,0)</f>
        <v>0</v>
      </c>
      <c r="BF515" s="138">
        <f>IF(N515="snížená",J515,0)</f>
        <v>0</v>
      </c>
      <c r="BG515" s="138">
        <f>IF(N515="zákl. přenesená",J515,0)</f>
        <v>0</v>
      </c>
      <c r="BH515" s="138">
        <f>IF(N515="sníž. přenesená",J515,0)</f>
        <v>0</v>
      </c>
      <c r="BI515" s="138">
        <f>IF(N515="nulová",J515,0)</f>
        <v>0</v>
      </c>
      <c r="BJ515" s="17" t="s">
        <v>78</v>
      </c>
      <c r="BK515" s="138">
        <f>ROUND(I515*H515,2)</f>
        <v>0</v>
      </c>
      <c r="BL515" s="17" t="s">
        <v>149</v>
      </c>
      <c r="BM515" s="137" t="s">
        <v>2168</v>
      </c>
    </row>
    <row r="516" spans="2:65" s="13" customFormat="1" ht="11.25">
      <c r="B516" s="154"/>
      <c r="D516" s="140" t="s">
        <v>151</v>
      </c>
      <c r="E516" s="155" t="s">
        <v>19</v>
      </c>
      <c r="F516" s="156" t="s">
        <v>2169</v>
      </c>
      <c r="H516" s="155" t="s">
        <v>19</v>
      </c>
      <c r="I516" s="157"/>
      <c r="L516" s="154"/>
      <c r="M516" s="158"/>
      <c r="T516" s="159"/>
      <c r="AT516" s="155" t="s">
        <v>151</v>
      </c>
      <c r="AU516" s="155" t="s">
        <v>78</v>
      </c>
      <c r="AV516" s="13" t="s">
        <v>78</v>
      </c>
      <c r="AW516" s="13" t="s">
        <v>31</v>
      </c>
      <c r="AX516" s="13" t="s">
        <v>70</v>
      </c>
      <c r="AY516" s="155" t="s">
        <v>142</v>
      </c>
    </row>
    <row r="517" spans="2:65" s="11" customFormat="1" ht="11.25">
      <c r="B517" s="139"/>
      <c r="D517" s="140" t="s">
        <v>151</v>
      </c>
      <c r="E517" s="141" t="s">
        <v>19</v>
      </c>
      <c r="F517" s="142" t="s">
        <v>978</v>
      </c>
      <c r="H517" s="143">
        <v>120</v>
      </c>
      <c r="I517" s="144"/>
      <c r="L517" s="139"/>
      <c r="M517" s="145"/>
      <c r="T517" s="146"/>
      <c r="AT517" s="141" t="s">
        <v>151</v>
      </c>
      <c r="AU517" s="141" t="s">
        <v>78</v>
      </c>
      <c r="AV517" s="11" t="s">
        <v>80</v>
      </c>
      <c r="AW517" s="11" t="s">
        <v>31</v>
      </c>
      <c r="AX517" s="11" t="s">
        <v>70</v>
      </c>
      <c r="AY517" s="141" t="s">
        <v>142</v>
      </c>
    </row>
    <row r="518" spans="2:65" s="12" customFormat="1" ht="11.25">
      <c r="B518" s="147"/>
      <c r="D518" s="140" t="s">
        <v>151</v>
      </c>
      <c r="E518" s="148" t="s">
        <v>19</v>
      </c>
      <c r="F518" s="149" t="s">
        <v>154</v>
      </c>
      <c r="H518" s="150">
        <v>120</v>
      </c>
      <c r="I518" s="151"/>
      <c r="L518" s="147"/>
      <c r="M518" s="152"/>
      <c r="T518" s="153"/>
      <c r="AT518" s="148" t="s">
        <v>151</v>
      </c>
      <c r="AU518" s="148" t="s">
        <v>78</v>
      </c>
      <c r="AV518" s="12" t="s">
        <v>149</v>
      </c>
      <c r="AW518" s="12" t="s">
        <v>31</v>
      </c>
      <c r="AX518" s="12" t="s">
        <v>78</v>
      </c>
      <c r="AY518" s="148" t="s">
        <v>142</v>
      </c>
    </row>
    <row r="519" spans="2:65" s="1" customFormat="1" ht="37.9" customHeight="1">
      <c r="B519" s="32"/>
      <c r="C519" s="160" t="s">
        <v>479</v>
      </c>
      <c r="D519" s="160" t="s">
        <v>316</v>
      </c>
      <c r="E519" s="161" t="s">
        <v>1725</v>
      </c>
      <c r="F519" s="162" t="s">
        <v>1410</v>
      </c>
      <c r="G519" s="163" t="s">
        <v>319</v>
      </c>
      <c r="H519" s="164">
        <v>18</v>
      </c>
      <c r="I519" s="165"/>
      <c r="J519" s="166">
        <f>ROUND(I519*H519,2)</f>
        <v>0</v>
      </c>
      <c r="K519" s="162" t="s">
        <v>19</v>
      </c>
      <c r="L519" s="32"/>
      <c r="M519" s="167" t="s">
        <v>19</v>
      </c>
      <c r="N519" s="168" t="s">
        <v>41</v>
      </c>
      <c r="P519" s="135">
        <f>O519*H519</f>
        <v>0</v>
      </c>
      <c r="Q519" s="135">
        <v>0</v>
      </c>
      <c r="R519" s="135">
        <f>Q519*H519</f>
        <v>0</v>
      </c>
      <c r="S519" s="135">
        <v>0</v>
      </c>
      <c r="T519" s="136">
        <f>S519*H519</f>
        <v>0</v>
      </c>
      <c r="AR519" s="137" t="s">
        <v>149</v>
      </c>
      <c r="AT519" s="137" t="s">
        <v>316</v>
      </c>
      <c r="AU519" s="137" t="s">
        <v>78</v>
      </c>
      <c r="AY519" s="17" t="s">
        <v>142</v>
      </c>
      <c r="BE519" s="138">
        <f>IF(N519="základní",J519,0)</f>
        <v>0</v>
      </c>
      <c r="BF519" s="138">
        <f>IF(N519="snížená",J519,0)</f>
        <v>0</v>
      </c>
      <c r="BG519" s="138">
        <f>IF(N519="zákl. přenesená",J519,0)</f>
        <v>0</v>
      </c>
      <c r="BH519" s="138">
        <f>IF(N519="sníž. přenesená",J519,0)</f>
        <v>0</v>
      </c>
      <c r="BI519" s="138">
        <f>IF(N519="nulová",J519,0)</f>
        <v>0</v>
      </c>
      <c r="BJ519" s="17" t="s">
        <v>78</v>
      </c>
      <c r="BK519" s="138">
        <f>ROUND(I519*H519,2)</f>
        <v>0</v>
      </c>
      <c r="BL519" s="17" t="s">
        <v>149</v>
      </c>
      <c r="BM519" s="137" t="s">
        <v>2170</v>
      </c>
    </row>
    <row r="520" spans="2:65" s="13" customFormat="1" ht="11.25">
      <c r="B520" s="154"/>
      <c r="D520" s="140" t="s">
        <v>151</v>
      </c>
      <c r="E520" s="155" t="s">
        <v>19</v>
      </c>
      <c r="F520" s="156" t="s">
        <v>1579</v>
      </c>
      <c r="H520" s="155" t="s">
        <v>19</v>
      </c>
      <c r="I520" s="157"/>
      <c r="L520" s="154"/>
      <c r="M520" s="158"/>
      <c r="T520" s="159"/>
      <c r="AT520" s="155" t="s">
        <v>151</v>
      </c>
      <c r="AU520" s="155" t="s">
        <v>78</v>
      </c>
      <c r="AV520" s="13" t="s">
        <v>78</v>
      </c>
      <c r="AW520" s="13" t="s">
        <v>31</v>
      </c>
      <c r="AX520" s="13" t="s">
        <v>70</v>
      </c>
      <c r="AY520" s="155" t="s">
        <v>142</v>
      </c>
    </row>
    <row r="521" spans="2:65" s="13" customFormat="1" ht="11.25">
      <c r="B521" s="154"/>
      <c r="D521" s="140" t="s">
        <v>151</v>
      </c>
      <c r="E521" s="155" t="s">
        <v>19</v>
      </c>
      <c r="F521" s="156" t="s">
        <v>2050</v>
      </c>
      <c r="H521" s="155" t="s">
        <v>19</v>
      </c>
      <c r="I521" s="157"/>
      <c r="L521" s="154"/>
      <c r="M521" s="158"/>
      <c r="T521" s="159"/>
      <c r="AT521" s="155" t="s">
        <v>151</v>
      </c>
      <c r="AU521" s="155" t="s">
        <v>78</v>
      </c>
      <c r="AV521" s="13" t="s">
        <v>78</v>
      </c>
      <c r="AW521" s="13" t="s">
        <v>31</v>
      </c>
      <c r="AX521" s="13" t="s">
        <v>70</v>
      </c>
      <c r="AY521" s="155" t="s">
        <v>142</v>
      </c>
    </row>
    <row r="522" spans="2:65" s="11" customFormat="1" ht="11.25">
      <c r="B522" s="139"/>
      <c r="D522" s="140" t="s">
        <v>151</v>
      </c>
      <c r="E522" s="141" t="s">
        <v>19</v>
      </c>
      <c r="F522" s="142" t="s">
        <v>2067</v>
      </c>
      <c r="H522" s="143">
        <v>18</v>
      </c>
      <c r="I522" s="144"/>
      <c r="L522" s="139"/>
      <c r="M522" s="145"/>
      <c r="T522" s="146"/>
      <c r="AT522" s="141" t="s">
        <v>151</v>
      </c>
      <c r="AU522" s="141" t="s">
        <v>78</v>
      </c>
      <c r="AV522" s="11" t="s">
        <v>80</v>
      </c>
      <c r="AW522" s="11" t="s">
        <v>31</v>
      </c>
      <c r="AX522" s="11" t="s">
        <v>70</v>
      </c>
      <c r="AY522" s="141" t="s">
        <v>142</v>
      </c>
    </row>
    <row r="523" spans="2:65" s="12" customFormat="1" ht="11.25">
      <c r="B523" s="147"/>
      <c r="D523" s="140" t="s">
        <v>151</v>
      </c>
      <c r="E523" s="148" t="s">
        <v>19</v>
      </c>
      <c r="F523" s="149" t="s">
        <v>154</v>
      </c>
      <c r="H523" s="150">
        <v>18</v>
      </c>
      <c r="I523" s="151"/>
      <c r="L523" s="147"/>
      <c r="M523" s="152"/>
      <c r="T523" s="153"/>
      <c r="AT523" s="148" t="s">
        <v>151</v>
      </c>
      <c r="AU523" s="148" t="s">
        <v>78</v>
      </c>
      <c r="AV523" s="12" t="s">
        <v>149</v>
      </c>
      <c r="AW523" s="12" t="s">
        <v>31</v>
      </c>
      <c r="AX523" s="12" t="s">
        <v>78</v>
      </c>
      <c r="AY523" s="148" t="s">
        <v>142</v>
      </c>
    </row>
    <row r="524" spans="2:65" s="10" customFormat="1" ht="25.9" customHeight="1">
      <c r="B524" s="115"/>
      <c r="D524" s="116" t="s">
        <v>69</v>
      </c>
      <c r="E524" s="117" t="s">
        <v>538</v>
      </c>
      <c r="F524" s="117" t="s">
        <v>539</v>
      </c>
      <c r="I524" s="118"/>
      <c r="J524" s="119">
        <f>BK524</f>
        <v>0</v>
      </c>
      <c r="L524" s="115"/>
      <c r="M524" s="120"/>
      <c r="P524" s="121">
        <f>SUM(P525:P530)</f>
        <v>0</v>
      </c>
      <c r="R524" s="121">
        <f>SUM(R525:R530)</f>
        <v>0</v>
      </c>
      <c r="T524" s="122">
        <f>SUM(T525:T530)</f>
        <v>0</v>
      </c>
      <c r="AR524" s="116" t="s">
        <v>149</v>
      </c>
      <c r="AT524" s="123" t="s">
        <v>69</v>
      </c>
      <c r="AU524" s="123" t="s">
        <v>70</v>
      </c>
      <c r="AY524" s="116" t="s">
        <v>142</v>
      </c>
      <c r="BK524" s="124">
        <f>SUM(BK525:BK530)</f>
        <v>0</v>
      </c>
    </row>
    <row r="525" spans="2:65" s="1" customFormat="1" ht="37.9" customHeight="1">
      <c r="B525" s="32"/>
      <c r="C525" s="160" t="s">
        <v>483</v>
      </c>
      <c r="D525" s="160" t="s">
        <v>316</v>
      </c>
      <c r="E525" s="161" t="s">
        <v>550</v>
      </c>
      <c r="F525" s="162" t="s">
        <v>551</v>
      </c>
      <c r="G525" s="163" t="s">
        <v>146</v>
      </c>
      <c r="H525" s="164">
        <v>26</v>
      </c>
      <c r="I525" s="165"/>
      <c r="J525" s="166">
        <f>ROUND(I525*H525,2)</f>
        <v>0</v>
      </c>
      <c r="K525" s="162" t="s">
        <v>147</v>
      </c>
      <c r="L525" s="32"/>
      <c r="M525" s="167" t="s">
        <v>19</v>
      </c>
      <c r="N525" s="168" t="s">
        <v>41</v>
      </c>
      <c r="P525" s="135">
        <f>O525*H525</f>
        <v>0</v>
      </c>
      <c r="Q525" s="135">
        <v>0</v>
      </c>
      <c r="R525" s="135">
        <f>Q525*H525</f>
        <v>0</v>
      </c>
      <c r="S525" s="135">
        <v>0</v>
      </c>
      <c r="T525" s="136">
        <f>S525*H525</f>
        <v>0</v>
      </c>
      <c r="AR525" s="137" t="s">
        <v>543</v>
      </c>
      <c r="AT525" s="137" t="s">
        <v>316</v>
      </c>
      <c r="AU525" s="137" t="s">
        <v>78</v>
      </c>
      <c r="AY525" s="17" t="s">
        <v>142</v>
      </c>
      <c r="BE525" s="138">
        <f>IF(N525="základní",J525,0)</f>
        <v>0</v>
      </c>
      <c r="BF525" s="138">
        <f>IF(N525="snížená",J525,0)</f>
        <v>0</v>
      </c>
      <c r="BG525" s="138">
        <f>IF(N525="zákl. přenesená",J525,0)</f>
        <v>0</v>
      </c>
      <c r="BH525" s="138">
        <f>IF(N525="sníž. přenesená",J525,0)</f>
        <v>0</v>
      </c>
      <c r="BI525" s="138">
        <f>IF(N525="nulová",J525,0)</f>
        <v>0</v>
      </c>
      <c r="BJ525" s="17" t="s">
        <v>78</v>
      </c>
      <c r="BK525" s="138">
        <f>ROUND(I525*H525,2)</f>
        <v>0</v>
      </c>
      <c r="BL525" s="17" t="s">
        <v>543</v>
      </c>
      <c r="BM525" s="137" t="s">
        <v>2171</v>
      </c>
    </row>
    <row r="526" spans="2:65" s="11" customFormat="1" ht="11.25">
      <c r="B526" s="139"/>
      <c r="D526" s="140" t="s">
        <v>151</v>
      </c>
      <c r="E526" s="141" t="s">
        <v>19</v>
      </c>
      <c r="F526" s="142" t="s">
        <v>14</v>
      </c>
      <c r="H526" s="143">
        <v>26</v>
      </c>
      <c r="I526" s="144"/>
      <c r="L526" s="139"/>
      <c r="M526" s="145"/>
      <c r="T526" s="146"/>
      <c r="AT526" s="141" t="s">
        <v>151</v>
      </c>
      <c r="AU526" s="141" t="s">
        <v>78</v>
      </c>
      <c r="AV526" s="11" t="s">
        <v>80</v>
      </c>
      <c r="AW526" s="11" t="s">
        <v>31</v>
      </c>
      <c r="AX526" s="11" t="s">
        <v>70</v>
      </c>
      <c r="AY526" s="141" t="s">
        <v>142</v>
      </c>
    </row>
    <row r="527" spans="2:65" s="12" customFormat="1" ht="11.25">
      <c r="B527" s="147"/>
      <c r="D527" s="140" t="s">
        <v>151</v>
      </c>
      <c r="E527" s="148" t="s">
        <v>19</v>
      </c>
      <c r="F527" s="149" t="s">
        <v>154</v>
      </c>
      <c r="H527" s="150">
        <v>26</v>
      </c>
      <c r="I527" s="151"/>
      <c r="L527" s="147"/>
      <c r="M527" s="152"/>
      <c r="T527" s="153"/>
      <c r="AT527" s="148" t="s">
        <v>151</v>
      </c>
      <c r="AU527" s="148" t="s">
        <v>78</v>
      </c>
      <c r="AV527" s="12" t="s">
        <v>149</v>
      </c>
      <c r="AW527" s="12" t="s">
        <v>31</v>
      </c>
      <c r="AX527" s="12" t="s">
        <v>78</v>
      </c>
      <c r="AY527" s="148" t="s">
        <v>142</v>
      </c>
    </row>
    <row r="528" spans="2:65" s="1" customFormat="1" ht="21.75" customHeight="1">
      <c r="B528" s="32"/>
      <c r="C528" s="160" t="s">
        <v>487</v>
      </c>
      <c r="D528" s="160" t="s">
        <v>316</v>
      </c>
      <c r="E528" s="161" t="s">
        <v>556</v>
      </c>
      <c r="F528" s="162" t="s">
        <v>557</v>
      </c>
      <c r="G528" s="163" t="s">
        <v>146</v>
      </c>
      <c r="H528" s="164">
        <v>26</v>
      </c>
      <c r="I528" s="165"/>
      <c r="J528" s="166">
        <f>ROUND(I528*H528,2)</f>
        <v>0</v>
      </c>
      <c r="K528" s="162" t="s">
        <v>147</v>
      </c>
      <c r="L528" s="32"/>
      <c r="M528" s="167" t="s">
        <v>19</v>
      </c>
      <c r="N528" s="168" t="s">
        <v>41</v>
      </c>
      <c r="P528" s="135">
        <f>O528*H528</f>
        <v>0</v>
      </c>
      <c r="Q528" s="135">
        <v>0</v>
      </c>
      <c r="R528" s="135">
        <f>Q528*H528</f>
        <v>0</v>
      </c>
      <c r="S528" s="135">
        <v>0</v>
      </c>
      <c r="T528" s="136">
        <f>S528*H528</f>
        <v>0</v>
      </c>
      <c r="AR528" s="137" t="s">
        <v>543</v>
      </c>
      <c r="AT528" s="137" t="s">
        <v>316</v>
      </c>
      <c r="AU528" s="137" t="s">
        <v>78</v>
      </c>
      <c r="AY528" s="17" t="s">
        <v>142</v>
      </c>
      <c r="BE528" s="138">
        <f>IF(N528="základní",J528,0)</f>
        <v>0</v>
      </c>
      <c r="BF528" s="138">
        <f>IF(N528="snížená",J528,0)</f>
        <v>0</v>
      </c>
      <c r="BG528" s="138">
        <f>IF(N528="zákl. přenesená",J528,0)</f>
        <v>0</v>
      </c>
      <c r="BH528" s="138">
        <f>IF(N528="sníž. přenesená",J528,0)</f>
        <v>0</v>
      </c>
      <c r="BI528" s="138">
        <f>IF(N528="nulová",J528,0)</f>
        <v>0</v>
      </c>
      <c r="BJ528" s="17" t="s">
        <v>78</v>
      </c>
      <c r="BK528" s="138">
        <f>ROUND(I528*H528,2)</f>
        <v>0</v>
      </c>
      <c r="BL528" s="17" t="s">
        <v>543</v>
      </c>
      <c r="BM528" s="137" t="s">
        <v>2172</v>
      </c>
    </row>
    <row r="529" spans="2:65" s="11" customFormat="1" ht="11.25">
      <c r="B529" s="139"/>
      <c r="D529" s="140" t="s">
        <v>151</v>
      </c>
      <c r="E529" s="141" t="s">
        <v>19</v>
      </c>
      <c r="F529" s="142" t="s">
        <v>14</v>
      </c>
      <c r="H529" s="143">
        <v>26</v>
      </c>
      <c r="I529" s="144"/>
      <c r="L529" s="139"/>
      <c r="M529" s="145"/>
      <c r="T529" s="146"/>
      <c r="AT529" s="141" t="s">
        <v>151</v>
      </c>
      <c r="AU529" s="141" t="s">
        <v>78</v>
      </c>
      <c r="AV529" s="11" t="s">
        <v>80</v>
      </c>
      <c r="AW529" s="11" t="s">
        <v>31</v>
      </c>
      <c r="AX529" s="11" t="s">
        <v>70</v>
      </c>
      <c r="AY529" s="141" t="s">
        <v>142</v>
      </c>
    </row>
    <row r="530" spans="2:65" s="12" customFormat="1" ht="11.25">
      <c r="B530" s="147"/>
      <c r="D530" s="140" t="s">
        <v>151</v>
      </c>
      <c r="E530" s="148" t="s">
        <v>19</v>
      </c>
      <c r="F530" s="149" t="s">
        <v>154</v>
      </c>
      <c r="H530" s="150">
        <v>26</v>
      </c>
      <c r="I530" s="151"/>
      <c r="L530" s="147"/>
      <c r="M530" s="152"/>
      <c r="T530" s="153"/>
      <c r="AT530" s="148" t="s">
        <v>151</v>
      </c>
      <c r="AU530" s="148" t="s">
        <v>78</v>
      </c>
      <c r="AV530" s="12" t="s">
        <v>149</v>
      </c>
      <c r="AW530" s="12" t="s">
        <v>31</v>
      </c>
      <c r="AX530" s="12" t="s">
        <v>78</v>
      </c>
      <c r="AY530" s="148" t="s">
        <v>142</v>
      </c>
    </row>
    <row r="531" spans="2:65" s="10" customFormat="1" ht="25.9" customHeight="1">
      <c r="B531" s="115"/>
      <c r="D531" s="116" t="s">
        <v>69</v>
      </c>
      <c r="E531" s="117" t="s">
        <v>559</v>
      </c>
      <c r="F531" s="117" t="s">
        <v>560</v>
      </c>
      <c r="I531" s="118"/>
      <c r="J531" s="119">
        <f>BK531</f>
        <v>0</v>
      </c>
      <c r="L531" s="115"/>
      <c r="M531" s="120"/>
      <c r="P531" s="121">
        <f>SUM(P532:P593)</f>
        <v>0</v>
      </c>
      <c r="R531" s="121">
        <f>SUM(R532:R593)</f>
        <v>0</v>
      </c>
      <c r="T531" s="122">
        <f>SUM(T532:T593)</f>
        <v>0</v>
      </c>
      <c r="AR531" s="116" t="s">
        <v>173</v>
      </c>
      <c r="AT531" s="123" t="s">
        <v>69</v>
      </c>
      <c r="AU531" s="123" t="s">
        <v>70</v>
      </c>
      <c r="AY531" s="116" t="s">
        <v>142</v>
      </c>
      <c r="BK531" s="124">
        <f>SUM(BK532:BK593)</f>
        <v>0</v>
      </c>
    </row>
    <row r="532" spans="2:65" s="1" customFormat="1" ht="101.25" customHeight="1">
      <c r="B532" s="32"/>
      <c r="C532" s="160" t="s">
        <v>491</v>
      </c>
      <c r="D532" s="160" t="s">
        <v>316</v>
      </c>
      <c r="E532" s="161" t="s">
        <v>562</v>
      </c>
      <c r="F532" s="162" t="s">
        <v>563</v>
      </c>
      <c r="G532" s="163" t="s">
        <v>290</v>
      </c>
      <c r="H532" s="164">
        <v>6475.826</v>
      </c>
      <c r="I532" s="165"/>
      <c r="J532" s="166">
        <f>ROUND(I532*H532,2)</f>
        <v>0</v>
      </c>
      <c r="K532" s="162" t="s">
        <v>147</v>
      </c>
      <c r="L532" s="32"/>
      <c r="M532" s="167" t="s">
        <v>19</v>
      </c>
      <c r="N532" s="168" t="s">
        <v>41</v>
      </c>
      <c r="P532" s="135">
        <f>O532*H532</f>
        <v>0</v>
      </c>
      <c r="Q532" s="135">
        <v>0</v>
      </c>
      <c r="R532" s="135">
        <f>Q532*H532</f>
        <v>0</v>
      </c>
      <c r="S532" s="135">
        <v>0</v>
      </c>
      <c r="T532" s="136">
        <f>S532*H532</f>
        <v>0</v>
      </c>
      <c r="AR532" s="137" t="s">
        <v>543</v>
      </c>
      <c r="AT532" s="137" t="s">
        <v>316</v>
      </c>
      <c r="AU532" s="137" t="s">
        <v>78</v>
      </c>
      <c r="AY532" s="17" t="s">
        <v>142</v>
      </c>
      <c r="BE532" s="138">
        <f>IF(N532="základní",J532,0)</f>
        <v>0</v>
      </c>
      <c r="BF532" s="138">
        <f>IF(N532="snížená",J532,0)</f>
        <v>0</v>
      </c>
      <c r="BG532" s="138">
        <f>IF(N532="zákl. přenesená",J532,0)</f>
        <v>0</v>
      </c>
      <c r="BH532" s="138">
        <f>IF(N532="sníž. přenesená",J532,0)</f>
        <v>0</v>
      </c>
      <c r="BI532" s="138">
        <f>IF(N532="nulová",J532,0)</f>
        <v>0</v>
      </c>
      <c r="BJ532" s="17" t="s">
        <v>78</v>
      </c>
      <c r="BK532" s="138">
        <f>ROUND(I532*H532,2)</f>
        <v>0</v>
      </c>
      <c r="BL532" s="17" t="s">
        <v>543</v>
      </c>
      <c r="BM532" s="137" t="s">
        <v>2173</v>
      </c>
    </row>
    <row r="533" spans="2:65" s="13" customFormat="1" ht="11.25">
      <c r="B533" s="154"/>
      <c r="D533" s="140" t="s">
        <v>151</v>
      </c>
      <c r="E533" s="155" t="s">
        <v>19</v>
      </c>
      <c r="F533" s="156" t="s">
        <v>565</v>
      </c>
      <c r="H533" s="155" t="s">
        <v>19</v>
      </c>
      <c r="I533" s="157"/>
      <c r="L533" s="154"/>
      <c r="M533" s="158"/>
      <c r="T533" s="159"/>
      <c r="AT533" s="155" t="s">
        <v>151</v>
      </c>
      <c r="AU533" s="155" t="s">
        <v>78</v>
      </c>
      <c r="AV533" s="13" t="s">
        <v>78</v>
      </c>
      <c r="AW533" s="13" t="s">
        <v>31</v>
      </c>
      <c r="AX533" s="13" t="s">
        <v>70</v>
      </c>
      <c r="AY533" s="155" t="s">
        <v>142</v>
      </c>
    </row>
    <row r="534" spans="2:65" s="11" customFormat="1" ht="11.25">
      <c r="B534" s="139"/>
      <c r="D534" s="140" t="s">
        <v>151</v>
      </c>
      <c r="E534" s="141" t="s">
        <v>19</v>
      </c>
      <c r="F534" s="142" t="s">
        <v>2174</v>
      </c>
      <c r="H534" s="143">
        <v>14.004</v>
      </c>
      <c r="I534" s="144"/>
      <c r="L534" s="139"/>
      <c r="M534" s="145"/>
      <c r="T534" s="146"/>
      <c r="AT534" s="141" t="s">
        <v>151</v>
      </c>
      <c r="AU534" s="141" t="s">
        <v>78</v>
      </c>
      <c r="AV534" s="11" t="s">
        <v>80</v>
      </c>
      <c r="AW534" s="11" t="s">
        <v>31</v>
      </c>
      <c r="AX534" s="11" t="s">
        <v>70</v>
      </c>
      <c r="AY534" s="141" t="s">
        <v>142</v>
      </c>
    </row>
    <row r="535" spans="2:65" s="13" customFormat="1" ht="11.25">
      <c r="B535" s="154"/>
      <c r="D535" s="140" t="s">
        <v>151</v>
      </c>
      <c r="E535" s="155" t="s">
        <v>19</v>
      </c>
      <c r="F535" s="156" t="s">
        <v>1425</v>
      </c>
      <c r="H535" s="155" t="s">
        <v>19</v>
      </c>
      <c r="I535" s="157"/>
      <c r="L535" s="154"/>
      <c r="M535" s="158"/>
      <c r="T535" s="159"/>
      <c r="AT535" s="155" t="s">
        <v>151</v>
      </c>
      <c r="AU535" s="155" t="s">
        <v>78</v>
      </c>
      <c r="AV535" s="13" t="s">
        <v>78</v>
      </c>
      <c r="AW535" s="13" t="s">
        <v>31</v>
      </c>
      <c r="AX535" s="13" t="s">
        <v>70</v>
      </c>
      <c r="AY535" s="155" t="s">
        <v>142</v>
      </c>
    </row>
    <row r="536" spans="2:65" s="11" customFormat="1" ht="11.25">
      <c r="B536" s="139"/>
      <c r="D536" s="140" t="s">
        <v>151</v>
      </c>
      <c r="E536" s="141" t="s">
        <v>19</v>
      </c>
      <c r="F536" s="142" t="s">
        <v>2175</v>
      </c>
      <c r="H536" s="143">
        <v>233.04</v>
      </c>
      <c r="I536" s="144"/>
      <c r="L536" s="139"/>
      <c r="M536" s="145"/>
      <c r="T536" s="146"/>
      <c r="AT536" s="141" t="s">
        <v>151</v>
      </c>
      <c r="AU536" s="141" t="s">
        <v>78</v>
      </c>
      <c r="AV536" s="11" t="s">
        <v>80</v>
      </c>
      <c r="AW536" s="11" t="s">
        <v>31</v>
      </c>
      <c r="AX536" s="11" t="s">
        <v>70</v>
      </c>
      <c r="AY536" s="141" t="s">
        <v>142</v>
      </c>
    </row>
    <row r="537" spans="2:65" s="13" customFormat="1" ht="11.25">
      <c r="B537" s="154"/>
      <c r="D537" s="140" t="s">
        <v>151</v>
      </c>
      <c r="E537" s="155" t="s">
        <v>19</v>
      </c>
      <c r="F537" s="156" t="s">
        <v>569</v>
      </c>
      <c r="H537" s="155" t="s">
        <v>19</v>
      </c>
      <c r="I537" s="157"/>
      <c r="L537" s="154"/>
      <c r="M537" s="158"/>
      <c r="T537" s="159"/>
      <c r="AT537" s="155" t="s">
        <v>151</v>
      </c>
      <c r="AU537" s="155" t="s">
        <v>78</v>
      </c>
      <c r="AV537" s="13" t="s">
        <v>78</v>
      </c>
      <c r="AW537" s="13" t="s">
        <v>31</v>
      </c>
      <c r="AX537" s="13" t="s">
        <v>70</v>
      </c>
      <c r="AY537" s="155" t="s">
        <v>142</v>
      </c>
    </row>
    <row r="538" spans="2:65" s="11" customFormat="1" ht="11.25">
      <c r="B538" s="139"/>
      <c r="D538" s="140" t="s">
        <v>151</v>
      </c>
      <c r="E538" s="141" t="s">
        <v>19</v>
      </c>
      <c r="F538" s="142" t="s">
        <v>2176</v>
      </c>
      <c r="H538" s="143">
        <v>4456.9539999999997</v>
      </c>
      <c r="I538" s="144"/>
      <c r="L538" s="139"/>
      <c r="M538" s="145"/>
      <c r="T538" s="146"/>
      <c r="AT538" s="141" t="s">
        <v>151</v>
      </c>
      <c r="AU538" s="141" t="s">
        <v>78</v>
      </c>
      <c r="AV538" s="11" t="s">
        <v>80</v>
      </c>
      <c r="AW538" s="11" t="s">
        <v>31</v>
      </c>
      <c r="AX538" s="11" t="s">
        <v>70</v>
      </c>
      <c r="AY538" s="141" t="s">
        <v>142</v>
      </c>
    </row>
    <row r="539" spans="2:65" s="13" customFormat="1" ht="11.25">
      <c r="B539" s="154"/>
      <c r="D539" s="140" t="s">
        <v>151</v>
      </c>
      <c r="E539" s="155" t="s">
        <v>19</v>
      </c>
      <c r="F539" s="156" t="s">
        <v>1431</v>
      </c>
      <c r="H539" s="155" t="s">
        <v>19</v>
      </c>
      <c r="I539" s="157"/>
      <c r="L539" s="154"/>
      <c r="M539" s="158"/>
      <c r="T539" s="159"/>
      <c r="AT539" s="155" t="s">
        <v>151</v>
      </c>
      <c r="AU539" s="155" t="s">
        <v>78</v>
      </c>
      <c r="AV539" s="13" t="s">
        <v>78</v>
      </c>
      <c r="AW539" s="13" t="s">
        <v>31</v>
      </c>
      <c r="AX539" s="13" t="s">
        <v>70</v>
      </c>
      <c r="AY539" s="155" t="s">
        <v>142</v>
      </c>
    </row>
    <row r="540" spans="2:65" s="11" customFormat="1" ht="11.25">
      <c r="B540" s="139"/>
      <c r="D540" s="140" t="s">
        <v>151</v>
      </c>
      <c r="E540" s="141" t="s">
        <v>19</v>
      </c>
      <c r="F540" s="142" t="s">
        <v>2177</v>
      </c>
      <c r="H540" s="143">
        <v>1.7999999999999999E-2</v>
      </c>
      <c r="I540" s="144"/>
      <c r="L540" s="139"/>
      <c r="M540" s="145"/>
      <c r="T540" s="146"/>
      <c r="AT540" s="141" t="s">
        <v>151</v>
      </c>
      <c r="AU540" s="141" t="s">
        <v>78</v>
      </c>
      <c r="AV540" s="11" t="s">
        <v>80</v>
      </c>
      <c r="AW540" s="11" t="s">
        <v>31</v>
      </c>
      <c r="AX540" s="11" t="s">
        <v>70</v>
      </c>
      <c r="AY540" s="141" t="s">
        <v>142</v>
      </c>
    </row>
    <row r="541" spans="2:65" s="13" customFormat="1" ht="11.25">
      <c r="B541" s="154"/>
      <c r="D541" s="140" t="s">
        <v>151</v>
      </c>
      <c r="E541" s="155" t="s">
        <v>19</v>
      </c>
      <c r="F541" s="156" t="s">
        <v>571</v>
      </c>
      <c r="H541" s="155" t="s">
        <v>19</v>
      </c>
      <c r="I541" s="157"/>
      <c r="L541" s="154"/>
      <c r="M541" s="158"/>
      <c r="T541" s="159"/>
      <c r="AT541" s="155" t="s">
        <v>151</v>
      </c>
      <c r="AU541" s="155" t="s">
        <v>78</v>
      </c>
      <c r="AV541" s="13" t="s">
        <v>78</v>
      </c>
      <c r="AW541" s="13" t="s">
        <v>31</v>
      </c>
      <c r="AX541" s="13" t="s">
        <v>70</v>
      </c>
      <c r="AY541" s="155" t="s">
        <v>142</v>
      </c>
    </row>
    <row r="542" spans="2:65" s="11" customFormat="1" ht="11.25">
      <c r="B542" s="139"/>
      <c r="D542" s="140" t="s">
        <v>151</v>
      </c>
      <c r="E542" s="141" t="s">
        <v>19</v>
      </c>
      <c r="F542" s="142" t="s">
        <v>2178</v>
      </c>
      <c r="H542" s="143">
        <v>1763.48</v>
      </c>
      <c r="I542" s="144"/>
      <c r="L542" s="139"/>
      <c r="M542" s="145"/>
      <c r="T542" s="146"/>
      <c r="AT542" s="141" t="s">
        <v>151</v>
      </c>
      <c r="AU542" s="141" t="s">
        <v>78</v>
      </c>
      <c r="AV542" s="11" t="s">
        <v>80</v>
      </c>
      <c r="AW542" s="11" t="s">
        <v>31</v>
      </c>
      <c r="AX542" s="11" t="s">
        <v>70</v>
      </c>
      <c r="AY542" s="141" t="s">
        <v>142</v>
      </c>
    </row>
    <row r="543" spans="2:65" s="13" customFormat="1" ht="11.25">
      <c r="B543" s="154"/>
      <c r="D543" s="140" t="s">
        <v>151</v>
      </c>
      <c r="E543" s="155" t="s">
        <v>19</v>
      </c>
      <c r="F543" s="156" t="s">
        <v>573</v>
      </c>
      <c r="H543" s="155" t="s">
        <v>19</v>
      </c>
      <c r="I543" s="157"/>
      <c r="L543" s="154"/>
      <c r="M543" s="158"/>
      <c r="T543" s="159"/>
      <c r="AT543" s="155" t="s">
        <v>151</v>
      </c>
      <c r="AU543" s="155" t="s">
        <v>78</v>
      </c>
      <c r="AV543" s="13" t="s">
        <v>78</v>
      </c>
      <c r="AW543" s="13" t="s">
        <v>31</v>
      </c>
      <c r="AX543" s="13" t="s">
        <v>70</v>
      </c>
      <c r="AY543" s="155" t="s">
        <v>142</v>
      </c>
    </row>
    <row r="544" spans="2:65" s="11" customFormat="1" ht="11.25">
      <c r="B544" s="139"/>
      <c r="D544" s="140" t="s">
        <v>151</v>
      </c>
      <c r="E544" s="141" t="s">
        <v>19</v>
      </c>
      <c r="F544" s="142" t="s">
        <v>2179</v>
      </c>
      <c r="H544" s="143">
        <v>9.8000000000000004E-2</v>
      </c>
      <c r="I544" s="144"/>
      <c r="L544" s="139"/>
      <c r="M544" s="145"/>
      <c r="T544" s="146"/>
      <c r="AT544" s="141" t="s">
        <v>151</v>
      </c>
      <c r="AU544" s="141" t="s">
        <v>78</v>
      </c>
      <c r="AV544" s="11" t="s">
        <v>80</v>
      </c>
      <c r="AW544" s="11" t="s">
        <v>31</v>
      </c>
      <c r="AX544" s="11" t="s">
        <v>70</v>
      </c>
      <c r="AY544" s="141" t="s">
        <v>142</v>
      </c>
    </row>
    <row r="545" spans="2:65" s="13" customFormat="1" ht="11.25">
      <c r="B545" s="154"/>
      <c r="D545" s="140" t="s">
        <v>151</v>
      </c>
      <c r="E545" s="155" t="s">
        <v>19</v>
      </c>
      <c r="F545" s="156" t="s">
        <v>2180</v>
      </c>
      <c r="H545" s="155" t="s">
        <v>19</v>
      </c>
      <c r="I545" s="157"/>
      <c r="L545" s="154"/>
      <c r="M545" s="158"/>
      <c r="T545" s="159"/>
      <c r="AT545" s="155" t="s">
        <v>151</v>
      </c>
      <c r="AU545" s="155" t="s">
        <v>78</v>
      </c>
      <c r="AV545" s="13" t="s">
        <v>78</v>
      </c>
      <c r="AW545" s="13" t="s">
        <v>31</v>
      </c>
      <c r="AX545" s="13" t="s">
        <v>70</v>
      </c>
      <c r="AY545" s="155" t="s">
        <v>142</v>
      </c>
    </row>
    <row r="546" spans="2:65" s="11" customFormat="1" ht="11.25">
      <c r="B546" s="139"/>
      <c r="D546" s="140" t="s">
        <v>151</v>
      </c>
      <c r="E546" s="141" t="s">
        <v>19</v>
      </c>
      <c r="F546" s="142" t="s">
        <v>2181</v>
      </c>
      <c r="H546" s="143">
        <v>8.2319999999999993</v>
      </c>
      <c r="I546" s="144"/>
      <c r="L546" s="139"/>
      <c r="M546" s="145"/>
      <c r="T546" s="146"/>
      <c r="AT546" s="141" t="s">
        <v>151</v>
      </c>
      <c r="AU546" s="141" t="s">
        <v>78</v>
      </c>
      <c r="AV546" s="11" t="s">
        <v>80</v>
      </c>
      <c r="AW546" s="11" t="s">
        <v>31</v>
      </c>
      <c r="AX546" s="11" t="s">
        <v>70</v>
      </c>
      <c r="AY546" s="141" t="s">
        <v>142</v>
      </c>
    </row>
    <row r="547" spans="2:65" s="12" customFormat="1" ht="11.25">
      <c r="B547" s="147"/>
      <c r="D547" s="140" t="s">
        <v>151</v>
      </c>
      <c r="E547" s="148" t="s">
        <v>19</v>
      </c>
      <c r="F547" s="149" t="s">
        <v>154</v>
      </c>
      <c r="H547" s="150">
        <v>6475.8259999999991</v>
      </c>
      <c r="I547" s="151"/>
      <c r="L547" s="147"/>
      <c r="M547" s="152"/>
      <c r="T547" s="153"/>
      <c r="AT547" s="148" t="s">
        <v>151</v>
      </c>
      <c r="AU547" s="148" t="s">
        <v>78</v>
      </c>
      <c r="AV547" s="12" t="s">
        <v>149</v>
      </c>
      <c r="AW547" s="12" t="s">
        <v>31</v>
      </c>
      <c r="AX547" s="12" t="s">
        <v>78</v>
      </c>
      <c r="AY547" s="148" t="s">
        <v>142</v>
      </c>
    </row>
    <row r="548" spans="2:65" s="1" customFormat="1" ht="111.75" customHeight="1">
      <c r="B548" s="32"/>
      <c r="C548" s="160" t="s">
        <v>495</v>
      </c>
      <c r="D548" s="160" t="s">
        <v>316</v>
      </c>
      <c r="E548" s="161" t="s">
        <v>580</v>
      </c>
      <c r="F548" s="162" t="s">
        <v>581</v>
      </c>
      <c r="G548" s="163" t="s">
        <v>290</v>
      </c>
      <c r="H548" s="164">
        <v>13530.362999999999</v>
      </c>
      <c r="I548" s="165"/>
      <c r="J548" s="166">
        <f>ROUND(I548*H548,2)</f>
        <v>0</v>
      </c>
      <c r="K548" s="162" t="s">
        <v>147</v>
      </c>
      <c r="L548" s="32"/>
      <c r="M548" s="167" t="s">
        <v>19</v>
      </c>
      <c r="N548" s="168" t="s">
        <v>41</v>
      </c>
      <c r="P548" s="135">
        <f>O548*H548</f>
        <v>0</v>
      </c>
      <c r="Q548" s="135">
        <v>0</v>
      </c>
      <c r="R548" s="135">
        <f>Q548*H548</f>
        <v>0</v>
      </c>
      <c r="S548" s="135">
        <v>0</v>
      </c>
      <c r="T548" s="136">
        <f>S548*H548</f>
        <v>0</v>
      </c>
      <c r="AR548" s="137" t="s">
        <v>543</v>
      </c>
      <c r="AT548" s="137" t="s">
        <v>316</v>
      </c>
      <c r="AU548" s="137" t="s">
        <v>78</v>
      </c>
      <c r="AY548" s="17" t="s">
        <v>142</v>
      </c>
      <c r="BE548" s="138">
        <f>IF(N548="základní",J548,0)</f>
        <v>0</v>
      </c>
      <c r="BF548" s="138">
        <f>IF(N548="snížená",J548,0)</f>
        <v>0</v>
      </c>
      <c r="BG548" s="138">
        <f>IF(N548="zákl. přenesená",J548,0)</f>
        <v>0</v>
      </c>
      <c r="BH548" s="138">
        <f>IF(N548="sníž. přenesená",J548,0)</f>
        <v>0</v>
      </c>
      <c r="BI548" s="138">
        <f>IF(N548="nulová",J548,0)</f>
        <v>0</v>
      </c>
      <c r="BJ548" s="17" t="s">
        <v>78</v>
      </c>
      <c r="BK548" s="138">
        <f>ROUND(I548*H548,2)</f>
        <v>0</v>
      </c>
      <c r="BL548" s="17" t="s">
        <v>543</v>
      </c>
      <c r="BM548" s="137" t="s">
        <v>2182</v>
      </c>
    </row>
    <row r="549" spans="2:65" s="13" customFormat="1" ht="11.25">
      <c r="B549" s="154"/>
      <c r="D549" s="140" t="s">
        <v>151</v>
      </c>
      <c r="E549" s="155" t="s">
        <v>19</v>
      </c>
      <c r="F549" s="156" t="s">
        <v>565</v>
      </c>
      <c r="H549" s="155" t="s">
        <v>19</v>
      </c>
      <c r="I549" s="157"/>
      <c r="L549" s="154"/>
      <c r="M549" s="158"/>
      <c r="T549" s="159"/>
      <c r="AT549" s="155" t="s">
        <v>151</v>
      </c>
      <c r="AU549" s="155" t="s">
        <v>78</v>
      </c>
      <c r="AV549" s="13" t="s">
        <v>78</v>
      </c>
      <c r="AW549" s="13" t="s">
        <v>31</v>
      </c>
      <c r="AX549" s="13" t="s">
        <v>70</v>
      </c>
      <c r="AY549" s="155" t="s">
        <v>142</v>
      </c>
    </row>
    <row r="550" spans="2:65" s="11" customFormat="1" ht="11.25">
      <c r="B550" s="139"/>
      <c r="D550" s="140" t="s">
        <v>151</v>
      </c>
      <c r="E550" s="141" t="s">
        <v>19</v>
      </c>
      <c r="F550" s="142" t="s">
        <v>2174</v>
      </c>
      <c r="H550" s="143">
        <v>14.004</v>
      </c>
      <c r="I550" s="144"/>
      <c r="L550" s="139"/>
      <c r="M550" s="145"/>
      <c r="T550" s="146"/>
      <c r="AT550" s="141" t="s">
        <v>151</v>
      </c>
      <c r="AU550" s="141" t="s">
        <v>78</v>
      </c>
      <c r="AV550" s="11" t="s">
        <v>80</v>
      </c>
      <c r="AW550" s="11" t="s">
        <v>31</v>
      </c>
      <c r="AX550" s="11" t="s">
        <v>70</v>
      </c>
      <c r="AY550" s="141" t="s">
        <v>142</v>
      </c>
    </row>
    <row r="551" spans="2:65" s="13" customFormat="1" ht="11.25">
      <c r="B551" s="154"/>
      <c r="D551" s="140" t="s">
        <v>151</v>
      </c>
      <c r="E551" s="155" t="s">
        <v>19</v>
      </c>
      <c r="F551" s="156" t="s">
        <v>1425</v>
      </c>
      <c r="H551" s="155" t="s">
        <v>19</v>
      </c>
      <c r="I551" s="157"/>
      <c r="L551" s="154"/>
      <c r="M551" s="158"/>
      <c r="T551" s="159"/>
      <c r="AT551" s="155" t="s">
        <v>151</v>
      </c>
      <c r="AU551" s="155" t="s">
        <v>78</v>
      </c>
      <c r="AV551" s="13" t="s">
        <v>78</v>
      </c>
      <c r="AW551" s="13" t="s">
        <v>31</v>
      </c>
      <c r="AX551" s="13" t="s">
        <v>70</v>
      </c>
      <c r="AY551" s="155" t="s">
        <v>142</v>
      </c>
    </row>
    <row r="552" spans="2:65" s="11" customFormat="1" ht="11.25">
      <c r="B552" s="139"/>
      <c r="D552" s="140" t="s">
        <v>151</v>
      </c>
      <c r="E552" s="141" t="s">
        <v>19</v>
      </c>
      <c r="F552" s="142" t="s">
        <v>2175</v>
      </c>
      <c r="H552" s="143">
        <v>233.04</v>
      </c>
      <c r="I552" s="144"/>
      <c r="L552" s="139"/>
      <c r="M552" s="145"/>
      <c r="T552" s="146"/>
      <c r="AT552" s="141" t="s">
        <v>151</v>
      </c>
      <c r="AU552" s="141" t="s">
        <v>78</v>
      </c>
      <c r="AV552" s="11" t="s">
        <v>80</v>
      </c>
      <c r="AW552" s="11" t="s">
        <v>31</v>
      </c>
      <c r="AX552" s="11" t="s">
        <v>70</v>
      </c>
      <c r="AY552" s="141" t="s">
        <v>142</v>
      </c>
    </row>
    <row r="553" spans="2:65" s="13" customFormat="1" ht="11.25">
      <c r="B553" s="154"/>
      <c r="D553" s="140" t="s">
        <v>151</v>
      </c>
      <c r="E553" s="155" t="s">
        <v>19</v>
      </c>
      <c r="F553" s="156" t="s">
        <v>569</v>
      </c>
      <c r="H553" s="155" t="s">
        <v>19</v>
      </c>
      <c r="I553" s="157"/>
      <c r="L553" s="154"/>
      <c r="M553" s="158"/>
      <c r="T553" s="159"/>
      <c r="AT553" s="155" t="s">
        <v>151</v>
      </c>
      <c r="AU553" s="155" t="s">
        <v>78</v>
      </c>
      <c r="AV553" s="13" t="s">
        <v>78</v>
      </c>
      <c r="AW553" s="13" t="s">
        <v>31</v>
      </c>
      <c r="AX553" s="13" t="s">
        <v>70</v>
      </c>
      <c r="AY553" s="155" t="s">
        <v>142</v>
      </c>
    </row>
    <row r="554" spans="2:65" s="11" customFormat="1" ht="11.25">
      <c r="B554" s="139"/>
      <c r="D554" s="140" t="s">
        <v>151</v>
      </c>
      <c r="E554" s="141" t="s">
        <v>19</v>
      </c>
      <c r="F554" s="142" t="s">
        <v>2176</v>
      </c>
      <c r="H554" s="143">
        <v>4456.9539999999997</v>
      </c>
      <c r="I554" s="144"/>
      <c r="L554" s="139"/>
      <c r="M554" s="145"/>
      <c r="T554" s="146"/>
      <c r="AT554" s="141" t="s">
        <v>151</v>
      </c>
      <c r="AU554" s="141" t="s">
        <v>78</v>
      </c>
      <c r="AV554" s="11" t="s">
        <v>80</v>
      </c>
      <c r="AW554" s="11" t="s">
        <v>31</v>
      </c>
      <c r="AX554" s="11" t="s">
        <v>70</v>
      </c>
      <c r="AY554" s="141" t="s">
        <v>142</v>
      </c>
    </row>
    <row r="555" spans="2:65" s="13" customFormat="1" ht="11.25">
      <c r="B555" s="154"/>
      <c r="D555" s="140" t="s">
        <v>151</v>
      </c>
      <c r="E555" s="155" t="s">
        <v>19</v>
      </c>
      <c r="F555" s="156" t="s">
        <v>1431</v>
      </c>
      <c r="H555" s="155" t="s">
        <v>19</v>
      </c>
      <c r="I555" s="157"/>
      <c r="L555" s="154"/>
      <c r="M555" s="158"/>
      <c r="T555" s="159"/>
      <c r="AT555" s="155" t="s">
        <v>151</v>
      </c>
      <c r="AU555" s="155" t="s">
        <v>78</v>
      </c>
      <c r="AV555" s="13" t="s">
        <v>78</v>
      </c>
      <c r="AW555" s="13" t="s">
        <v>31</v>
      </c>
      <c r="AX555" s="13" t="s">
        <v>70</v>
      </c>
      <c r="AY555" s="155" t="s">
        <v>142</v>
      </c>
    </row>
    <row r="556" spans="2:65" s="11" customFormat="1" ht="11.25">
      <c r="B556" s="139"/>
      <c r="D556" s="140" t="s">
        <v>151</v>
      </c>
      <c r="E556" s="141" t="s">
        <v>19</v>
      </c>
      <c r="F556" s="142" t="s">
        <v>2177</v>
      </c>
      <c r="H556" s="143">
        <v>1.7999999999999999E-2</v>
      </c>
      <c r="I556" s="144"/>
      <c r="L556" s="139"/>
      <c r="M556" s="145"/>
      <c r="T556" s="146"/>
      <c r="AT556" s="141" t="s">
        <v>151</v>
      </c>
      <c r="AU556" s="141" t="s">
        <v>78</v>
      </c>
      <c r="AV556" s="11" t="s">
        <v>80</v>
      </c>
      <c r="AW556" s="11" t="s">
        <v>31</v>
      </c>
      <c r="AX556" s="11" t="s">
        <v>70</v>
      </c>
      <c r="AY556" s="141" t="s">
        <v>142</v>
      </c>
    </row>
    <row r="557" spans="2:65" s="13" customFormat="1" ht="11.25">
      <c r="B557" s="154"/>
      <c r="D557" s="140" t="s">
        <v>151</v>
      </c>
      <c r="E557" s="155" t="s">
        <v>19</v>
      </c>
      <c r="F557" s="156" t="s">
        <v>571</v>
      </c>
      <c r="H557" s="155" t="s">
        <v>19</v>
      </c>
      <c r="I557" s="157"/>
      <c r="L557" s="154"/>
      <c r="M557" s="158"/>
      <c r="T557" s="159"/>
      <c r="AT557" s="155" t="s">
        <v>151</v>
      </c>
      <c r="AU557" s="155" t="s">
        <v>78</v>
      </c>
      <c r="AV557" s="13" t="s">
        <v>78</v>
      </c>
      <c r="AW557" s="13" t="s">
        <v>31</v>
      </c>
      <c r="AX557" s="13" t="s">
        <v>70</v>
      </c>
      <c r="AY557" s="155" t="s">
        <v>142</v>
      </c>
    </row>
    <row r="558" spans="2:65" s="11" customFormat="1" ht="11.25">
      <c r="B558" s="139"/>
      <c r="D558" s="140" t="s">
        <v>151</v>
      </c>
      <c r="E558" s="141" t="s">
        <v>19</v>
      </c>
      <c r="F558" s="142" t="s">
        <v>2183</v>
      </c>
      <c r="H558" s="143">
        <v>8817.4</v>
      </c>
      <c r="I558" s="144"/>
      <c r="L558" s="139"/>
      <c r="M558" s="145"/>
      <c r="T558" s="146"/>
      <c r="AT558" s="141" t="s">
        <v>151</v>
      </c>
      <c r="AU558" s="141" t="s">
        <v>78</v>
      </c>
      <c r="AV558" s="11" t="s">
        <v>80</v>
      </c>
      <c r="AW558" s="11" t="s">
        <v>31</v>
      </c>
      <c r="AX558" s="11" t="s">
        <v>70</v>
      </c>
      <c r="AY558" s="141" t="s">
        <v>142</v>
      </c>
    </row>
    <row r="559" spans="2:65" s="13" customFormat="1" ht="11.25">
      <c r="B559" s="154"/>
      <c r="D559" s="140" t="s">
        <v>151</v>
      </c>
      <c r="E559" s="155" t="s">
        <v>19</v>
      </c>
      <c r="F559" s="156" t="s">
        <v>573</v>
      </c>
      <c r="H559" s="155" t="s">
        <v>19</v>
      </c>
      <c r="I559" s="157"/>
      <c r="L559" s="154"/>
      <c r="M559" s="158"/>
      <c r="T559" s="159"/>
      <c r="AT559" s="155" t="s">
        <v>151</v>
      </c>
      <c r="AU559" s="155" t="s">
        <v>78</v>
      </c>
      <c r="AV559" s="13" t="s">
        <v>78</v>
      </c>
      <c r="AW559" s="13" t="s">
        <v>31</v>
      </c>
      <c r="AX559" s="13" t="s">
        <v>70</v>
      </c>
      <c r="AY559" s="155" t="s">
        <v>142</v>
      </c>
    </row>
    <row r="560" spans="2:65" s="11" customFormat="1" ht="11.25">
      <c r="B560" s="139"/>
      <c r="D560" s="140" t="s">
        <v>151</v>
      </c>
      <c r="E560" s="141" t="s">
        <v>19</v>
      </c>
      <c r="F560" s="142" t="s">
        <v>2184</v>
      </c>
      <c r="H560" s="143">
        <v>0.71499999999999997</v>
      </c>
      <c r="I560" s="144"/>
      <c r="L560" s="139"/>
      <c r="M560" s="145"/>
      <c r="T560" s="146"/>
      <c r="AT560" s="141" t="s">
        <v>151</v>
      </c>
      <c r="AU560" s="141" t="s">
        <v>78</v>
      </c>
      <c r="AV560" s="11" t="s">
        <v>80</v>
      </c>
      <c r="AW560" s="11" t="s">
        <v>31</v>
      </c>
      <c r="AX560" s="11" t="s">
        <v>70</v>
      </c>
      <c r="AY560" s="141" t="s">
        <v>142</v>
      </c>
    </row>
    <row r="561" spans="2:65" s="13" customFormat="1" ht="11.25">
      <c r="B561" s="154"/>
      <c r="D561" s="140" t="s">
        <v>151</v>
      </c>
      <c r="E561" s="155" t="s">
        <v>19</v>
      </c>
      <c r="F561" s="156" t="s">
        <v>2180</v>
      </c>
      <c r="H561" s="155" t="s">
        <v>19</v>
      </c>
      <c r="I561" s="157"/>
      <c r="L561" s="154"/>
      <c r="M561" s="158"/>
      <c r="T561" s="159"/>
      <c r="AT561" s="155" t="s">
        <v>151</v>
      </c>
      <c r="AU561" s="155" t="s">
        <v>78</v>
      </c>
      <c r="AV561" s="13" t="s">
        <v>78</v>
      </c>
      <c r="AW561" s="13" t="s">
        <v>31</v>
      </c>
      <c r="AX561" s="13" t="s">
        <v>70</v>
      </c>
      <c r="AY561" s="155" t="s">
        <v>142</v>
      </c>
    </row>
    <row r="562" spans="2:65" s="11" customFormat="1" ht="11.25">
      <c r="B562" s="139"/>
      <c r="D562" s="140" t="s">
        <v>151</v>
      </c>
      <c r="E562" s="141" t="s">
        <v>19</v>
      </c>
      <c r="F562" s="142" t="s">
        <v>2181</v>
      </c>
      <c r="H562" s="143">
        <v>8.2319999999999993</v>
      </c>
      <c r="I562" s="144"/>
      <c r="L562" s="139"/>
      <c r="M562" s="145"/>
      <c r="T562" s="146"/>
      <c r="AT562" s="141" t="s">
        <v>151</v>
      </c>
      <c r="AU562" s="141" t="s">
        <v>78</v>
      </c>
      <c r="AV562" s="11" t="s">
        <v>80</v>
      </c>
      <c r="AW562" s="11" t="s">
        <v>31</v>
      </c>
      <c r="AX562" s="11" t="s">
        <v>70</v>
      </c>
      <c r="AY562" s="141" t="s">
        <v>142</v>
      </c>
    </row>
    <row r="563" spans="2:65" s="12" customFormat="1" ht="11.25">
      <c r="B563" s="147"/>
      <c r="D563" s="140" t="s">
        <v>151</v>
      </c>
      <c r="E563" s="148" t="s">
        <v>19</v>
      </c>
      <c r="F563" s="149" t="s">
        <v>154</v>
      </c>
      <c r="H563" s="150">
        <v>13530.362999999999</v>
      </c>
      <c r="I563" s="151"/>
      <c r="L563" s="147"/>
      <c r="M563" s="152"/>
      <c r="T563" s="153"/>
      <c r="AT563" s="148" t="s">
        <v>151</v>
      </c>
      <c r="AU563" s="148" t="s">
        <v>78</v>
      </c>
      <c r="AV563" s="12" t="s">
        <v>149</v>
      </c>
      <c r="AW563" s="12" t="s">
        <v>31</v>
      </c>
      <c r="AX563" s="12" t="s">
        <v>78</v>
      </c>
      <c r="AY563" s="148" t="s">
        <v>142</v>
      </c>
    </row>
    <row r="564" spans="2:65" s="1" customFormat="1" ht="114.95" customHeight="1">
      <c r="B564" s="32"/>
      <c r="C564" s="160" t="s">
        <v>499</v>
      </c>
      <c r="D564" s="160" t="s">
        <v>316</v>
      </c>
      <c r="E564" s="161" t="s">
        <v>589</v>
      </c>
      <c r="F564" s="162" t="s">
        <v>590</v>
      </c>
      <c r="G564" s="163" t="s">
        <v>290</v>
      </c>
      <c r="H564" s="164">
        <v>60.43</v>
      </c>
      <c r="I564" s="165"/>
      <c r="J564" s="166">
        <f>ROUND(I564*H564,2)</f>
        <v>0</v>
      </c>
      <c r="K564" s="162" t="s">
        <v>147</v>
      </c>
      <c r="L564" s="32"/>
      <c r="M564" s="167" t="s">
        <v>19</v>
      </c>
      <c r="N564" s="168" t="s">
        <v>41</v>
      </c>
      <c r="P564" s="135">
        <f>O564*H564</f>
        <v>0</v>
      </c>
      <c r="Q564" s="135">
        <v>0</v>
      </c>
      <c r="R564" s="135">
        <f>Q564*H564</f>
        <v>0</v>
      </c>
      <c r="S564" s="135">
        <v>0</v>
      </c>
      <c r="T564" s="136">
        <f>S564*H564</f>
        <v>0</v>
      </c>
      <c r="AR564" s="137" t="s">
        <v>543</v>
      </c>
      <c r="AT564" s="137" t="s">
        <v>316</v>
      </c>
      <c r="AU564" s="137" t="s">
        <v>78</v>
      </c>
      <c r="AY564" s="17" t="s">
        <v>142</v>
      </c>
      <c r="BE564" s="138">
        <f>IF(N564="základní",J564,0)</f>
        <v>0</v>
      </c>
      <c r="BF564" s="138">
        <f>IF(N564="snížená",J564,0)</f>
        <v>0</v>
      </c>
      <c r="BG564" s="138">
        <f>IF(N564="zákl. přenesená",J564,0)</f>
        <v>0</v>
      </c>
      <c r="BH564" s="138">
        <f>IF(N564="sníž. přenesená",J564,0)</f>
        <v>0</v>
      </c>
      <c r="BI564" s="138">
        <f>IF(N564="nulová",J564,0)</f>
        <v>0</v>
      </c>
      <c r="BJ564" s="17" t="s">
        <v>78</v>
      </c>
      <c r="BK564" s="138">
        <f>ROUND(I564*H564,2)</f>
        <v>0</v>
      </c>
      <c r="BL564" s="17" t="s">
        <v>543</v>
      </c>
      <c r="BM564" s="137" t="s">
        <v>2185</v>
      </c>
    </row>
    <row r="565" spans="2:65" s="13" customFormat="1" ht="11.25">
      <c r="B565" s="154"/>
      <c r="D565" s="140" t="s">
        <v>151</v>
      </c>
      <c r="E565" s="155" t="s">
        <v>19</v>
      </c>
      <c r="F565" s="156" t="s">
        <v>1750</v>
      </c>
      <c r="H565" s="155" t="s">
        <v>19</v>
      </c>
      <c r="I565" s="157"/>
      <c r="L565" s="154"/>
      <c r="M565" s="158"/>
      <c r="T565" s="159"/>
      <c r="AT565" s="155" t="s">
        <v>151</v>
      </c>
      <c r="AU565" s="155" t="s">
        <v>78</v>
      </c>
      <c r="AV565" s="13" t="s">
        <v>78</v>
      </c>
      <c r="AW565" s="13" t="s">
        <v>31</v>
      </c>
      <c r="AX565" s="13" t="s">
        <v>70</v>
      </c>
      <c r="AY565" s="155" t="s">
        <v>142</v>
      </c>
    </row>
    <row r="566" spans="2:65" s="11" customFormat="1" ht="11.25">
      <c r="B566" s="139"/>
      <c r="D566" s="140" t="s">
        <v>151</v>
      </c>
      <c r="E566" s="141" t="s">
        <v>19</v>
      </c>
      <c r="F566" s="142" t="s">
        <v>2186</v>
      </c>
      <c r="H566" s="143">
        <v>39.491999999999997</v>
      </c>
      <c r="I566" s="144"/>
      <c r="L566" s="139"/>
      <c r="M566" s="145"/>
      <c r="T566" s="146"/>
      <c r="AT566" s="141" t="s">
        <v>151</v>
      </c>
      <c r="AU566" s="141" t="s">
        <v>78</v>
      </c>
      <c r="AV566" s="11" t="s">
        <v>80</v>
      </c>
      <c r="AW566" s="11" t="s">
        <v>31</v>
      </c>
      <c r="AX566" s="11" t="s">
        <v>70</v>
      </c>
      <c r="AY566" s="141" t="s">
        <v>142</v>
      </c>
    </row>
    <row r="567" spans="2:65" s="13" customFormat="1" ht="11.25">
      <c r="B567" s="154"/>
      <c r="D567" s="140" t="s">
        <v>151</v>
      </c>
      <c r="E567" s="155" t="s">
        <v>19</v>
      </c>
      <c r="F567" s="156" t="s">
        <v>2187</v>
      </c>
      <c r="H567" s="155" t="s">
        <v>19</v>
      </c>
      <c r="I567" s="157"/>
      <c r="L567" s="154"/>
      <c r="M567" s="158"/>
      <c r="T567" s="159"/>
      <c r="AT567" s="155" t="s">
        <v>151</v>
      </c>
      <c r="AU567" s="155" t="s">
        <v>78</v>
      </c>
      <c r="AV567" s="13" t="s">
        <v>78</v>
      </c>
      <c r="AW567" s="13" t="s">
        <v>31</v>
      </c>
      <c r="AX567" s="13" t="s">
        <v>70</v>
      </c>
      <c r="AY567" s="155" t="s">
        <v>142</v>
      </c>
    </row>
    <row r="568" spans="2:65" s="11" customFormat="1" ht="11.25">
      <c r="B568" s="139"/>
      <c r="D568" s="140" t="s">
        <v>151</v>
      </c>
      <c r="E568" s="141" t="s">
        <v>19</v>
      </c>
      <c r="F568" s="142" t="s">
        <v>2188</v>
      </c>
      <c r="H568" s="143">
        <v>17.82</v>
      </c>
      <c r="I568" s="144"/>
      <c r="L568" s="139"/>
      <c r="M568" s="145"/>
      <c r="T568" s="146"/>
      <c r="AT568" s="141" t="s">
        <v>151</v>
      </c>
      <c r="AU568" s="141" t="s">
        <v>78</v>
      </c>
      <c r="AV568" s="11" t="s">
        <v>80</v>
      </c>
      <c r="AW568" s="11" t="s">
        <v>31</v>
      </c>
      <c r="AX568" s="11" t="s">
        <v>70</v>
      </c>
      <c r="AY568" s="141" t="s">
        <v>142</v>
      </c>
    </row>
    <row r="569" spans="2:65" s="13" customFormat="1" ht="11.25">
      <c r="B569" s="154"/>
      <c r="D569" s="140" t="s">
        <v>151</v>
      </c>
      <c r="E569" s="155" t="s">
        <v>19</v>
      </c>
      <c r="F569" s="156" t="s">
        <v>2189</v>
      </c>
      <c r="H569" s="155" t="s">
        <v>19</v>
      </c>
      <c r="I569" s="157"/>
      <c r="L569" s="154"/>
      <c r="M569" s="158"/>
      <c r="T569" s="159"/>
      <c r="AT569" s="155" t="s">
        <v>151</v>
      </c>
      <c r="AU569" s="155" t="s">
        <v>78</v>
      </c>
      <c r="AV569" s="13" t="s">
        <v>78</v>
      </c>
      <c r="AW569" s="13" t="s">
        <v>31</v>
      </c>
      <c r="AX569" s="13" t="s">
        <v>70</v>
      </c>
      <c r="AY569" s="155" t="s">
        <v>142</v>
      </c>
    </row>
    <row r="570" spans="2:65" s="11" customFormat="1" ht="11.25">
      <c r="B570" s="139"/>
      <c r="D570" s="140" t="s">
        <v>151</v>
      </c>
      <c r="E570" s="141" t="s">
        <v>19</v>
      </c>
      <c r="F570" s="142" t="s">
        <v>2190</v>
      </c>
      <c r="H570" s="143">
        <v>3.1179999999999999</v>
      </c>
      <c r="I570" s="144"/>
      <c r="L570" s="139"/>
      <c r="M570" s="145"/>
      <c r="T570" s="146"/>
      <c r="AT570" s="141" t="s">
        <v>151</v>
      </c>
      <c r="AU570" s="141" t="s">
        <v>78</v>
      </c>
      <c r="AV570" s="11" t="s">
        <v>80</v>
      </c>
      <c r="AW570" s="11" t="s">
        <v>31</v>
      </c>
      <c r="AX570" s="11" t="s">
        <v>70</v>
      </c>
      <c r="AY570" s="141" t="s">
        <v>142</v>
      </c>
    </row>
    <row r="571" spans="2:65" s="12" customFormat="1" ht="11.25">
      <c r="B571" s="147"/>
      <c r="D571" s="140" t="s">
        <v>151</v>
      </c>
      <c r="E571" s="148" t="s">
        <v>19</v>
      </c>
      <c r="F571" s="149" t="s">
        <v>154</v>
      </c>
      <c r="H571" s="150">
        <v>60.43</v>
      </c>
      <c r="I571" s="151"/>
      <c r="L571" s="147"/>
      <c r="M571" s="152"/>
      <c r="T571" s="153"/>
      <c r="AT571" s="148" t="s">
        <v>151</v>
      </c>
      <c r="AU571" s="148" t="s">
        <v>78</v>
      </c>
      <c r="AV571" s="12" t="s">
        <v>149</v>
      </c>
      <c r="AW571" s="12" t="s">
        <v>31</v>
      </c>
      <c r="AX571" s="12" t="s">
        <v>78</v>
      </c>
      <c r="AY571" s="148" t="s">
        <v>142</v>
      </c>
    </row>
    <row r="572" spans="2:65" s="1" customFormat="1" ht="123" customHeight="1">
      <c r="B572" s="32"/>
      <c r="C572" s="160" t="s">
        <v>503</v>
      </c>
      <c r="D572" s="160" t="s">
        <v>316</v>
      </c>
      <c r="E572" s="161" t="s">
        <v>597</v>
      </c>
      <c r="F572" s="162" t="s">
        <v>598</v>
      </c>
      <c r="G572" s="163" t="s">
        <v>290</v>
      </c>
      <c r="H572" s="164">
        <v>1731.0409999999999</v>
      </c>
      <c r="I572" s="165"/>
      <c r="J572" s="166">
        <f>ROUND(I572*H572,2)</f>
        <v>0</v>
      </c>
      <c r="K572" s="162" t="s">
        <v>147</v>
      </c>
      <c r="L572" s="32"/>
      <c r="M572" s="167" t="s">
        <v>19</v>
      </c>
      <c r="N572" s="168" t="s">
        <v>41</v>
      </c>
      <c r="P572" s="135">
        <f>O572*H572</f>
        <v>0</v>
      </c>
      <c r="Q572" s="135">
        <v>0</v>
      </c>
      <c r="R572" s="135">
        <f>Q572*H572</f>
        <v>0</v>
      </c>
      <c r="S572" s="135">
        <v>0</v>
      </c>
      <c r="T572" s="136">
        <f>S572*H572</f>
        <v>0</v>
      </c>
      <c r="AR572" s="137" t="s">
        <v>543</v>
      </c>
      <c r="AT572" s="137" t="s">
        <v>316</v>
      </c>
      <c r="AU572" s="137" t="s">
        <v>78</v>
      </c>
      <c r="AY572" s="17" t="s">
        <v>142</v>
      </c>
      <c r="BE572" s="138">
        <f>IF(N572="základní",J572,0)</f>
        <v>0</v>
      </c>
      <c r="BF572" s="138">
        <f>IF(N572="snížená",J572,0)</f>
        <v>0</v>
      </c>
      <c r="BG572" s="138">
        <f>IF(N572="zákl. přenesená",J572,0)</f>
        <v>0</v>
      </c>
      <c r="BH572" s="138">
        <f>IF(N572="sníž. přenesená",J572,0)</f>
        <v>0</v>
      </c>
      <c r="BI572" s="138">
        <f>IF(N572="nulová",J572,0)</f>
        <v>0</v>
      </c>
      <c r="BJ572" s="17" t="s">
        <v>78</v>
      </c>
      <c r="BK572" s="138">
        <f>ROUND(I572*H572,2)</f>
        <v>0</v>
      </c>
      <c r="BL572" s="17" t="s">
        <v>543</v>
      </c>
      <c r="BM572" s="137" t="s">
        <v>2191</v>
      </c>
    </row>
    <row r="573" spans="2:65" s="13" customFormat="1" ht="11.25">
      <c r="B573" s="154"/>
      <c r="D573" s="140" t="s">
        <v>151</v>
      </c>
      <c r="E573" s="155" t="s">
        <v>19</v>
      </c>
      <c r="F573" s="156" t="s">
        <v>1750</v>
      </c>
      <c r="H573" s="155" t="s">
        <v>19</v>
      </c>
      <c r="I573" s="157"/>
      <c r="L573" s="154"/>
      <c r="M573" s="158"/>
      <c r="T573" s="159"/>
      <c r="AT573" s="155" t="s">
        <v>151</v>
      </c>
      <c r="AU573" s="155" t="s">
        <v>78</v>
      </c>
      <c r="AV573" s="13" t="s">
        <v>78</v>
      </c>
      <c r="AW573" s="13" t="s">
        <v>31</v>
      </c>
      <c r="AX573" s="13" t="s">
        <v>70</v>
      </c>
      <c r="AY573" s="155" t="s">
        <v>142</v>
      </c>
    </row>
    <row r="574" spans="2:65" s="11" customFormat="1" ht="11.25">
      <c r="B574" s="139"/>
      <c r="D574" s="140" t="s">
        <v>151</v>
      </c>
      <c r="E574" s="141" t="s">
        <v>19</v>
      </c>
      <c r="F574" s="142" t="s">
        <v>2192</v>
      </c>
      <c r="H574" s="143">
        <v>1046.538</v>
      </c>
      <c r="I574" s="144"/>
      <c r="L574" s="139"/>
      <c r="M574" s="145"/>
      <c r="T574" s="146"/>
      <c r="AT574" s="141" t="s">
        <v>151</v>
      </c>
      <c r="AU574" s="141" t="s">
        <v>78</v>
      </c>
      <c r="AV574" s="11" t="s">
        <v>80</v>
      </c>
      <c r="AW574" s="11" t="s">
        <v>31</v>
      </c>
      <c r="AX574" s="11" t="s">
        <v>70</v>
      </c>
      <c r="AY574" s="141" t="s">
        <v>142</v>
      </c>
    </row>
    <row r="575" spans="2:65" s="13" customFormat="1" ht="11.25">
      <c r="B575" s="154"/>
      <c r="D575" s="140" t="s">
        <v>151</v>
      </c>
      <c r="E575" s="155" t="s">
        <v>19</v>
      </c>
      <c r="F575" s="156" t="s">
        <v>2187</v>
      </c>
      <c r="H575" s="155" t="s">
        <v>19</v>
      </c>
      <c r="I575" s="157"/>
      <c r="L575" s="154"/>
      <c r="M575" s="158"/>
      <c r="T575" s="159"/>
      <c r="AT575" s="155" t="s">
        <v>151</v>
      </c>
      <c r="AU575" s="155" t="s">
        <v>78</v>
      </c>
      <c r="AV575" s="13" t="s">
        <v>78</v>
      </c>
      <c r="AW575" s="13" t="s">
        <v>31</v>
      </c>
      <c r="AX575" s="13" t="s">
        <v>70</v>
      </c>
      <c r="AY575" s="155" t="s">
        <v>142</v>
      </c>
    </row>
    <row r="576" spans="2:65" s="11" customFormat="1" ht="11.25">
      <c r="B576" s="139"/>
      <c r="D576" s="140" t="s">
        <v>151</v>
      </c>
      <c r="E576" s="141" t="s">
        <v>19</v>
      </c>
      <c r="F576" s="142" t="s">
        <v>2193</v>
      </c>
      <c r="H576" s="143">
        <v>636.17399999999998</v>
      </c>
      <c r="I576" s="144"/>
      <c r="L576" s="139"/>
      <c r="M576" s="145"/>
      <c r="T576" s="146"/>
      <c r="AT576" s="141" t="s">
        <v>151</v>
      </c>
      <c r="AU576" s="141" t="s">
        <v>78</v>
      </c>
      <c r="AV576" s="11" t="s">
        <v>80</v>
      </c>
      <c r="AW576" s="11" t="s">
        <v>31</v>
      </c>
      <c r="AX576" s="11" t="s">
        <v>70</v>
      </c>
      <c r="AY576" s="141" t="s">
        <v>142</v>
      </c>
    </row>
    <row r="577" spans="2:65" s="13" customFormat="1" ht="11.25">
      <c r="B577" s="154"/>
      <c r="D577" s="140" t="s">
        <v>151</v>
      </c>
      <c r="E577" s="155" t="s">
        <v>19</v>
      </c>
      <c r="F577" s="156" t="s">
        <v>2189</v>
      </c>
      <c r="H577" s="155" t="s">
        <v>19</v>
      </c>
      <c r="I577" s="157"/>
      <c r="L577" s="154"/>
      <c r="M577" s="158"/>
      <c r="T577" s="159"/>
      <c r="AT577" s="155" t="s">
        <v>151</v>
      </c>
      <c r="AU577" s="155" t="s">
        <v>78</v>
      </c>
      <c r="AV577" s="13" t="s">
        <v>78</v>
      </c>
      <c r="AW577" s="13" t="s">
        <v>31</v>
      </c>
      <c r="AX577" s="13" t="s">
        <v>70</v>
      </c>
      <c r="AY577" s="155" t="s">
        <v>142</v>
      </c>
    </row>
    <row r="578" spans="2:65" s="11" customFormat="1" ht="11.25">
      <c r="B578" s="139"/>
      <c r="D578" s="140" t="s">
        <v>151</v>
      </c>
      <c r="E578" s="141" t="s">
        <v>19</v>
      </c>
      <c r="F578" s="142" t="s">
        <v>2194</v>
      </c>
      <c r="H578" s="143">
        <v>48.329000000000001</v>
      </c>
      <c r="I578" s="144"/>
      <c r="L578" s="139"/>
      <c r="M578" s="145"/>
      <c r="T578" s="146"/>
      <c r="AT578" s="141" t="s">
        <v>151</v>
      </c>
      <c r="AU578" s="141" t="s">
        <v>78</v>
      </c>
      <c r="AV578" s="11" t="s">
        <v>80</v>
      </c>
      <c r="AW578" s="11" t="s">
        <v>31</v>
      </c>
      <c r="AX578" s="11" t="s">
        <v>70</v>
      </c>
      <c r="AY578" s="141" t="s">
        <v>142</v>
      </c>
    </row>
    <row r="579" spans="2:65" s="12" customFormat="1" ht="11.25">
      <c r="B579" s="147"/>
      <c r="D579" s="140" t="s">
        <v>151</v>
      </c>
      <c r="E579" s="148" t="s">
        <v>19</v>
      </c>
      <c r="F579" s="149" t="s">
        <v>154</v>
      </c>
      <c r="H579" s="150">
        <v>1731.0409999999999</v>
      </c>
      <c r="I579" s="151"/>
      <c r="L579" s="147"/>
      <c r="M579" s="152"/>
      <c r="T579" s="153"/>
      <c r="AT579" s="148" t="s">
        <v>151</v>
      </c>
      <c r="AU579" s="148" t="s">
        <v>78</v>
      </c>
      <c r="AV579" s="12" t="s">
        <v>149</v>
      </c>
      <c r="AW579" s="12" t="s">
        <v>31</v>
      </c>
      <c r="AX579" s="12" t="s">
        <v>78</v>
      </c>
      <c r="AY579" s="148" t="s">
        <v>142</v>
      </c>
    </row>
    <row r="580" spans="2:65" s="1" customFormat="1" ht="100.5" customHeight="1">
      <c r="B580" s="32"/>
      <c r="C580" s="160" t="s">
        <v>508</v>
      </c>
      <c r="D580" s="160" t="s">
        <v>316</v>
      </c>
      <c r="E580" s="161" t="s">
        <v>603</v>
      </c>
      <c r="F580" s="162" t="s">
        <v>604</v>
      </c>
      <c r="G580" s="163" t="s">
        <v>290</v>
      </c>
      <c r="H580" s="164">
        <v>4150.16</v>
      </c>
      <c r="I580" s="165"/>
      <c r="J580" s="166">
        <f>ROUND(I580*H580,2)</f>
        <v>0</v>
      </c>
      <c r="K580" s="162" t="s">
        <v>147</v>
      </c>
      <c r="L580" s="32"/>
      <c r="M580" s="167" t="s">
        <v>19</v>
      </c>
      <c r="N580" s="168" t="s">
        <v>41</v>
      </c>
      <c r="P580" s="135">
        <f>O580*H580</f>
        <v>0</v>
      </c>
      <c r="Q580" s="135">
        <v>0</v>
      </c>
      <c r="R580" s="135">
        <f>Q580*H580</f>
        <v>0</v>
      </c>
      <c r="S580" s="135">
        <v>0</v>
      </c>
      <c r="T580" s="136">
        <f>S580*H580</f>
        <v>0</v>
      </c>
      <c r="AR580" s="137" t="s">
        <v>149</v>
      </c>
      <c r="AT580" s="137" t="s">
        <v>316</v>
      </c>
      <c r="AU580" s="137" t="s">
        <v>78</v>
      </c>
      <c r="AY580" s="17" t="s">
        <v>142</v>
      </c>
      <c r="BE580" s="138">
        <f>IF(N580="základní",J580,0)</f>
        <v>0</v>
      </c>
      <c r="BF580" s="138">
        <f>IF(N580="snížená",J580,0)</f>
        <v>0</v>
      </c>
      <c r="BG580" s="138">
        <f>IF(N580="zákl. přenesená",J580,0)</f>
        <v>0</v>
      </c>
      <c r="BH580" s="138">
        <f>IF(N580="sníž. přenesená",J580,0)</f>
        <v>0</v>
      </c>
      <c r="BI580" s="138">
        <f>IF(N580="nulová",J580,0)</f>
        <v>0</v>
      </c>
      <c r="BJ580" s="17" t="s">
        <v>78</v>
      </c>
      <c r="BK580" s="138">
        <f>ROUND(I580*H580,2)</f>
        <v>0</v>
      </c>
      <c r="BL580" s="17" t="s">
        <v>149</v>
      </c>
      <c r="BM580" s="137" t="s">
        <v>2195</v>
      </c>
    </row>
    <row r="581" spans="2:65" s="13" customFormat="1" ht="11.25">
      <c r="B581" s="154"/>
      <c r="D581" s="140" t="s">
        <v>151</v>
      </c>
      <c r="E581" s="155" t="s">
        <v>19</v>
      </c>
      <c r="F581" s="156" t="s">
        <v>2196</v>
      </c>
      <c r="H581" s="155" t="s">
        <v>19</v>
      </c>
      <c r="I581" s="157"/>
      <c r="L581" s="154"/>
      <c r="M581" s="158"/>
      <c r="T581" s="159"/>
      <c r="AT581" s="155" t="s">
        <v>151</v>
      </c>
      <c r="AU581" s="155" t="s">
        <v>78</v>
      </c>
      <c r="AV581" s="13" t="s">
        <v>78</v>
      </c>
      <c r="AW581" s="13" t="s">
        <v>31</v>
      </c>
      <c r="AX581" s="13" t="s">
        <v>70</v>
      </c>
      <c r="AY581" s="155" t="s">
        <v>142</v>
      </c>
    </row>
    <row r="582" spans="2:65" s="11" customFormat="1" ht="11.25">
      <c r="B582" s="139"/>
      <c r="D582" s="140" t="s">
        <v>151</v>
      </c>
      <c r="E582" s="141" t="s">
        <v>19</v>
      </c>
      <c r="F582" s="142" t="s">
        <v>2197</v>
      </c>
      <c r="H582" s="143">
        <v>4150.16</v>
      </c>
      <c r="I582" s="144"/>
      <c r="L582" s="139"/>
      <c r="M582" s="145"/>
      <c r="T582" s="146"/>
      <c r="AT582" s="141" t="s">
        <v>151</v>
      </c>
      <c r="AU582" s="141" t="s">
        <v>78</v>
      </c>
      <c r="AV582" s="11" t="s">
        <v>80</v>
      </c>
      <c r="AW582" s="11" t="s">
        <v>31</v>
      </c>
      <c r="AX582" s="11" t="s">
        <v>70</v>
      </c>
      <c r="AY582" s="141" t="s">
        <v>142</v>
      </c>
    </row>
    <row r="583" spans="2:65" s="12" customFormat="1" ht="11.25">
      <c r="B583" s="147"/>
      <c r="D583" s="140" t="s">
        <v>151</v>
      </c>
      <c r="E583" s="148" t="s">
        <v>19</v>
      </c>
      <c r="F583" s="149" t="s">
        <v>154</v>
      </c>
      <c r="H583" s="150">
        <v>4150.16</v>
      </c>
      <c r="I583" s="151"/>
      <c r="L583" s="147"/>
      <c r="M583" s="152"/>
      <c r="T583" s="153"/>
      <c r="AT583" s="148" t="s">
        <v>151</v>
      </c>
      <c r="AU583" s="148" t="s">
        <v>78</v>
      </c>
      <c r="AV583" s="12" t="s">
        <v>149</v>
      </c>
      <c r="AW583" s="12" t="s">
        <v>31</v>
      </c>
      <c r="AX583" s="12" t="s">
        <v>78</v>
      </c>
      <c r="AY583" s="148" t="s">
        <v>142</v>
      </c>
    </row>
    <row r="584" spans="2:65" s="1" customFormat="1" ht="101.25" customHeight="1">
      <c r="B584" s="32"/>
      <c r="C584" s="160" t="s">
        <v>512</v>
      </c>
      <c r="D584" s="160" t="s">
        <v>316</v>
      </c>
      <c r="E584" s="161" t="s">
        <v>609</v>
      </c>
      <c r="F584" s="162" t="s">
        <v>610</v>
      </c>
      <c r="G584" s="163" t="s">
        <v>290</v>
      </c>
      <c r="H584" s="164">
        <v>122.09399999999999</v>
      </c>
      <c r="I584" s="165"/>
      <c r="J584" s="166">
        <f>ROUND(I584*H584,2)</f>
        <v>0</v>
      </c>
      <c r="K584" s="162" t="s">
        <v>147</v>
      </c>
      <c r="L584" s="32"/>
      <c r="M584" s="167" t="s">
        <v>19</v>
      </c>
      <c r="N584" s="168" t="s">
        <v>41</v>
      </c>
      <c r="P584" s="135">
        <f>O584*H584</f>
        <v>0</v>
      </c>
      <c r="Q584" s="135">
        <v>0</v>
      </c>
      <c r="R584" s="135">
        <f>Q584*H584</f>
        <v>0</v>
      </c>
      <c r="S584" s="135">
        <v>0</v>
      </c>
      <c r="T584" s="136">
        <f>S584*H584</f>
        <v>0</v>
      </c>
      <c r="AR584" s="137" t="s">
        <v>543</v>
      </c>
      <c r="AT584" s="137" t="s">
        <v>316</v>
      </c>
      <c r="AU584" s="137" t="s">
        <v>78</v>
      </c>
      <c r="AY584" s="17" t="s">
        <v>142</v>
      </c>
      <c r="BE584" s="138">
        <f>IF(N584="základní",J584,0)</f>
        <v>0</v>
      </c>
      <c r="BF584" s="138">
        <f>IF(N584="snížená",J584,0)</f>
        <v>0</v>
      </c>
      <c r="BG584" s="138">
        <f>IF(N584="zákl. přenesená",J584,0)</f>
        <v>0</v>
      </c>
      <c r="BH584" s="138">
        <f>IF(N584="sníž. přenesená",J584,0)</f>
        <v>0</v>
      </c>
      <c r="BI584" s="138">
        <f>IF(N584="nulová",J584,0)</f>
        <v>0</v>
      </c>
      <c r="BJ584" s="17" t="s">
        <v>78</v>
      </c>
      <c r="BK584" s="138">
        <f>ROUND(I584*H584,2)</f>
        <v>0</v>
      </c>
      <c r="BL584" s="17" t="s">
        <v>543</v>
      </c>
      <c r="BM584" s="137" t="s">
        <v>2198</v>
      </c>
    </row>
    <row r="585" spans="2:65" s="13" customFormat="1" ht="11.25">
      <c r="B585" s="154"/>
      <c r="D585" s="140" t="s">
        <v>151</v>
      </c>
      <c r="E585" s="155" t="s">
        <v>19</v>
      </c>
      <c r="F585" s="156" t="s">
        <v>612</v>
      </c>
      <c r="H585" s="155" t="s">
        <v>19</v>
      </c>
      <c r="I585" s="157"/>
      <c r="L585" s="154"/>
      <c r="M585" s="158"/>
      <c r="T585" s="159"/>
      <c r="AT585" s="155" t="s">
        <v>151</v>
      </c>
      <c r="AU585" s="155" t="s">
        <v>78</v>
      </c>
      <c r="AV585" s="13" t="s">
        <v>78</v>
      </c>
      <c r="AW585" s="13" t="s">
        <v>31</v>
      </c>
      <c r="AX585" s="13" t="s">
        <v>70</v>
      </c>
      <c r="AY585" s="155" t="s">
        <v>142</v>
      </c>
    </row>
    <row r="586" spans="2:65" s="11" customFormat="1" ht="11.25">
      <c r="B586" s="139"/>
      <c r="D586" s="140" t="s">
        <v>151</v>
      </c>
      <c r="E586" s="141" t="s">
        <v>19</v>
      </c>
      <c r="F586" s="142" t="s">
        <v>2199</v>
      </c>
      <c r="H586" s="143">
        <v>122.09399999999999</v>
      </c>
      <c r="I586" s="144"/>
      <c r="L586" s="139"/>
      <c r="M586" s="145"/>
      <c r="T586" s="146"/>
      <c r="AT586" s="141" t="s">
        <v>151</v>
      </c>
      <c r="AU586" s="141" t="s">
        <v>78</v>
      </c>
      <c r="AV586" s="11" t="s">
        <v>80</v>
      </c>
      <c r="AW586" s="11" t="s">
        <v>31</v>
      </c>
      <c r="AX586" s="11" t="s">
        <v>70</v>
      </c>
      <c r="AY586" s="141" t="s">
        <v>142</v>
      </c>
    </row>
    <row r="587" spans="2:65" s="12" customFormat="1" ht="11.25">
      <c r="B587" s="147"/>
      <c r="D587" s="140" t="s">
        <v>151</v>
      </c>
      <c r="E587" s="148" t="s">
        <v>19</v>
      </c>
      <c r="F587" s="149" t="s">
        <v>154</v>
      </c>
      <c r="H587" s="150">
        <v>122.09399999999999</v>
      </c>
      <c r="I587" s="151"/>
      <c r="L587" s="147"/>
      <c r="M587" s="152"/>
      <c r="T587" s="153"/>
      <c r="AT587" s="148" t="s">
        <v>151</v>
      </c>
      <c r="AU587" s="148" t="s">
        <v>78</v>
      </c>
      <c r="AV587" s="12" t="s">
        <v>149</v>
      </c>
      <c r="AW587" s="12" t="s">
        <v>31</v>
      </c>
      <c r="AX587" s="12" t="s">
        <v>78</v>
      </c>
      <c r="AY587" s="148" t="s">
        <v>142</v>
      </c>
    </row>
    <row r="588" spans="2:65" s="1" customFormat="1" ht="90" customHeight="1">
      <c r="B588" s="32"/>
      <c r="C588" s="160" t="s">
        <v>517</v>
      </c>
      <c r="D588" s="160" t="s">
        <v>316</v>
      </c>
      <c r="E588" s="161" t="s">
        <v>615</v>
      </c>
      <c r="F588" s="162" t="s">
        <v>616</v>
      </c>
      <c r="G588" s="163" t="s">
        <v>290</v>
      </c>
      <c r="H588" s="164">
        <v>2.9</v>
      </c>
      <c r="I588" s="165"/>
      <c r="J588" s="166">
        <f>ROUND(I588*H588,2)</f>
        <v>0</v>
      </c>
      <c r="K588" s="162" t="s">
        <v>147</v>
      </c>
      <c r="L588" s="32"/>
      <c r="M588" s="167" t="s">
        <v>19</v>
      </c>
      <c r="N588" s="168" t="s">
        <v>41</v>
      </c>
      <c r="P588" s="135">
        <f>O588*H588</f>
        <v>0</v>
      </c>
      <c r="Q588" s="135">
        <v>0</v>
      </c>
      <c r="R588" s="135">
        <f>Q588*H588</f>
        <v>0</v>
      </c>
      <c r="S588" s="135">
        <v>0</v>
      </c>
      <c r="T588" s="136">
        <f>S588*H588</f>
        <v>0</v>
      </c>
      <c r="AR588" s="137" t="s">
        <v>543</v>
      </c>
      <c r="AT588" s="137" t="s">
        <v>316</v>
      </c>
      <c r="AU588" s="137" t="s">
        <v>78</v>
      </c>
      <c r="AY588" s="17" t="s">
        <v>142</v>
      </c>
      <c r="BE588" s="138">
        <f>IF(N588="základní",J588,0)</f>
        <v>0</v>
      </c>
      <c r="BF588" s="138">
        <f>IF(N588="snížená",J588,0)</f>
        <v>0</v>
      </c>
      <c r="BG588" s="138">
        <f>IF(N588="zákl. přenesená",J588,0)</f>
        <v>0</v>
      </c>
      <c r="BH588" s="138">
        <f>IF(N588="sníž. přenesená",J588,0)</f>
        <v>0</v>
      </c>
      <c r="BI588" s="138">
        <f>IF(N588="nulová",J588,0)</f>
        <v>0</v>
      </c>
      <c r="BJ588" s="17" t="s">
        <v>78</v>
      </c>
      <c r="BK588" s="138">
        <f>ROUND(I588*H588,2)</f>
        <v>0</v>
      </c>
      <c r="BL588" s="17" t="s">
        <v>543</v>
      </c>
      <c r="BM588" s="137" t="s">
        <v>2200</v>
      </c>
    </row>
    <row r="589" spans="2:65" s="11" customFormat="1" ht="11.25">
      <c r="B589" s="139"/>
      <c r="D589" s="140" t="s">
        <v>151</v>
      </c>
      <c r="E589" s="141" t="s">
        <v>19</v>
      </c>
      <c r="F589" s="142" t="s">
        <v>2201</v>
      </c>
      <c r="H589" s="143">
        <v>2.9</v>
      </c>
      <c r="I589" s="144"/>
      <c r="L589" s="139"/>
      <c r="M589" s="145"/>
      <c r="T589" s="146"/>
      <c r="AT589" s="141" t="s">
        <v>151</v>
      </c>
      <c r="AU589" s="141" t="s">
        <v>78</v>
      </c>
      <c r="AV589" s="11" t="s">
        <v>80</v>
      </c>
      <c r="AW589" s="11" t="s">
        <v>31</v>
      </c>
      <c r="AX589" s="11" t="s">
        <v>70</v>
      </c>
      <c r="AY589" s="141" t="s">
        <v>142</v>
      </c>
    </row>
    <row r="590" spans="2:65" s="12" customFormat="1" ht="11.25">
      <c r="B590" s="147"/>
      <c r="D590" s="140" t="s">
        <v>151</v>
      </c>
      <c r="E590" s="148" t="s">
        <v>19</v>
      </c>
      <c r="F590" s="149" t="s">
        <v>154</v>
      </c>
      <c r="H590" s="150">
        <v>2.9</v>
      </c>
      <c r="I590" s="151"/>
      <c r="L590" s="147"/>
      <c r="M590" s="152"/>
      <c r="T590" s="153"/>
      <c r="AT590" s="148" t="s">
        <v>151</v>
      </c>
      <c r="AU590" s="148" t="s">
        <v>78</v>
      </c>
      <c r="AV590" s="12" t="s">
        <v>149</v>
      </c>
      <c r="AW590" s="12" t="s">
        <v>31</v>
      </c>
      <c r="AX590" s="12" t="s">
        <v>78</v>
      </c>
      <c r="AY590" s="148" t="s">
        <v>142</v>
      </c>
    </row>
    <row r="591" spans="2:65" s="1" customFormat="1" ht="100.5" customHeight="1">
      <c r="B591" s="32"/>
      <c r="C591" s="160" t="s">
        <v>523</v>
      </c>
      <c r="D591" s="160" t="s">
        <v>316</v>
      </c>
      <c r="E591" s="161" t="s">
        <v>1467</v>
      </c>
      <c r="F591" s="162" t="s">
        <v>1468</v>
      </c>
      <c r="G591" s="163" t="s">
        <v>290</v>
      </c>
      <c r="H591" s="164">
        <v>181.8</v>
      </c>
      <c r="I591" s="165"/>
      <c r="J591" s="166">
        <f>ROUND(I591*H591,2)</f>
        <v>0</v>
      </c>
      <c r="K591" s="162" t="s">
        <v>147</v>
      </c>
      <c r="L591" s="32"/>
      <c r="M591" s="167" t="s">
        <v>19</v>
      </c>
      <c r="N591" s="168" t="s">
        <v>41</v>
      </c>
      <c r="P591" s="135">
        <f>O591*H591</f>
        <v>0</v>
      </c>
      <c r="Q591" s="135">
        <v>0</v>
      </c>
      <c r="R591" s="135">
        <f>Q591*H591</f>
        <v>0</v>
      </c>
      <c r="S591" s="135">
        <v>0</v>
      </c>
      <c r="T591" s="136">
        <f>S591*H591</f>
        <v>0</v>
      </c>
      <c r="AR591" s="137" t="s">
        <v>543</v>
      </c>
      <c r="AT591" s="137" t="s">
        <v>316</v>
      </c>
      <c r="AU591" s="137" t="s">
        <v>78</v>
      </c>
      <c r="AY591" s="17" t="s">
        <v>142</v>
      </c>
      <c r="BE591" s="138">
        <f>IF(N591="základní",J591,0)</f>
        <v>0</v>
      </c>
      <c r="BF591" s="138">
        <f>IF(N591="snížená",J591,0)</f>
        <v>0</v>
      </c>
      <c r="BG591" s="138">
        <f>IF(N591="zákl. přenesená",J591,0)</f>
        <v>0</v>
      </c>
      <c r="BH591" s="138">
        <f>IF(N591="sníž. přenesená",J591,0)</f>
        <v>0</v>
      </c>
      <c r="BI591" s="138">
        <f>IF(N591="nulová",J591,0)</f>
        <v>0</v>
      </c>
      <c r="BJ591" s="17" t="s">
        <v>78</v>
      </c>
      <c r="BK591" s="138">
        <f>ROUND(I591*H591,2)</f>
        <v>0</v>
      </c>
      <c r="BL591" s="17" t="s">
        <v>543</v>
      </c>
      <c r="BM591" s="137" t="s">
        <v>2202</v>
      </c>
    </row>
    <row r="592" spans="2:65" s="11" customFormat="1" ht="11.25">
      <c r="B592" s="139"/>
      <c r="D592" s="140" t="s">
        <v>151</v>
      </c>
      <c r="E592" s="141" t="s">
        <v>19</v>
      </c>
      <c r="F592" s="142" t="s">
        <v>2203</v>
      </c>
      <c r="H592" s="143">
        <v>181.8</v>
      </c>
      <c r="I592" s="144"/>
      <c r="L592" s="139"/>
      <c r="M592" s="145"/>
      <c r="T592" s="146"/>
      <c r="AT592" s="141" t="s">
        <v>151</v>
      </c>
      <c r="AU592" s="141" t="s">
        <v>78</v>
      </c>
      <c r="AV592" s="11" t="s">
        <v>80</v>
      </c>
      <c r="AW592" s="11" t="s">
        <v>31</v>
      </c>
      <c r="AX592" s="11" t="s">
        <v>70</v>
      </c>
      <c r="AY592" s="141" t="s">
        <v>142</v>
      </c>
    </row>
    <row r="593" spans="2:51" s="12" customFormat="1" ht="11.25">
      <c r="B593" s="147"/>
      <c r="D593" s="140" t="s">
        <v>151</v>
      </c>
      <c r="E593" s="148" t="s">
        <v>19</v>
      </c>
      <c r="F593" s="149" t="s">
        <v>154</v>
      </c>
      <c r="H593" s="150">
        <v>181.8</v>
      </c>
      <c r="I593" s="151"/>
      <c r="L593" s="147"/>
      <c r="M593" s="172"/>
      <c r="N593" s="173"/>
      <c r="O593" s="173"/>
      <c r="P593" s="173"/>
      <c r="Q593" s="173"/>
      <c r="R593" s="173"/>
      <c r="S593" s="173"/>
      <c r="T593" s="174"/>
      <c r="AT593" s="148" t="s">
        <v>151</v>
      </c>
      <c r="AU593" s="148" t="s">
        <v>78</v>
      </c>
      <c r="AV593" s="12" t="s">
        <v>149</v>
      </c>
      <c r="AW593" s="12" t="s">
        <v>31</v>
      </c>
      <c r="AX593" s="12" t="s">
        <v>78</v>
      </c>
      <c r="AY593" s="148" t="s">
        <v>142</v>
      </c>
    </row>
    <row r="594" spans="2:51" s="1" customFormat="1" ht="6.95" customHeight="1">
      <c r="B594" s="41"/>
      <c r="C594" s="42"/>
      <c r="D594" s="42"/>
      <c r="E594" s="42"/>
      <c r="F594" s="42"/>
      <c r="G594" s="42"/>
      <c r="H594" s="42"/>
      <c r="I594" s="42"/>
      <c r="J594" s="42"/>
      <c r="K594" s="42"/>
      <c r="L594" s="32"/>
    </row>
  </sheetData>
  <sheetProtection algorithmName="SHA-512" hashValue="XbfLuJ7GWj9E1JX6ve2tIbXKNfTIkyxSranlGhqtFagozV7cFCnO0U6X79gkpF/OGx1fSzinWPelL1lsxSeGiA==" saltValue="dAKxT0sQBr8hWMThBeQbOQ==" spinCount="100000" sheet="1" objects="1" scenarios="1" formatColumns="0" formatRows="0" autoFilter="0"/>
  <autoFilter ref="C83:K593" xr:uid="{00000000-0009-0000-0000-000005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991"/>
  <sheetViews>
    <sheetView showGridLines="0" tabSelected="1" topLeftCell="A68" workbookViewId="0">
      <selection activeCell="I86" sqref="I86"/>
    </sheetView>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7" t="s">
        <v>95</v>
      </c>
    </row>
    <row r="3" spans="2:46" ht="6.95" customHeight="1">
      <c r="B3" s="18"/>
      <c r="C3" s="19"/>
      <c r="D3" s="19"/>
      <c r="E3" s="19"/>
      <c r="F3" s="19"/>
      <c r="G3" s="19"/>
      <c r="H3" s="19"/>
      <c r="I3" s="19"/>
      <c r="J3" s="19"/>
      <c r="K3" s="19"/>
      <c r="L3" s="20"/>
      <c r="AT3" s="17" t="s">
        <v>80</v>
      </c>
    </row>
    <row r="4" spans="2:46" ht="24.95" customHeight="1">
      <c r="B4" s="20"/>
      <c r="D4" s="21" t="s">
        <v>114</v>
      </c>
      <c r="L4" s="20"/>
      <c r="M4" s="90" t="s">
        <v>10</v>
      </c>
      <c r="AT4" s="17" t="s">
        <v>4</v>
      </c>
    </row>
    <row r="5" spans="2:46" ht="6.95" customHeight="1">
      <c r="B5" s="20"/>
      <c r="L5" s="20"/>
    </row>
    <row r="6" spans="2:46" ht="12" customHeight="1">
      <c r="B6" s="20"/>
      <c r="D6" s="27" t="s">
        <v>16</v>
      </c>
      <c r="L6" s="20"/>
    </row>
    <row r="7" spans="2:46" ht="16.5" customHeight="1">
      <c r="B7" s="20"/>
      <c r="E7" s="316" t="str">
        <f>'Rekapitulace stavby'!K6</f>
        <v>Prostá rekonstrukce trati Chotětov (včetně) - Všetaty (mimo)</v>
      </c>
      <c r="F7" s="317"/>
      <c r="G7" s="317"/>
      <c r="H7" s="317"/>
      <c r="L7" s="20"/>
    </row>
    <row r="8" spans="2:46" s="1" customFormat="1" ht="12" customHeight="1">
      <c r="B8" s="32"/>
      <c r="D8" s="27" t="s">
        <v>115</v>
      </c>
      <c r="L8" s="32"/>
    </row>
    <row r="9" spans="2:46" s="1" customFormat="1" ht="16.5" customHeight="1">
      <c r="B9" s="32"/>
      <c r="E9" s="280" t="s">
        <v>2204</v>
      </c>
      <c r="F9" s="318"/>
      <c r="G9" s="318"/>
      <c r="H9" s="318"/>
      <c r="L9" s="32"/>
    </row>
    <row r="10" spans="2:46" s="1" customFormat="1" ht="11.25">
      <c r="B10" s="32"/>
      <c r="L10" s="32"/>
    </row>
    <row r="11" spans="2:46" s="1" customFormat="1" ht="12" customHeight="1">
      <c r="B11" s="32"/>
      <c r="D11" s="27" t="s">
        <v>18</v>
      </c>
      <c r="F11" s="25" t="s">
        <v>19</v>
      </c>
      <c r="I11" s="27" t="s">
        <v>20</v>
      </c>
      <c r="J11" s="25" t="s">
        <v>19</v>
      </c>
      <c r="L11" s="32"/>
    </row>
    <row r="12" spans="2:46" s="1" customFormat="1" ht="12" customHeight="1">
      <c r="B12" s="32"/>
      <c r="D12" s="27" t="s">
        <v>21</v>
      </c>
      <c r="F12" s="25" t="s">
        <v>22</v>
      </c>
      <c r="I12" s="27" t="s">
        <v>23</v>
      </c>
      <c r="J12" s="49">
        <f>'Rekapitulace stavby'!AN8</f>
        <v>45728</v>
      </c>
      <c r="L12" s="32"/>
    </row>
    <row r="13" spans="2:46" s="1" customFormat="1" ht="10.9" customHeight="1">
      <c r="B13" s="32"/>
      <c r="L13" s="32"/>
    </row>
    <row r="14" spans="2:46" s="1" customFormat="1" ht="12" customHeight="1">
      <c r="B14" s="32"/>
      <c r="D14" s="27" t="s">
        <v>24</v>
      </c>
      <c r="I14" s="27" t="s">
        <v>25</v>
      </c>
      <c r="J14" s="25" t="s">
        <v>19</v>
      </c>
      <c r="L14" s="32"/>
    </row>
    <row r="15" spans="2:46" s="1" customFormat="1" ht="18" customHeight="1">
      <c r="B15" s="32"/>
      <c r="E15" s="25" t="s">
        <v>26</v>
      </c>
      <c r="I15" s="27" t="s">
        <v>27</v>
      </c>
      <c r="J15" s="25" t="s">
        <v>19</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319" t="str">
        <f>'Rekapitulace stavby'!E14</f>
        <v>Vyplň údaj</v>
      </c>
      <c r="F18" s="286"/>
      <c r="G18" s="286"/>
      <c r="H18" s="286"/>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
      </c>
      <c r="L20" s="32"/>
    </row>
    <row r="21" spans="2:12" s="1" customFormat="1" ht="18" customHeight="1">
      <c r="B21" s="32"/>
      <c r="E21" s="25" t="str">
        <f>IF('Rekapitulace stavby'!E17="","",'Rekapitulace stavby'!E17)</f>
        <v xml:space="preserve"> </v>
      </c>
      <c r="I21" s="27" t="s">
        <v>27</v>
      </c>
      <c r="J21" s="25" t="str">
        <f>IF('Rekapitulace stavby'!AN17="","",'Rekapitulace stavby'!AN17)</f>
        <v/>
      </c>
      <c r="L21" s="32"/>
    </row>
    <row r="22" spans="2:12" s="1" customFormat="1" ht="6.95" customHeight="1">
      <c r="B22" s="32"/>
      <c r="L22" s="32"/>
    </row>
    <row r="23" spans="2:12" s="1" customFormat="1" ht="12" customHeight="1">
      <c r="B23" s="32"/>
      <c r="D23" s="27" t="s">
        <v>32</v>
      </c>
      <c r="I23" s="27" t="s">
        <v>25</v>
      </c>
      <c r="J23" s="25" t="s">
        <v>19</v>
      </c>
      <c r="L23" s="32"/>
    </row>
    <row r="24" spans="2:12" s="1" customFormat="1" ht="18" customHeight="1">
      <c r="B24" s="32"/>
      <c r="E24" s="25" t="s">
        <v>33</v>
      </c>
      <c r="I24" s="27" t="s">
        <v>27</v>
      </c>
      <c r="J24" s="25" t="s">
        <v>19</v>
      </c>
      <c r="L24" s="32"/>
    </row>
    <row r="25" spans="2:12" s="1" customFormat="1" ht="6.95" customHeight="1">
      <c r="B25" s="32"/>
      <c r="L25" s="32"/>
    </row>
    <row r="26" spans="2:12" s="1" customFormat="1" ht="12" customHeight="1">
      <c r="B26" s="32"/>
      <c r="D26" s="27" t="s">
        <v>34</v>
      </c>
      <c r="L26" s="32"/>
    </row>
    <row r="27" spans="2:12" s="7" customFormat="1" ht="119.25" customHeight="1">
      <c r="B27" s="91"/>
      <c r="E27" s="291" t="s">
        <v>117</v>
      </c>
      <c r="F27" s="291"/>
      <c r="G27" s="291"/>
      <c r="H27" s="291"/>
      <c r="L27" s="91"/>
    </row>
    <row r="28" spans="2:12" s="1" customFormat="1" ht="6.95" customHeight="1">
      <c r="B28" s="32"/>
      <c r="L28" s="32"/>
    </row>
    <row r="29" spans="2:12" s="1" customFormat="1" ht="6.95" customHeight="1">
      <c r="B29" s="32"/>
      <c r="D29" s="50"/>
      <c r="E29" s="50"/>
      <c r="F29" s="50"/>
      <c r="G29" s="50"/>
      <c r="H29" s="50"/>
      <c r="I29" s="50"/>
      <c r="J29" s="50"/>
      <c r="K29" s="50"/>
      <c r="L29" s="32"/>
    </row>
    <row r="30" spans="2:12" s="1" customFormat="1" ht="25.35" customHeight="1">
      <c r="B30" s="32"/>
      <c r="D30" s="92" t="s">
        <v>36</v>
      </c>
      <c r="J30" s="63">
        <f>ROUND(J84, 2)</f>
        <v>0</v>
      </c>
      <c r="L30" s="32"/>
    </row>
    <row r="31" spans="2:12" s="1" customFormat="1" ht="6.95" customHeight="1">
      <c r="B31" s="32"/>
      <c r="D31" s="50"/>
      <c r="E31" s="50"/>
      <c r="F31" s="50"/>
      <c r="G31" s="50"/>
      <c r="H31" s="50"/>
      <c r="I31" s="50"/>
      <c r="J31" s="50"/>
      <c r="K31" s="50"/>
      <c r="L31" s="32"/>
    </row>
    <row r="32" spans="2:12" s="1" customFormat="1" ht="14.45" customHeight="1">
      <c r="B32" s="32"/>
      <c r="F32" s="35" t="s">
        <v>38</v>
      </c>
      <c r="I32" s="35" t="s">
        <v>37</v>
      </c>
      <c r="J32" s="35" t="s">
        <v>39</v>
      </c>
      <c r="L32" s="32"/>
    </row>
    <row r="33" spans="2:12" s="1" customFormat="1" ht="14.45" customHeight="1">
      <c r="B33" s="32"/>
      <c r="D33" s="52" t="s">
        <v>40</v>
      </c>
      <c r="E33" s="27" t="s">
        <v>41</v>
      </c>
      <c r="F33" s="83">
        <f>ROUND((SUM(BE84:BE990)),  2)</f>
        <v>0</v>
      </c>
      <c r="I33" s="93">
        <v>0.21</v>
      </c>
      <c r="J33" s="83">
        <f>ROUND(((SUM(BE84:BE990))*I33),  2)</f>
        <v>0</v>
      </c>
      <c r="L33" s="32"/>
    </row>
    <row r="34" spans="2:12" s="1" customFormat="1" ht="14.45" customHeight="1">
      <c r="B34" s="32"/>
      <c r="E34" s="27" t="s">
        <v>42</v>
      </c>
      <c r="F34" s="83">
        <f>ROUND((SUM(BF84:BF990)),  2)</f>
        <v>0</v>
      </c>
      <c r="I34" s="93">
        <v>0.12</v>
      </c>
      <c r="J34" s="83">
        <f>ROUND(((SUM(BF84:BF990))*I34),  2)</f>
        <v>0</v>
      </c>
      <c r="L34" s="32"/>
    </row>
    <row r="35" spans="2:12" s="1" customFormat="1" ht="14.45" hidden="1" customHeight="1">
      <c r="B35" s="32"/>
      <c r="E35" s="27" t="s">
        <v>43</v>
      </c>
      <c r="F35" s="83">
        <f>ROUND((SUM(BG84:BG990)),  2)</f>
        <v>0</v>
      </c>
      <c r="I35" s="93">
        <v>0.21</v>
      </c>
      <c r="J35" s="83">
        <f>0</f>
        <v>0</v>
      </c>
      <c r="L35" s="32"/>
    </row>
    <row r="36" spans="2:12" s="1" customFormat="1" ht="14.45" hidden="1" customHeight="1">
      <c r="B36" s="32"/>
      <c r="E36" s="27" t="s">
        <v>44</v>
      </c>
      <c r="F36" s="83">
        <f>ROUND((SUM(BH84:BH990)),  2)</f>
        <v>0</v>
      </c>
      <c r="I36" s="93">
        <v>0.12</v>
      </c>
      <c r="J36" s="83">
        <f>0</f>
        <v>0</v>
      </c>
      <c r="L36" s="32"/>
    </row>
    <row r="37" spans="2:12" s="1" customFormat="1" ht="14.45" hidden="1" customHeight="1">
      <c r="B37" s="32"/>
      <c r="E37" s="27" t="s">
        <v>45</v>
      </c>
      <c r="F37" s="83">
        <f>ROUND((SUM(BI84:BI990)),  2)</f>
        <v>0</v>
      </c>
      <c r="I37" s="93">
        <v>0</v>
      </c>
      <c r="J37" s="83">
        <f>0</f>
        <v>0</v>
      </c>
      <c r="L37" s="32"/>
    </row>
    <row r="38" spans="2:12" s="1" customFormat="1" ht="6.95" customHeight="1">
      <c r="B38" s="32"/>
      <c r="L38" s="32"/>
    </row>
    <row r="39" spans="2:12" s="1" customFormat="1" ht="25.35" customHeight="1">
      <c r="B39" s="32"/>
      <c r="C39" s="94"/>
      <c r="D39" s="95" t="s">
        <v>46</v>
      </c>
      <c r="E39" s="54"/>
      <c r="F39" s="54"/>
      <c r="G39" s="96" t="s">
        <v>47</v>
      </c>
      <c r="H39" s="97" t="s">
        <v>48</v>
      </c>
      <c r="I39" s="54"/>
      <c r="J39" s="98">
        <f>SUM(J30:J37)</f>
        <v>0</v>
      </c>
      <c r="K39" s="99"/>
      <c r="L39" s="32"/>
    </row>
    <row r="40" spans="2:12" s="1" customFormat="1" ht="14.45" customHeight="1">
      <c r="B40" s="41"/>
      <c r="C40" s="42"/>
      <c r="D40" s="42"/>
      <c r="E40" s="42"/>
      <c r="F40" s="42"/>
      <c r="G40" s="42"/>
      <c r="H40" s="42"/>
      <c r="I40" s="42"/>
      <c r="J40" s="42"/>
      <c r="K40" s="42"/>
      <c r="L40" s="32"/>
    </row>
    <row r="44" spans="2:12" s="1" customFormat="1" ht="6.95" customHeight="1">
      <c r="B44" s="43"/>
      <c r="C44" s="44"/>
      <c r="D44" s="44"/>
      <c r="E44" s="44"/>
      <c r="F44" s="44"/>
      <c r="G44" s="44"/>
      <c r="H44" s="44"/>
      <c r="I44" s="44"/>
      <c r="J44" s="44"/>
      <c r="K44" s="44"/>
      <c r="L44" s="32"/>
    </row>
    <row r="45" spans="2:12" s="1" customFormat="1" ht="24.95" customHeight="1">
      <c r="B45" s="32"/>
      <c r="C45" s="21" t="s">
        <v>118</v>
      </c>
      <c r="L45" s="32"/>
    </row>
    <row r="46" spans="2:12" s="1" customFormat="1" ht="6.95" customHeight="1">
      <c r="B46" s="32"/>
      <c r="L46" s="32"/>
    </row>
    <row r="47" spans="2:12" s="1" customFormat="1" ht="12" customHeight="1">
      <c r="B47" s="32"/>
      <c r="C47" s="27" t="s">
        <v>16</v>
      </c>
      <c r="L47" s="32"/>
    </row>
    <row r="48" spans="2:12" s="1" customFormat="1" ht="16.5" customHeight="1">
      <c r="B48" s="32"/>
      <c r="E48" s="316" t="str">
        <f>E7</f>
        <v>Prostá rekonstrukce trati Chotětov (včetně) - Všetaty (mimo)</v>
      </c>
      <c r="F48" s="317"/>
      <c r="G48" s="317"/>
      <c r="H48" s="317"/>
      <c r="L48" s="32"/>
    </row>
    <row r="49" spans="2:47" s="1" customFormat="1" ht="12" customHeight="1">
      <c r="B49" s="32"/>
      <c r="C49" s="27" t="s">
        <v>115</v>
      </c>
      <c r="L49" s="32"/>
    </row>
    <row r="50" spans="2:47" s="1" customFormat="1" ht="16.5" customHeight="1">
      <c r="B50" s="32"/>
      <c r="E50" s="280" t="str">
        <f>E9</f>
        <v>SO 06 - Rekonstrukce žst. Chotětov</v>
      </c>
      <c r="F50" s="318"/>
      <c r="G50" s="318"/>
      <c r="H50" s="318"/>
      <c r="L50" s="32"/>
    </row>
    <row r="51" spans="2:47" s="1" customFormat="1" ht="6.95" customHeight="1">
      <c r="B51" s="32"/>
      <c r="L51" s="32"/>
    </row>
    <row r="52" spans="2:47" s="1" customFormat="1" ht="12" customHeight="1">
      <c r="B52" s="32"/>
      <c r="C52" s="27" t="s">
        <v>21</v>
      </c>
      <c r="F52" s="25" t="str">
        <f>F12</f>
        <v xml:space="preserve"> </v>
      </c>
      <c r="I52" s="27" t="s">
        <v>23</v>
      </c>
      <c r="J52" s="49">
        <f>IF(J12="","",J12)</f>
        <v>45728</v>
      </c>
      <c r="L52" s="32"/>
    </row>
    <row r="53" spans="2:47" s="1" customFormat="1" ht="6.95" customHeight="1">
      <c r="B53" s="32"/>
      <c r="L53" s="32"/>
    </row>
    <row r="54" spans="2:47" s="1" customFormat="1" ht="15.2" customHeight="1">
      <c r="B54" s="32"/>
      <c r="C54" s="27" t="s">
        <v>24</v>
      </c>
      <c r="F54" s="25" t="str">
        <f>E15</f>
        <v>Zimola Bohumil</v>
      </c>
      <c r="I54" s="27" t="s">
        <v>30</v>
      </c>
      <c r="J54" s="30" t="str">
        <f>E21</f>
        <v xml:space="preserve"> </v>
      </c>
      <c r="L54" s="32"/>
    </row>
    <row r="55" spans="2:47" s="1" customFormat="1" ht="15.2" customHeight="1">
      <c r="B55" s="32"/>
      <c r="C55" s="27" t="s">
        <v>28</v>
      </c>
      <c r="F55" s="25" t="str">
        <f>IF(E18="","",E18)</f>
        <v>Vyplň údaj</v>
      </c>
      <c r="I55" s="27" t="s">
        <v>32</v>
      </c>
      <c r="J55" s="30" t="str">
        <f>E24</f>
        <v>Hospopdková Marcela</v>
      </c>
      <c r="L55" s="32"/>
    </row>
    <row r="56" spans="2:47" s="1" customFormat="1" ht="10.35" customHeight="1">
      <c r="B56" s="32"/>
      <c r="L56" s="32"/>
    </row>
    <row r="57" spans="2:47" s="1" customFormat="1" ht="29.25" customHeight="1">
      <c r="B57" s="32"/>
      <c r="C57" s="100" t="s">
        <v>119</v>
      </c>
      <c r="D57" s="94"/>
      <c r="E57" s="94"/>
      <c r="F57" s="94"/>
      <c r="G57" s="94"/>
      <c r="H57" s="94"/>
      <c r="I57" s="94"/>
      <c r="J57" s="101" t="s">
        <v>120</v>
      </c>
      <c r="K57" s="94"/>
      <c r="L57" s="32"/>
    </row>
    <row r="58" spans="2:47" s="1" customFormat="1" ht="10.35" customHeight="1">
      <c r="B58" s="32"/>
      <c r="L58" s="32"/>
    </row>
    <row r="59" spans="2:47" s="1" customFormat="1" ht="22.9" customHeight="1">
      <c r="B59" s="32"/>
      <c r="C59" s="102" t="s">
        <v>68</v>
      </c>
      <c r="J59" s="63">
        <f>J84</f>
        <v>0</v>
      </c>
      <c r="L59" s="32"/>
      <c r="AU59" s="17" t="s">
        <v>121</v>
      </c>
    </row>
    <row r="60" spans="2:47" s="8" customFormat="1" ht="24.95" customHeight="1">
      <c r="B60" s="103"/>
      <c r="D60" s="104" t="s">
        <v>122</v>
      </c>
      <c r="E60" s="105"/>
      <c r="F60" s="105"/>
      <c r="G60" s="105"/>
      <c r="H60" s="105"/>
      <c r="I60" s="105"/>
      <c r="J60" s="106">
        <f>J85</f>
        <v>0</v>
      </c>
      <c r="L60" s="103"/>
    </row>
    <row r="61" spans="2:47" s="8" customFormat="1" ht="24.95" customHeight="1">
      <c r="B61" s="103"/>
      <c r="D61" s="104" t="s">
        <v>123</v>
      </c>
      <c r="E61" s="105"/>
      <c r="F61" s="105"/>
      <c r="G61" s="105"/>
      <c r="H61" s="105"/>
      <c r="I61" s="105"/>
      <c r="J61" s="106">
        <f>J422</f>
        <v>0</v>
      </c>
      <c r="L61" s="103"/>
    </row>
    <row r="62" spans="2:47" s="8" customFormat="1" ht="24.95" customHeight="1">
      <c r="B62" s="103"/>
      <c r="D62" s="104" t="s">
        <v>124</v>
      </c>
      <c r="E62" s="105"/>
      <c r="F62" s="105"/>
      <c r="G62" s="105"/>
      <c r="H62" s="105"/>
      <c r="I62" s="105"/>
      <c r="J62" s="106">
        <f>J576</f>
        <v>0</v>
      </c>
      <c r="L62" s="103"/>
    </row>
    <row r="63" spans="2:47" s="8" customFormat="1" ht="24.95" customHeight="1">
      <c r="B63" s="103"/>
      <c r="D63" s="104" t="s">
        <v>125</v>
      </c>
      <c r="E63" s="105"/>
      <c r="F63" s="105"/>
      <c r="G63" s="105"/>
      <c r="H63" s="105"/>
      <c r="I63" s="105"/>
      <c r="J63" s="106">
        <f>J889</f>
        <v>0</v>
      </c>
      <c r="L63" s="103"/>
    </row>
    <row r="64" spans="2:47" s="8" customFormat="1" ht="24.95" customHeight="1">
      <c r="B64" s="103"/>
      <c r="D64" s="104" t="s">
        <v>126</v>
      </c>
      <c r="E64" s="105"/>
      <c r="F64" s="105"/>
      <c r="G64" s="105"/>
      <c r="H64" s="105"/>
      <c r="I64" s="105"/>
      <c r="J64" s="106">
        <f>J925</f>
        <v>0</v>
      </c>
      <c r="L64" s="103"/>
    </row>
    <row r="65" spans="2:12" s="1" customFormat="1" ht="21.75" customHeight="1">
      <c r="B65" s="32"/>
      <c r="L65" s="32"/>
    </row>
    <row r="66" spans="2:12" s="1" customFormat="1" ht="6.95" customHeight="1">
      <c r="B66" s="41"/>
      <c r="C66" s="42"/>
      <c r="D66" s="42"/>
      <c r="E66" s="42"/>
      <c r="F66" s="42"/>
      <c r="G66" s="42"/>
      <c r="H66" s="42"/>
      <c r="I66" s="42"/>
      <c r="J66" s="42"/>
      <c r="K66" s="42"/>
      <c r="L66" s="32"/>
    </row>
    <row r="70" spans="2:12" s="1" customFormat="1" ht="6.95" customHeight="1">
      <c r="B70" s="43"/>
      <c r="C70" s="44"/>
      <c r="D70" s="44"/>
      <c r="E70" s="44"/>
      <c r="F70" s="44"/>
      <c r="G70" s="44"/>
      <c r="H70" s="44"/>
      <c r="I70" s="44"/>
      <c r="J70" s="44"/>
      <c r="K70" s="44"/>
      <c r="L70" s="32"/>
    </row>
    <row r="71" spans="2:12" s="1" customFormat="1" ht="24.95" customHeight="1">
      <c r="B71" s="32"/>
      <c r="C71" s="21" t="s">
        <v>127</v>
      </c>
      <c r="L71" s="32"/>
    </row>
    <row r="72" spans="2:12" s="1" customFormat="1" ht="6.95" customHeight="1">
      <c r="B72" s="32"/>
      <c r="L72" s="32"/>
    </row>
    <row r="73" spans="2:12" s="1" customFormat="1" ht="12" customHeight="1">
      <c r="B73" s="32"/>
      <c r="C73" s="27" t="s">
        <v>16</v>
      </c>
      <c r="L73" s="32"/>
    </row>
    <row r="74" spans="2:12" s="1" customFormat="1" ht="16.5" customHeight="1">
      <c r="B74" s="32"/>
      <c r="E74" s="316" t="str">
        <f>E7</f>
        <v>Prostá rekonstrukce trati Chotětov (včetně) - Všetaty (mimo)</v>
      </c>
      <c r="F74" s="317"/>
      <c r="G74" s="317"/>
      <c r="H74" s="317"/>
      <c r="L74" s="32"/>
    </row>
    <row r="75" spans="2:12" s="1" customFormat="1" ht="12" customHeight="1">
      <c r="B75" s="32"/>
      <c r="C75" s="27" t="s">
        <v>115</v>
      </c>
      <c r="L75" s="32"/>
    </row>
    <row r="76" spans="2:12" s="1" customFormat="1" ht="16.5" customHeight="1">
      <c r="B76" s="32"/>
      <c r="E76" s="280" t="str">
        <f>E9</f>
        <v>SO 06 - Rekonstrukce žst. Chotětov</v>
      </c>
      <c r="F76" s="318"/>
      <c r="G76" s="318"/>
      <c r="H76" s="318"/>
      <c r="L76" s="32"/>
    </row>
    <row r="77" spans="2:12" s="1" customFormat="1" ht="6.95" customHeight="1">
      <c r="B77" s="32"/>
      <c r="L77" s="32"/>
    </row>
    <row r="78" spans="2:12" s="1" customFormat="1" ht="12" customHeight="1">
      <c r="B78" s="32"/>
      <c r="C78" s="27" t="s">
        <v>21</v>
      </c>
      <c r="F78" s="25" t="str">
        <f>F12</f>
        <v xml:space="preserve"> </v>
      </c>
      <c r="I78" s="27" t="s">
        <v>23</v>
      </c>
      <c r="J78" s="49">
        <f>IF(J12="","",J12)</f>
        <v>45728</v>
      </c>
      <c r="L78" s="32"/>
    </row>
    <row r="79" spans="2:12" s="1" customFormat="1" ht="6.95" customHeight="1">
      <c r="B79" s="32"/>
      <c r="L79" s="32"/>
    </row>
    <row r="80" spans="2:12" s="1" customFormat="1" ht="15.2" customHeight="1">
      <c r="B80" s="32"/>
      <c r="C80" s="27" t="s">
        <v>24</v>
      </c>
      <c r="F80" s="25" t="str">
        <f>E15</f>
        <v>Zimola Bohumil</v>
      </c>
      <c r="I80" s="27" t="s">
        <v>30</v>
      </c>
      <c r="J80" s="30" t="str">
        <f>E21</f>
        <v xml:space="preserve"> </v>
      </c>
      <c r="L80" s="32"/>
    </row>
    <row r="81" spans="2:65" s="1" customFormat="1" ht="15.2" customHeight="1">
      <c r="B81" s="32"/>
      <c r="C81" s="27" t="s">
        <v>28</v>
      </c>
      <c r="F81" s="25" t="str">
        <f>IF(E18="","",E18)</f>
        <v>Vyplň údaj</v>
      </c>
      <c r="I81" s="27" t="s">
        <v>32</v>
      </c>
      <c r="J81" s="30" t="str">
        <f>E24</f>
        <v>Hospopdková Marcela</v>
      </c>
      <c r="L81" s="32"/>
    </row>
    <row r="82" spans="2:65" s="1" customFormat="1" ht="10.35" customHeight="1">
      <c r="B82" s="32"/>
      <c r="L82" s="32"/>
    </row>
    <row r="83" spans="2:65" s="9" customFormat="1" ht="29.25" customHeight="1">
      <c r="B83" s="107"/>
      <c r="C83" s="108" t="s">
        <v>128</v>
      </c>
      <c r="D83" s="109" t="s">
        <v>55</v>
      </c>
      <c r="E83" s="109" t="s">
        <v>51</v>
      </c>
      <c r="F83" s="109" t="s">
        <v>52</v>
      </c>
      <c r="G83" s="109" t="s">
        <v>129</v>
      </c>
      <c r="H83" s="109" t="s">
        <v>130</v>
      </c>
      <c r="I83" s="109" t="s">
        <v>131</v>
      </c>
      <c r="J83" s="109" t="s">
        <v>120</v>
      </c>
      <c r="K83" s="110" t="s">
        <v>132</v>
      </c>
      <c r="L83" s="107"/>
      <c r="M83" s="56" t="s">
        <v>19</v>
      </c>
      <c r="N83" s="57" t="s">
        <v>40</v>
      </c>
      <c r="O83" s="57" t="s">
        <v>133</v>
      </c>
      <c r="P83" s="57" t="s">
        <v>134</v>
      </c>
      <c r="Q83" s="57" t="s">
        <v>135</v>
      </c>
      <c r="R83" s="57" t="s">
        <v>136</v>
      </c>
      <c r="S83" s="57" t="s">
        <v>137</v>
      </c>
      <c r="T83" s="58" t="s">
        <v>138</v>
      </c>
    </row>
    <row r="84" spans="2:65" s="1" customFormat="1" ht="22.9" customHeight="1">
      <c r="B84" s="32"/>
      <c r="C84" s="61" t="s">
        <v>139</v>
      </c>
      <c r="J84" s="111">
        <f>BK84</f>
        <v>0</v>
      </c>
      <c r="L84" s="32"/>
      <c r="M84" s="59"/>
      <c r="N84" s="50"/>
      <c r="O84" s="50"/>
      <c r="P84" s="112">
        <f>P85+P422+P576+P889+P925</f>
        <v>0</v>
      </c>
      <c r="Q84" s="50"/>
      <c r="R84" s="112">
        <f>R85+R422+R576+R889+R925</f>
        <v>2527.1166499999999</v>
      </c>
      <c r="S84" s="50"/>
      <c r="T84" s="113">
        <f>T85+T422+T576+T889+T925</f>
        <v>0</v>
      </c>
      <c r="AT84" s="17" t="s">
        <v>69</v>
      </c>
      <c r="AU84" s="17" t="s">
        <v>121</v>
      </c>
      <c r="BK84" s="114">
        <f>BK85+BK422+BK576+BK889+BK925</f>
        <v>0</v>
      </c>
    </row>
    <row r="85" spans="2:65" s="10" customFormat="1" ht="25.9" customHeight="1">
      <c r="B85" s="115"/>
      <c r="D85" s="116" t="s">
        <v>69</v>
      </c>
      <c r="E85" s="117" t="s">
        <v>140</v>
      </c>
      <c r="F85" s="117" t="s">
        <v>141</v>
      </c>
      <c r="I85" s="118"/>
      <c r="J85" s="119">
        <f>BK85</f>
        <v>0</v>
      </c>
      <c r="L85" s="115"/>
      <c r="M85" s="120"/>
      <c r="P85" s="121">
        <f>SUM(P86:P421)</f>
        <v>0</v>
      </c>
      <c r="R85" s="121">
        <f>SUM(R86:R421)</f>
        <v>144.51291000000003</v>
      </c>
      <c r="T85" s="122">
        <f>SUM(T86:T421)</f>
        <v>0</v>
      </c>
      <c r="AR85" s="116" t="s">
        <v>78</v>
      </c>
      <c r="AT85" s="123" t="s">
        <v>69</v>
      </c>
      <c r="AU85" s="123" t="s">
        <v>70</v>
      </c>
      <c r="AY85" s="116" t="s">
        <v>142</v>
      </c>
      <c r="BK85" s="124">
        <f>SUM(BK86:BK421)</f>
        <v>0</v>
      </c>
    </row>
    <row r="86" spans="2:65" s="1" customFormat="1" ht="16.5" customHeight="1">
      <c r="B86" s="32"/>
      <c r="C86" s="125" t="s">
        <v>78</v>
      </c>
      <c r="D86" s="125" t="s">
        <v>143</v>
      </c>
      <c r="E86" s="126" t="s">
        <v>620</v>
      </c>
      <c r="F86" s="127" t="s">
        <v>621</v>
      </c>
      <c r="G86" s="128" t="s">
        <v>164</v>
      </c>
      <c r="H86" s="129">
        <v>1406</v>
      </c>
      <c r="I86" s="329"/>
      <c r="J86" s="131">
        <f>ROUND(I86*H86,2)</f>
        <v>0</v>
      </c>
      <c r="K86" s="127" t="s">
        <v>147</v>
      </c>
      <c r="L86" s="132"/>
      <c r="M86" s="133" t="s">
        <v>19</v>
      </c>
      <c r="N86" s="134" t="s">
        <v>41</v>
      </c>
      <c r="P86" s="135">
        <f>O86*H86</f>
        <v>0</v>
      </c>
      <c r="Q86" s="135">
        <v>0</v>
      </c>
      <c r="R86" s="135">
        <f>Q86*H86</f>
        <v>0</v>
      </c>
      <c r="S86" s="135">
        <v>0</v>
      </c>
      <c r="T86" s="136">
        <f>S86*H86</f>
        <v>0</v>
      </c>
      <c r="AR86" s="137" t="s">
        <v>622</v>
      </c>
      <c r="AT86" s="137" t="s">
        <v>143</v>
      </c>
      <c r="AU86" s="137" t="s">
        <v>78</v>
      </c>
      <c r="AY86" s="17" t="s">
        <v>142</v>
      </c>
      <c r="BE86" s="138">
        <f>IF(N86="základní",J86,0)</f>
        <v>0</v>
      </c>
      <c r="BF86" s="138">
        <f>IF(N86="snížená",J86,0)</f>
        <v>0</v>
      </c>
      <c r="BG86" s="138">
        <f>IF(N86="zákl. přenesená",J86,0)</f>
        <v>0</v>
      </c>
      <c r="BH86" s="138">
        <f>IF(N86="sníž. přenesená",J86,0)</f>
        <v>0</v>
      </c>
      <c r="BI86" s="138">
        <f>IF(N86="nulová",J86,0)</f>
        <v>0</v>
      </c>
      <c r="BJ86" s="17" t="s">
        <v>78</v>
      </c>
      <c r="BK86" s="138">
        <f>ROUND(I86*H86,2)</f>
        <v>0</v>
      </c>
      <c r="BL86" s="17" t="s">
        <v>622</v>
      </c>
      <c r="BM86" s="137" t="s">
        <v>2205</v>
      </c>
    </row>
    <row r="87" spans="2:65" s="13" customFormat="1" ht="11.25">
      <c r="B87" s="154"/>
      <c r="D87" s="140" t="s">
        <v>151</v>
      </c>
      <c r="E87" s="155" t="s">
        <v>19</v>
      </c>
      <c r="F87" s="156" t="s">
        <v>640</v>
      </c>
      <c r="H87" s="155" t="s">
        <v>19</v>
      </c>
      <c r="I87" s="332"/>
      <c r="L87" s="154"/>
      <c r="M87" s="158"/>
      <c r="T87" s="159"/>
      <c r="AT87" s="155" t="s">
        <v>151</v>
      </c>
      <c r="AU87" s="155" t="s">
        <v>78</v>
      </c>
      <c r="AV87" s="13" t="s">
        <v>78</v>
      </c>
      <c r="AW87" s="13" t="s">
        <v>31</v>
      </c>
      <c r="AX87" s="13" t="s">
        <v>70</v>
      </c>
      <c r="AY87" s="155" t="s">
        <v>142</v>
      </c>
    </row>
    <row r="88" spans="2:65" s="11" customFormat="1" ht="11.25">
      <c r="B88" s="139"/>
      <c r="D88" s="140" t="s">
        <v>151</v>
      </c>
      <c r="E88" s="141" t="s">
        <v>19</v>
      </c>
      <c r="F88" s="142" t="s">
        <v>634</v>
      </c>
      <c r="H88" s="143">
        <v>20</v>
      </c>
      <c r="I88" s="330"/>
      <c r="L88" s="139"/>
      <c r="M88" s="145"/>
      <c r="T88" s="146"/>
      <c r="AT88" s="141" t="s">
        <v>151</v>
      </c>
      <c r="AU88" s="141" t="s">
        <v>78</v>
      </c>
      <c r="AV88" s="11" t="s">
        <v>80</v>
      </c>
      <c r="AW88" s="11" t="s">
        <v>31</v>
      </c>
      <c r="AX88" s="11" t="s">
        <v>70</v>
      </c>
      <c r="AY88" s="141" t="s">
        <v>142</v>
      </c>
    </row>
    <row r="89" spans="2:65" s="13" customFormat="1" ht="11.25">
      <c r="B89" s="154"/>
      <c r="D89" s="140" t="s">
        <v>151</v>
      </c>
      <c r="E89" s="155" t="s">
        <v>19</v>
      </c>
      <c r="F89" s="156" t="s">
        <v>2206</v>
      </c>
      <c r="H89" s="155" t="s">
        <v>19</v>
      </c>
      <c r="I89" s="332"/>
      <c r="L89" s="154"/>
      <c r="M89" s="158"/>
      <c r="T89" s="159"/>
      <c r="AT89" s="155" t="s">
        <v>151</v>
      </c>
      <c r="AU89" s="155" t="s">
        <v>78</v>
      </c>
      <c r="AV89" s="13" t="s">
        <v>78</v>
      </c>
      <c r="AW89" s="13" t="s">
        <v>31</v>
      </c>
      <c r="AX89" s="13" t="s">
        <v>70</v>
      </c>
      <c r="AY89" s="155" t="s">
        <v>142</v>
      </c>
    </row>
    <row r="90" spans="2:65" s="11" customFormat="1" ht="11.25">
      <c r="B90" s="139"/>
      <c r="D90" s="140" t="s">
        <v>151</v>
      </c>
      <c r="E90" s="141" t="s">
        <v>19</v>
      </c>
      <c r="F90" s="142" t="s">
        <v>2207</v>
      </c>
      <c r="H90" s="143">
        <v>96</v>
      </c>
      <c r="I90" s="330"/>
      <c r="L90" s="139"/>
      <c r="M90" s="145"/>
      <c r="T90" s="146"/>
      <c r="AT90" s="141" t="s">
        <v>151</v>
      </c>
      <c r="AU90" s="141" t="s">
        <v>78</v>
      </c>
      <c r="AV90" s="11" t="s">
        <v>80</v>
      </c>
      <c r="AW90" s="11" t="s">
        <v>31</v>
      </c>
      <c r="AX90" s="11" t="s">
        <v>70</v>
      </c>
      <c r="AY90" s="141" t="s">
        <v>142</v>
      </c>
    </row>
    <row r="91" spans="2:65" s="13" customFormat="1" ht="11.25">
      <c r="B91" s="154"/>
      <c r="D91" s="140" t="s">
        <v>151</v>
      </c>
      <c r="E91" s="155" t="s">
        <v>19</v>
      </c>
      <c r="F91" s="156" t="s">
        <v>2208</v>
      </c>
      <c r="H91" s="155" t="s">
        <v>19</v>
      </c>
      <c r="I91" s="332"/>
      <c r="L91" s="154"/>
      <c r="M91" s="158"/>
      <c r="T91" s="159"/>
      <c r="AT91" s="155" t="s">
        <v>151</v>
      </c>
      <c r="AU91" s="155" t="s">
        <v>78</v>
      </c>
      <c r="AV91" s="13" t="s">
        <v>78</v>
      </c>
      <c r="AW91" s="13" t="s">
        <v>31</v>
      </c>
      <c r="AX91" s="13" t="s">
        <v>70</v>
      </c>
      <c r="AY91" s="155" t="s">
        <v>142</v>
      </c>
    </row>
    <row r="92" spans="2:65" s="11" customFormat="1" ht="11.25">
      <c r="B92" s="139"/>
      <c r="D92" s="140" t="s">
        <v>151</v>
      </c>
      <c r="E92" s="141" t="s">
        <v>19</v>
      </c>
      <c r="F92" s="142" t="s">
        <v>648</v>
      </c>
      <c r="H92" s="143">
        <v>10</v>
      </c>
      <c r="I92" s="330"/>
      <c r="L92" s="139"/>
      <c r="M92" s="145"/>
      <c r="T92" s="146"/>
      <c r="AT92" s="141" t="s">
        <v>151</v>
      </c>
      <c r="AU92" s="141" t="s">
        <v>78</v>
      </c>
      <c r="AV92" s="11" t="s">
        <v>80</v>
      </c>
      <c r="AW92" s="11" t="s">
        <v>31</v>
      </c>
      <c r="AX92" s="11" t="s">
        <v>70</v>
      </c>
      <c r="AY92" s="141" t="s">
        <v>142</v>
      </c>
    </row>
    <row r="93" spans="2:65" s="13" customFormat="1" ht="11.25">
      <c r="B93" s="154"/>
      <c r="D93" s="140" t="s">
        <v>151</v>
      </c>
      <c r="E93" s="155" t="s">
        <v>19</v>
      </c>
      <c r="F93" s="156" t="s">
        <v>2209</v>
      </c>
      <c r="H93" s="155" t="s">
        <v>19</v>
      </c>
      <c r="I93" s="332"/>
      <c r="L93" s="154"/>
      <c r="M93" s="158"/>
      <c r="T93" s="159"/>
      <c r="AT93" s="155" t="s">
        <v>151</v>
      </c>
      <c r="AU93" s="155" t="s">
        <v>78</v>
      </c>
      <c r="AV93" s="13" t="s">
        <v>78</v>
      </c>
      <c r="AW93" s="13" t="s">
        <v>31</v>
      </c>
      <c r="AX93" s="13" t="s">
        <v>70</v>
      </c>
      <c r="AY93" s="155" t="s">
        <v>142</v>
      </c>
    </row>
    <row r="94" spans="2:65" s="11" customFormat="1" ht="11.25">
      <c r="B94" s="139"/>
      <c r="D94" s="140" t="s">
        <v>151</v>
      </c>
      <c r="E94" s="141" t="s">
        <v>19</v>
      </c>
      <c r="F94" s="142" t="s">
        <v>2210</v>
      </c>
      <c r="H94" s="143">
        <v>72</v>
      </c>
      <c r="I94" s="330"/>
      <c r="L94" s="139"/>
      <c r="M94" s="145"/>
      <c r="T94" s="146"/>
      <c r="AT94" s="141" t="s">
        <v>151</v>
      </c>
      <c r="AU94" s="141" t="s">
        <v>78</v>
      </c>
      <c r="AV94" s="11" t="s">
        <v>80</v>
      </c>
      <c r="AW94" s="11" t="s">
        <v>31</v>
      </c>
      <c r="AX94" s="11" t="s">
        <v>70</v>
      </c>
      <c r="AY94" s="141" t="s">
        <v>142</v>
      </c>
    </row>
    <row r="95" spans="2:65" s="13" customFormat="1" ht="11.25">
      <c r="B95" s="154"/>
      <c r="D95" s="140" t="s">
        <v>151</v>
      </c>
      <c r="E95" s="155" t="s">
        <v>19</v>
      </c>
      <c r="F95" s="156" t="s">
        <v>2211</v>
      </c>
      <c r="H95" s="155" t="s">
        <v>19</v>
      </c>
      <c r="I95" s="332"/>
      <c r="L95" s="154"/>
      <c r="M95" s="158"/>
      <c r="T95" s="159"/>
      <c r="AT95" s="155" t="s">
        <v>151</v>
      </c>
      <c r="AU95" s="155" t="s">
        <v>78</v>
      </c>
      <c r="AV95" s="13" t="s">
        <v>78</v>
      </c>
      <c r="AW95" s="13" t="s">
        <v>31</v>
      </c>
      <c r="AX95" s="13" t="s">
        <v>70</v>
      </c>
      <c r="AY95" s="155" t="s">
        <v>142</v>
      </c>
    </row>
    <row r="96" spans="2:65" s="11" customFormat="1" ht="11.25">
      <c r="B96" s="139"/>
      <c r="D96" s="140" t="s">
        <v>151</v>
      </c>
      <c r="E96" s="141" t="s">
        <v>19</v>
      </c>
      <c r="F96" s="142" t="s">
        <v>2212</v>
      </c>
      <c r="H96" s="143">
        <v>1208</v>
      </c>
      <c r="I96" s="330"/>
      <c r="L96" s="139"/>
      <c r="M96" s="145"/>
      <c r="T96" s="146"/>
      <c r="AT96" s="141" t="s">
        <v>151</v>
      </c>
      <c r="AU96" s="141" t="s">
        <v>78</v>
      </c>
      <c r="AV96" s="11" t="s">
        <v>80</v>
      </c>
      <c r="AW96" s="11" t="s">
        <v>31</v>
      </c>
      <c r="AX96" s="11" t="s">
        <v>70</v>
      </c>
      <c r="AY96" s="141" t="s">
        <v>142</v>
      </c>
    </row>
    <row r="97" spans="2:65" s="12" customFormat="1" ht="11.25">
      <c r="B97" s="147"/>
      <c r="D97" s="140" t="s">
        <v>151</v>
      </c>
      <c r="E97" s="148" t="s">
        <v>19</v>
      </c>
      <c r="F97" s="149" t="s">
        <v>154</v>
      </c>
      <c r="H97" s="150">
        <v>1406</v>
      </c>
      <c r="I97" s="331"/>
      <c r="L97" s="147"/>
      <c r="M97" s="152"/>
      <c r="T97" s="153"/>
      <c r="AT97" s="148" t="s">
        <v>151</v>
      </c>
      <c r="AU97" s="148" t="s">
        <v>78</v>
      </c>
      <c r="AV97" s="12" t="s">
        <v>149</v>
      </c>
      <c r="AW97" s="12" t="s">
        <v>31</v>
      </c>
      <c r="AX97" s="12" t="s">
        <v>78</v>
      </c>
      <c r="AY97" s="148" t="s">
        <v>142</v>
      </c>
    </row>
    <row r="98" spans="2:65" s="13" customFormat="1" ht="11.25">
      <c r="B98" s="154"/>
      <c r="D98" s="140" t="s">
        <v>151</v>
      </c>
      <c r="E98" s="155" t="s">
        <v>19</v>
      </c>
      <c r="F98" s="156" t="s">
        <v>155</v>
      </c>
      <c r="H98" s="155" t="s">
        <v>19</v>
      </c>
      <c r="I98" s="332"/>
      <c r="L98" s="154"/>
      <c r="M98" s="158"/>
      <c r="T98" s="159"/>
      <c r="AT98" s="155" t="s">
        <v>151</v>
      </c>
      <c r="AU98" s="155" t="s">
        <v>78</v>
      </c>
      <c r="AV98" s="13" t="s">
        <v>78</v>
      </c>
      <c r="AW98" s="13" t="s">
        <v>31</v>
      </c>
      <c r="AX98" s="13" t="s">
        <v>70</v>
      </c>
      <c r="AY98" s="155" t="s">
        <v>142</v>
      </c>
    </row>
    <row r="99" spans="2:65" s="1" customFormat="1" ht="16.5" customHeight="1">
      <c r="B99" s="32"/>
      <c r="C99" s="125" t="s">
        <v>80</v>
      </c>
      <c r="D99" s="125" t="s">
        <v>143</v>
      </c>
      <c r="E99" s="126" t="s">
        <v>2213</v>
      </c>
      <c r="F99" s="127" t="s">
        <v>2214</v>
      </c>
      <c r="G99" s="128" t="s">
        <v>146</v>
      </c>
      <c r="H99" s="129">
        <v>135</v>
      </c>
      <c r="I99" s="329"/>
      <c r="J99" s="131">
        <f>ROUND(I99*H99,2)</f>
        <v>0</v>
      </c>
      <c r="K99" s="127" t="s">
        <v>147</v>
      </c>
      <c r="L99" s="132"/>
      <c r="M99" s="133" t="s">
        <v>19</v>
      </c>
      <c r="N99" s="134" t="s">
        <v>41</v>
      </c>
      <c r="P99" s="135">
        <f>O99*H99</f>
        <v>0</v>
      </c>
      <c r="Q99" s="135">
        <v>0</v>
      </c>
      <c r="R99" s="135">
        <f>Q99*H99</f>
        <v>0</v>
      </c>
      <c r="S99" s="135">
        <v>0</v>
      </c>
      <c r="T99" s="136">
        <f>S99*H99</f>
        <v>0</v>
      </c>
      <c r="AR99" s="137" t="s">
        <v>622</v>
      </c>
      <c r="AT99" s="137" t="s">
        <v>143</v>
      </c>
      <c r="AU99" s="137" t="s">
        <v>78</v>
      </c>
      <c r="AY99" s="17" t="s">
        <v>142</v>
      </c>
      <c r="BE99" s="138">
        <f>IF(N99="základní",J99,0)</f>
        <v>0</v>
      </c>
      <c r="BF99" s="138">
        <f>IF(N99="snížená",J99,0)</f>
        <v>0</v>
      </c>
      <c r="BG99" s="138">
        <f>IF(N99="zákl. přenesená",J99,0)</f>
        <v>0</v>
      </c>
      <c r="BH99" s="138">
        <f>IF(N99="sníž. přenesená",J99,0)</f>
        <v>0</v>
      </c>
      <c r="BI99" s="138">
        <f>IF(N99="nulová",J99,0)</f>
        <v>0</v>
      </c>
      <c r="BJ99" s="17" t="s">
        <v>78</v>
      </c>
      <c r="BK99" s="138">
        <f>ROUND(I99*H99,2)</f>
        <v>0</v>
      </c>
      <c r="BL99" s="17" t="s">
        <v>622</v>
      </c>
      <c r="BM99" s="137" t="s">
        <v>2215</v>
      </c>
    </row>
    <row r="100" spans="2:65" s="13" customFormat="1" ht="11.25">
      <c r="B100" s="154"/>
      <c r="D100" s="140" t="s">
        <v>151</v>
      </c>
      <c r="E100" s="155" t="s">
        <v>19</v>
      </c>
      <c r="F100" s="156" t="s">
        <v>1827</v>
      </c>
      <c r="H100" s="155" t="s">
        <v>19</v>
      </c>
      <c r="I100" s="332"/>
      <c r="L100" s="154"/>
      <c r="M100" s="158"/>
      <c r="T100" s="159"/>
      <c r="AT100" s="155" t="s">
        <v>151</v>
      </c>
      <c r="AU100" s="155" t="s">
        <v>78</v>
      </c>
      <c r="AV100" s="13" t="s">
        <v>78</v>
      </c>
      <c r="AW100" s="13" t="s">
        <v>31</v>
      </c>
      <c r="AX100" s="13" t="s">
        <v>70</v>
      </c>
      <c r="AY100" s="155" t="s">
        <v>142</v>
      </c>
    </row>
    <row r="101" spans="2:65" s="11" customFormat="1" ht="11.25">
      <c r="B101" s="139"/>
      <c r="D101" s="140" t="s">
        <v>151</v>
      </c>
      <c r="E101" s="141" t="s">
        <v>19</v>
      </c>
      <c r="F101" s="142" t="s">
        <v>1404</v>
      </c>
      <c r="H101" s="143">
        <v>133</v>
      </c>
      <c r="I101" s="330"/>
      <c r="L101" s="139"/>
      <c r="M101" s="145"/>
      <c r="T101" s="146"/>
      <c r="AT101" s="141" t="s">
        <v>151</v>
      </c>
      <c r="AU101" s="141" t="s">
        <v>78</v>
      </c>
      <c r="AV101" s="11" t="s">
        <v>80</v>
      </c>
      <c r="AW101" s="11" t="s">
        <v>31</v>
      </c>
      <c r="AX101" s="11" t="s">
        <v>70</v>
      </c>
      <c r="AY101" s="141" t="s">
        <v>142</v>
      </c>
    </row>
    <row r="102" spans="2:65" s="13" customFormat="1" ht="11.25">
      <c r="B102" s="154"/>
      <c r="D102" s="140" t="s">
        <v>151</v>
      </c>
      <c r="E102" s="155" t="s">
        <v>19</v>
      </c>
      <c r="F102" s="156" t="s">
        <v>2216</v>
      </c>
      <c r="H102" s="155" t="s">
        <v>19</v>
      </c>
      <c r="I102" s="332"/>
      <c r="L102" s="154"/>
      <c r="M102" s="158"/>
      <c r="T102" s="159"/>
      <c r="AT102" s="155" t="s">
        <v>151</v>
      </c>
      <c r="AU102" s="155" t="s">
        <v>78</v>
      </c>
      <c r="AV102" s="13" t="s">
        <v>78</v>
      </c>
      <c r="AW102" s="13" t="s">
        <v>31</v>
      </c>
      <c r="AX102" s="13" t="s">
        <v>70</v>
      </c>
      <c r="AY102" s="155" t="s">
        <v>142</v>
      </c>
    </row>
    <row r="103" spans="2:65" s="11" customFormat="1" ht="11.25">
      <c r="B103" s="139"/>
      <c r="D103" s="140" t="s">
        <v>151</v>
      </c>
      <c r="E103" s="141" t="s">
        <v>19</v>
      </c>
      <c r="F103" s="142" t="s">
        <v>80</v>
      </c>
      <c r="H103" s="143">
        <v>2</v>
      </c>
      <c r="I103" s="330"/>
      <c r="L103" s="139"/>
      <c r="M103" s="145"/>
      <c r="T103" s="146"/>
      <c r="AT103" s="141" t="s">
        <v>151</v>
      </c>
      <c r="AU103" s="141" t="s">
        <v>78</v>
      </c>
      <c r="AV103" s="11" t="s">
        <v>80</v>
      </c>
      <c r="AW103" s="11" t="s">
        <v>31</v>
      </c>
      <c r="AX103" s="11" t="s">
        <v>70</v>
      </c>
      <c r="AY103" s="141" t="s">
        <v>142</v>
      </c>
    </row>
    <row r="104" spans="2:65" s="12" customFormat="1" ht="11.25">
      <c r="B104" s="147"/>
      <c r="D104" s="140" t="s">
        <v>151</v>
      </c>
      <c r="E104" s="148" t="s">
        <v>19</v>
      </c>
      <c r="F104" s="149" t="s">
        <v>154</v>
      </c>
      <c r="H104" s="150">
        <v>135</v>
      </c>
      <c r="I104" s="331"/>
      <c r="L104" s="147"/>
      <c r="M104" s="152"/>
      <c r="T104" s="153"/>
      <c r="AT104" s="148" t="s">
        <v>151</v>
      </c>
      <c r="AU104" s="148" t="s">
        <v>78</v>
      </c>
      <c r="AV104" s="12" t="s">
        <v>149</v>
      </c>
      <c r="AW104" s="12" t="s">
        <v>31</v>
      </c>
      <c r="AX104" s="12" t="s">
        <v>78</v>
      </c>
      <c r="AY104" s="148" t="s">
        <v>142</v>
      </c>
    </row>
    <row r="105" spans="2:65" s="13" customFormat="1" ht="11.25">
      <c r="B105" s="154"/>
      <c r="D105" s="140" t="s">
        <v>151</v>
      </c>
      <c r="E105" s="155" t="s">
        <v>19</v>
      </c>
      <c r="F105" s="156" t="s">
        <v>155</v>
      </c>
      <c r="H105" s="155" t="s">
        <v>19</v>
      </c>
      <c r="I105" s="332"/>
      <c r="L105" s="154"/>
      <c r="M105" s="158"/>
      <c r="T105" s="159"/>
      <c r="AT105" s="155" t="s">
        <v>151</v>
      </c>
      <c r="AU105" s="155" t="s">
        <v>78</v>
      </c>
      <c r="AV105" s="13" t="s">
        <v>78</v>
      </c>
      <c r="AW105" s="13" t="s">
        <v>31</v>
      </c>
      <c r="AX105" s="13" t="s">
        <v>70</v>
      </c>
      <c r="AY105" s="155" t="s">
        <v>142</v>
      </c>
    </row>
    <row r="106" spans="2:65" s="1" customFormat="1" ht="16.5" customHeight="1">
      <c r="B106" s="32"/>
      <c r="C106" s="125" t="s">
        <v>161</v>
      </c>
      <c r="D106" s="125" t="s">
        <v>143</v>
      </c>
      <c r="E106" s="126" t="s">
        <v>678</v>
      </c>
      <c r="F106" s="127" t="s">
        <v>679</v>
      </c>
      <c r="G106" s="128" t="s">
        <v>146</v>
      </c>
      <c r="H106" s="129">
        <v>25</v>
      </c>
      <c r="I106" s="329"/>
      <c r="J106" s="131">
        <f>ROUND(I106*H106,2)</f>
        <v>0</v>
      </c>
      <c r="K106" s="127" t="s">
        <v>147</v>
      </c>
      <c r="L106" s="132"/>
      <c r="M106" s="133" t="s">
        <v>19</v>
      </c>
      <c r="N106" s="134" t="s">
        <v>41</v>
      </c>
      <c r="P106" s="135">
        <f>O106*H106</f>
        <v>0</v>
      </c>
      <c r="Q106" s="135">
        <v>9.7000000000000003E-2</v>
      </c>
      <c r="R106" s="135">
        <f>Q106*H106</f>
        <v>2.4250000000000003</v>
      </c>
      <c r="S106" s="135">
        <v>0</v>
      </c>
      <c r="T106" s="136">
        <f>S106*H106</f>
        <v>0</v>
      </c>
      <c r="AR106" s="137" t="s">
        <v>622</v>
      </c>
      <c r="AT106" s="137" t="s">
        <v>143</v>
      </c>
      <c r="AU106" s="137" t="s">
        <v>78</v>
      </c>
      <c r="AY106" s="17" t="s">
        <v>142</v>
      </c>
      <c r="BE106" s="138">
        <f>IF(N106="základní",J106,0)</f>
        <v>0</v>
      </c>
      <c r="BF106" s="138">
        <f>IF(N106="snížená",J106,0)</f>
        <v>0</v>
      </c>
      <c r="BG106" s="138">
        <f>IF(N106="zákl. přenesená",J106,0)</f>
        <v>0</v>
      </c>
      <c r="BH106" s="138">
        <f>IF(N106="sníž. přenesená",J106,0)</f>
        <v>0</v>
      </c>
      <c r="BI106" s="138">
        <f>IF(N106="nulová",J106,0)</f>
        <v>0</v>
      </c>
      <c r="BJ106" s="17" t="s">
        <v>78</v>
      </c>
      <c r="BK106" s="138">
        <f>ROUND(I106*H106,2)</f>
        <v>0</v>
      </c>
      <c r="BL106" s="17" t="s">
        <v>622</v>
      </c>
      <c r="BM106" s="137" t="s">
        <v>2217</v>
      </c>
    </row>
    <row r="107" spans="2:65" s="13" customFormat="1" ht="11.25">
      <c r="B107" s="154"/>
      <c r="D107" s="140" t="s">
        <v>151</v>
      </c>
      <c r="E107" s="155" t="s">
        <v>19</v>
      </c>
      <c r="F107" s="156" t="s">
        <v>2218</v>
      </c>
      <c r="H107" s="155" t="s">
        <v>19</v>
      </c>
      <c r="I107" s="332"/>
      <c r="L107" s="154"/>
      <c r="M107" s="158"/>
      <c r="T107" s="159"/>
      <c r="AT107" s="155" t="s">
        <v>151</v>
      </c>
      <c r="AU107" s="155" t="s">
        <v>78</v>
      </c>
      <c r="AV107" s="13" t="s">
        <v>78</v>
      </c>
      <c r="AW107" s="13" t="s">
        <v>31</v>
      </c>
      <c r="AX107" s="13" t="s">
        <v>70</v>
      </c>
      <c r="AY107" s="155" t="s">
        <v>142</v>
      </c>
    </row>
    <row r="108" spans="2:65" s="11" customFormat="1" ht="11.25">
      <c r="B108" s="139"/>
      <c r="D108" s="140" t="s">
        <v>151</v>
      </c>
      <c r="E108" s="141" t="s">
        <v>19</v>
      </c>
      <c r="F108" s="142" t="s">
        <v>272</v>
      </c>
      <c r="H108" s="143">
        <v>25</v>
      </c>
      <c r="I108" s="330"/>
      <c r="L108" s="139"/>
      <c r="M108" s="145"/>
      <c r="T108" s="146"/>
      <c r="AT108" s="141" t="s">
        <v>151</v>
      </c>
      <c r="AU108" s="141" t="s">
        <v>78</v>
      </c>
      <c r="AV108" s="11" t="s">
        <v>80</v>
      </c>
      <c r="AW108" s="11" t="s">
        <v>31</v>
      </c>
      <c r="AX108" s="11" t="s">
        <v>70</v>
      </c>
      <c r="AY108" s="141" t="s">
        <v>142</v>
      </c>
    </row>
    <row r="109" spans="2:65" s="12" customFormat="1" ht="11.25">
      <c r="B109" s="147"/>
      <c r="D109" s="140" t="s">
        <v>151</v>
      </c>
      <c r="E109" s="148" t="s">
        <v>19</v>
      </c>
      <c r="F109" s="149" t="s">
        <v>154</v>
      </c>
      <c r="H109" s="150">
        <v>25</v>
      </c>
      <c r="I109" s="331"/>
      <c r="L109" s="147"/>
      <c r="M109" s="152"/>
      <c r="T109" s="153"/>
      <c r="AT109" s="148" t="s">
        <v>151</v>
      </c>
      <c r="AU109" s="148" t="s">
        <v>78</v>
      </c>
      <c r="AV109" s="12" t="s">
        <v>149</v>
      </c>
      <c r="AW109" s="12" t="s">
        <v>31</v>
      </c>
      <c r="AX109" s="12" t="s">
        <v>78</v>
      </c>
      <c r="AY109" s="148" t="s">
        <v>142</v>
      </c>
    </row>
    <row r="110" spans="2:65" s="13" customFormat="1" ht="11.25">
      <c r="B110" s="154"/>
      <c r="D110" s="140" t="s">
        <v>151</v>
      </c>
      <c r="E110" s="155" t="s">
        <v>19</v>
      </c>
      <c r="F110" s="156" t="s">
        <v>155</v>
      </c>
      <c r="H110" s="155" t="s">
        <v>19</v>
      </c>
      <c r="I110" s="332"/>
      <c r="L110" s="154"/>
      <c r="M110" s="158"/>
      <c r="T110" s="159"/>
      <c r="AT110" s="155" t="s">
        <v>151</v>
      </c>
      <c r="AU110" s="155" t="s">
        <v>78</v>
      </c>
      <c r="AV110" s="13" t="s">
        <v>78</v>
      </c>
      <c r="AW110" s="13" t="s">
        <v>31</v>
      </c>
      <c r="AX110" s="13" t="s">
        <v>70</v>
      </c>
      <c r="AY110" s="155" t="s">
        <v>142</v>
      </c>
    </row>
    <row r="111" spans="2:65" s="1" customFormat="1" ht="21.75" customHeight="1">
      <c r="B111" s="32"/>
      <c r="C111" s="125" t="s">
        <v>149</v>
      </c>
      <c r="D111" s="125" t="s">
        <v>143</v>
      </c>
      <c r="E111" s="126" t="s">
        <v>144</v>
      </c>
      <c r="F111" s="127" t="s">
        <v>145</v>
      </c>
      <c r="G111" s="128" t="s">
        <v>146</v>
      </c>
      <c r="H111" s="129">
        <v>21</v>
      </c>
      <c r="I111" s="329"/>
      <c r="J111" s="131">
        <f>ROUND(I111*H111,2)</f>
        <v>0</v>
      </c>
      <c r="K111" s="127" t="s">
        <v>147</v>
      </c>
      <c r="L111" s="132"/>
      <c r="M111" s="133" t="s">
        <v>19</v>
      </c>
      <c r="N111" s="134" t="s">
        <v>41</v>
      </c>
      <c r="P111" s="135">
        <f>O111*H111</f>
        <v>0</v>
      </c>
      <c r="Q111" s="135">
        <v>5.9268000000000001</v>
      </c>
      <c r="R111" s="135">
        <f>Q111*H111</f>
        <v>124.4628</v>
      </c>
      <c r="S111" s="135">
        <v>0</v>
      </c>
      <c r="T111" s="136">
        <f>S111*H111</f>
        <v>0</v>
      </c>
      <c r="AR111" s="137" t="s">
        <v>622</v>
      </c>
      <c r="AT111" s="137" t="s">
        <v>143</v>
      </c>
      <c r="AU111" s="137" t="s">
        <v>78</v>
      </c>
      <c r="AY111" s="17" t="s">
        <v>142</v>
      </c>
      <c r="BE111" s="138">
        <f>IF(N111="základní",J111,0)</f>
        <v>0</v>
      </c>
      <c r="BF111" s="138">
        <f>IF(N111="snížená",J111,0)</f>
        <v>0</v>
      </c>
      <c r="BG111" s="138">
        <f>IF(N111="zákl. přenesená",J111,0)</f>
        <v>0</v>
      </c>
      <c r="BH111" s="138">
        <f>IF(N111="sníž. přenesená",J111,0)</f>
        <v>0</v>
      </c>
      <c r="BI111" s="138">
        <f>IF(N111="nulová",J111,0)</f>
        <v>0</v>
      </c>
      <c r="BJ111" s="17" t="s">
        <v>78</v>
      </c>
      <c r="BK111" s="138">
        <f>ROUND(I111*H111,2)</f>
        <v>0</v>
      </c>
      <c r="BL111" s="17" t="s">
        <v>622</v>
      </c>
      <c r="BM111" s="137" t="s">
        <v>2219</v>
      </c>
    </row>
    <row r="112" spans="2:65" s="13" customFormat="1" ht="11.25">
      <c r="B112" s="154"/>
      <c r="D112" s="140" t="s">
        <v>151</v>
      </c>
      <c r="E112" s="155" t="s">
        <v>19</v>
      </c>
      <c r="F112" s="156" t="s">
        <v>663</v>
      </c>
      <c r="H112" s="155" t="s">
        <v>19</v>
      </c>
      <c r="I112" s="332"/>
      <c r="L112" s="154"/>
      <c r="M112" s="158"/>
      <c r="T112" s="159"/>
      <c r="AT112" s="155" t="s">
        <v>151</v>
      </c>
      <c r="AU112" s="155" t="s">
        <v>78</v>
      </c>
      <c r="AV112" s="13" t="s">
        <v>78</v>
      </c>
      <c r="AW112" s="13" t="s">
        <v>31</v>
      </c>
      <c r="AX112" s="13" t="s">
        <v>70</v>
      </c>
      <c r="AY112" s="155" t="s">
        <v>142</v>
      </c>
    </row>
    <row r="113" spans="2:65" s="11" customFormat="1" ht="11.25">
      <c r="B113" s="139"/>
      <c r="D113" s="140" t="s">
        <v>151</v>
      </c>
      <c r="E113" s="141" t="s">
        <v>19</v>
      </c>
      <c r="F113" s="142" t="s">
        <v>2220</v>
      </c>
      <c r="H113" s="143">
        <v>10.433</v>
      </c>
      <c r="I113" s="330"/>
      <c r="L113" s="139"/>
      <c r="M113" s="145"/>
      <c r="T113" s="146"/>
      <c r="AT113" s="141" t="s">
        <v>151</v>
      </c>
      <c r="AU113" s="141" t="s">
        <v>78</v>
      </c>
      <c r="AV113" s="11" t="s">
        <v>80</v>
      </c>
      <c r="AW113" s="11" t="s">
        <v>31</v>
      </c>
      <c r="AX113" s="11" t="s">
        <v>70</v>
      </c>
      <c r="AY113" s="141" t="s">
        <v>142</v>
      </c>
    </row>
    <row r="114" spans="2:65" s="11" customFormat="1" ht="11.25">
      <c r="B114" s="139"/>
      <c r="D114" s="140" t="s">
        <v>151</v>
      </c>
      <c r="E114" s="141" t="s">
        <v>19</v>
      </c>
      <c r="F114" s="142" t="s">
        <v>2221</v>
      </c>
      <c r="H114" s="143">
        <v>0.56699999999999995</v>
      </c>
      <c r="I114" s="330"/>
      <c r="L114" s="139"/>
      <c r="M114" s="145"/>
      <c r="T114" s="146"/>
      <c r="AT114" s="141" t="s">
        <v>151</v>
      </c>
      <c r="AU114" s="141" t="s">
        <v>78</v>
      </c>
      <c r="AV114" s="11" t="s">
        <v>80</v>
      </c>
      <c r="AW114" s="11" t="s">
        <v>31</v>
      </c>
      <c r="AX114" s="11" t="s">
        <v>70</v>
      </c>
      <c r="AY114" s="141" t="s">
        <v>142</v>
      </c>
    </row>
    <row r="115" spans="2:65" s="13" customFormat="1" ht="11.25">
      <c r="B115" s="154"/>
      <c r="D115" s="140" t="s">
        <v>151</v>
      </c>
      <c r="E115" s="155" t="s">
        <v>19</v>
      </c>
      <c r="F115" s="156" t="s">
        <v>1373</v>
      </c>
      <c r="H115" s="155" t="s">
        <v>19</v>
      </c>
      <c r="I115" s="332"/>
      <c r="L115" s="154"/>
      <c r="M115" s="158"/>
      <c r="T115" s="159"/>
      <c r="AT115" s="155" t="s">
        <v>151</v>
      </c>
      <c r="AU115" s="155" t="s">
        <v>78</v>
      </c>
      <c r="AV115" s="13" t="s">
        <v>78</v>
      </c>
      <c r="AW115" s="13" t="s">
        <v>31</v>
      </c>
      <c r="AX115" s="13" t="s">
        <v>70</v>
      </c>
      <c r="AY115" s="155" t="s">
        <v>142</v>
      </c>
    </row>
    <row r="116" spans="2:65" s="11" customFormat="1" ht="11.25">
      <c r="B116" s="139"/>
      <c r="D116" s="140" t="s">
        <v>151</v>
      </c>
      <c r="E116" s="141" t="s">
        <v>19</v>
      </c>
      <c r="F116" s="142" t="s">
        <v>2222</v>
      </c>
      <c r="H116" s="143">
        <v>8.2330000000000005</v>
      </c>
      <c r="I116" s="330"/>
      <c r="L116" s="139"/>
      <c r="M116" s="145"/>
      <c r="T116" s="146"/>
      <c r="AT116" s="141" t="s">
        <v>151</v>
      </c>
      <c r="AU116" s="141" t="s">
        <v>78</v>
      </c>
      <c r="AV116" s="11" t="s">
        <v>80</v>
      </c>
      <c r="AW116" s="11" t="s">
        <v>31</v>
      </c>
      <c r="AX116" s="11" t="s">
        <v>70</v>
      </c>
      <c r="AY116" s="141" t="s">
        <v>142</v>
      </c>
    </row>
    <row r="117" spans="2:65" s="11" customFormat="1" ht="11.25">
      <c r="B117" s="139"/>
      <c r="D117" s="140" t="s">
        <v>151</v>
      </c>
      <c r="E117" s="141" t="s">
        <v>19</v>
      </c>
      <c r="F117" s="142" t="s">
        <v>2223</v>
      </c>
      <c r="H117" s="143">
        <v>1.65</v>
      </c>
      <c r="I117" s="330"/>
      <c r="L117" s="139"/>
      <c r="M117" s="145"/>
      <c r="T117" s="146"/>
      <c r="AT117" s="141" t="s">
        <v>151</v>
      </c>
      <c r="AU117" s="141" t="s">
        <v>78</v>
      </c>
      <c r="AV117" s="11" t="s">
        <v>80</v>
      </c>
      <c r="AW117" s="11" t="s">
        <v>31</v>
      </c>
      <c r="AX117" s="11" t="s">
        <v>70</v>
      </c>
      <c r="AY117" s="141" t="s">
        <v>142</v>
      </c>
    </row>
    <row r="118" spans="2:65" s="11" customFormat="1" ht="11.25">
      <c r="B118" s="139"/>
      <c r="D118" s="140" t="s">
        <v>151</v>
      </c>
      <c r="E118" s="141" t="s">
        <v>19</v>
      </c>
      <c r="F118" s="142" t="s">
        <v>665</v>
      </c>
      <c r="H118" s="143">
        <v>0.11700000000000001</v>
      </c>
      <c r="I118" s="330"/>
      <c r="L118" s="139"/>
      <c r="M118" s="145"/>
      <c r="T118" s="146"/>
      <c r="AT118" s="141" t="s">
        <v>151</v>
      </c>
      <c r="AU118" s="141" t="s">
        <v>78</v>
      </c>
      <c r="AV118" s="11" t="s">
        <v>80</v>
      </c>
      <c r="AW118" s="11" t="s">
        <v>31</v>
      </c>
      <c r="AX118" s="11" t="s">
        <v>70</v>
      </c>
      <c r="AY118" s="141" t="s">
        <v>142</v>
      </c>
    </row>
    <row r="119" spans="2:65" s="12" customFormat="1" ht="11.25">
      <c r="B119" s="147"/>
      <c r="D119" s="140" t="s">
        <v>151</v>
      </c>
      <c r="E119" s="148" t="s">
        <v>19</v>
      </c>
      <c r="F119" s="149" t="s">
        <v>154</v>
      </c>
      <c r="H119" s="150">
        <v>21</v>
      </c>
      <c r="I119" s="331"/>
      <c r="L119" s="147"/>
      <c r="M119" s="152"/>
      <c r="T119" s="153"/>
      <c r="AT119" s="148" t="s">
        <v>151</v>
      </c>
      <c r="AU119" s="148" t="s">
        <v>78</v>
      </c>
      <c r="AV119" s="12" t="s">
        <v>149</v>
      </c>
      <c r="AW119" s="12" t="s">
        <v>31</v>
      </c>
      <c r="AX119" s="12" t="s">
        <v>78</v>
      </c>
      <c r="AY119" s="148" t="s">
        <v>142</v>
      </c>
    </row>
    <row r="120" spans="2:65" s="13" customFormat="1" ht="11.25">
      <c r="B120" s="154"/>
      <c r="D120" s="140" t="s">
        <v>151</v>
      </c>
      <c r="E120" s="155" t="s">
        <v>19</v>
      </c>
      <c r="F120" s="156" t="s">
        <v>155</v>
      </c>
      <c r="H120" s="155" t="s">
        <v>19</v>
      </c>
      <c r="I120" s="332"/>
      <c r="L120" s="154"/>
      <c r="M120" s="158"/>
      <c r="T120" s="159"/>
      <c r="AT120" s="155" t="s">
        <v>151</v>
      </c>
      <c r="AU120" s="155" t="s">
        <v>78</v>
      </c>
      <c r="AV120" s="13" t="s">
        <v>78</v>
      </c>
      <c r="AW120" s="13" t="s">
        <v>31</v>
      </c>
      <c r="AX120" s="13" t="s">
        <v>70</v>
      </c>
      <c r="AY120" s="155" t="s">
        <v>142</v>
      </c>
    </row>
    <row r="121" spans="2:65" s="1" customFormat="1" ht="24.2" customHeight="1">
      <c r="B121" s="32"/>
      <c r="C121" s="125" t="s">
        <v>173</v>
      </c>
      <c r="D121" s="125" t="s">
        <v>143</v>
      </c>
      <c r="E121" s="126" t="s">
        <v>712</v>
      </c>
      <c r="F121" s="127" t="s">
        <v>713</v>
      </c>
      <c r="G121" s="128" t="s">
        <v>146</v>
      </c>
      <c r="H121" s="129">
        <v>9</v>
      </c>
      <c r="I121" s="329"/>
      <c r="J121" s="131">
        <f>ROUND(I121*H121,2)</f>
        <v>0</v>
      </c>
      <c r="K121" s="127" t="s">
        <v>147</v>
      </c>
      <c r="L121" s="132"/>
      <c r="M121" s="133" t="s">
        <v>19</v>
      </c>
      <c r="N121" s="134" t="s">
        <v>41</v>
      </c>
      <c r="P121" s="135">
        <f>O121*H121</f>
        <v>0</v>
      </c>
      <c r="Q121" s="135">
        <v>9.7000000000000003E-2</v>
      </c>
      <c r="R121" s="135">
        <f>Q121*H121</f>
        <v>0.873</v>
      </c>
      <c r="S121" s="135">
        <v>0</v>
      </c>
      <c r="T121" s="136">
        <f>S121*H121</f>
        <v>0</v>
      </c>
      <c r="AR121" s="137" t="s">
        <v>148</v>
      </c>
      <c r="AT121" s="137" t="s">
        <v>143</v>
      </c>
      <c r="AU121" s="137" t="s">
        <v>78</v>
      </c>
      <c r="AY121" s="17" t="s">
        <v>142</v>
      </c>
      <c r="BE121" s="138">
        <f>IF(N121="základní",J121,0)</f>
        <v>0</v>
      </c>
      <c r="BF121" s="138">
        <f>IF(N121="snížená",J121,0)</f>
        <v>0</v>
      </c>
      <c r="BG121" s="138">
        <f>IF(N121="zákl. přenesená",J121,0)</f>
        <v>0</v>
      </c>
      <c r="BH121" s="138">
        <f>IF(N121="sníž. přenesená",J121,0)</f>
        <v>0</v>
      </c>
      <c r="BI121" s="138">
        <f>IF(N121="nulová",J121,0)</f>
        <v>0</v>
      </c>
      <c r="BJ121" s="17" t="s">
        <v>78</v>
      </c>
      <c r="BK121" s="138">
        <f>ROUND(I121*H121,2)</f>
        <v>0</v>
      </c>
      <c r="BL121" s="17" t="s">
        <v>149</v>
      </c>
      <c r="BM121" s="137" t="s">
        <v>2224</v>
      </c>
    </row>
    <row r="122" spans="2:65" s="13" customFormat="1" ht="11.25">
      <c r="B122" s="154"/>
      <c r="D122" s="140" t="s">
        <v>151</v>
      </c>
      <c r="E122" s="155" t="s">
        <v>19</v>
      </c>
      <c r="F122" s="156" t="s">
        <v>715</v>
      </c>
      <c r="H122" s="155" t="s">
        <v>19</v>
      </c>
      <c r="I122" s="332"/>
      <c r="L122" s="154"/>
      <c r="M122" s="158"/>
      <c r="T122" s="159"/>
      <c r="AT122" s="155" t="s">
        <v>151</v>
      </c>
      <c r="AU122" s="155" t="s">
        <v>78</v>
      </c>
      <c r="AV122" s="13" t="s">
        <v>78</v>
      </c>
      <c r="AW122" s="13" t="s">
        <v>31</v>
      </c>
      <c r="AX122" s="13" t="s">
        <v>70</v>
      </c>
      <c r="AY122" s="155" t="s">
        <v>142</v>
      </c>
    </row>
    <row r="123" spans="2:65" s="11" customFormat="1" ht="11.25">
      <c r="B123" s="139"/>
      <c r="D123" s="140" t="s">
        <v>151</v>
      </c>
      <c r="E123" s="141" t="s">
        <v>19</v>
      </c>
      <c r="F123" s="142" t="s">
        <v>161</v>
      </c>
      <c r="H123" s="143">
        <v>3</v>
      </c>
      <c r="I123" s="330"/>
      <c r="L123" s="139"/>
      <c r="M123" s="145"/>
      <c r="T123" s="146"/>
      <c r="AT123" s="141" t="s">
        <v>151</v>
      </c>
      <c r="AU123" s="141" t="s">
        <v>78</v>
      </c>
      <c r="AV123" s="11" t="s">
        <v>80</v>
      </c>
      <c r="AW123" s="11" t="s">
        <v>31</v>
      </c>
      <c r="AX123" s="11" t="s">
        <v>70</v>
      </c>
      <c r="AY123" s="141" t="s">
        <v>142</v>
      </c>
    </row>
    <row r="124" spans="2:65" s="13" customFormat="1" ht="11.25">
      <c r="B124" s="154"/>
      <c r="D124" s="140" t="s">
        <v>151</v>
      </c>
      <c r="E124" s="155" t="s">
        <v>19</v>
      </c>
      <c r="F124" s="156" t="s">
        <v>2225</v>
      </c>
      <c r="H124" s="155" t="s">
        <v>19</v>
      </c>
      <c r="I124" s="332"/>
      <c r="L124" s="154"/>
      <c r="M124" s="158"/>
      <c r="T124" s="159"/>
      <c r="AT124" s="155" t="s">
        <v>151</v>
      </c>
      <c r="AU124" s="155" t="s">
        <v>78</v>
      </c>
      <c r="AV124" s="13" t="s">
        <v>78</v>
      </c>
      <c r="AW124" s="13" t="s">
        <v>31</v>
      </c>
      <c r="AX124" s="13" t="s">
        <v>70</v>
      </c>
      <c r="AY124" s="155" t="s">
        <v>142</v>
      </c>
    </row>
    <row r="125" spans="2:65" s="11" customFormat="1" ht="11.25">
      <c r="B125" s="139"/>
      <c r="D125" s="140" t="s">
        <v>151</v>
      </c>
      <c r="E125" s="141" t="s">
        <v>19</v>
      </c>
      <c r="F125" s="142" t="s">
        <v>149</v>
      </c>
      <c r="H125" s="143">
        <v>4</v>
      </c>
      <c r="I125" s="330"/>
      <c r="L125" s="139"/>
      <c r="M125" s="145"/>
      <c r="T125" s="146"/>
      <c r="AT125" s="141" t="s">
        <v>151</v>
      </c>
      <c r="AU125" s="141" t="s">
        <v>78</v>
      </c>
      <c r="AV125" s="11" t="s">
        <v>80</v>
      </c>
      <c r="AW125" s="11" t="s">
        <v>31</v>
      </c>
      <c r="AX125" s="11" t="s">
        <v>70</v>
      </c>
      <c r="AY125" s="141" t="s">
        <v>142</v>
      </c>
    </row>
    <row r="126" spans="2:65" s="13" customFormat="1" ht="11.25">
      <c r="B126" s="154"/>
      <c r="D126" s="140" t="s">
        <v>151</v>
      </c>
      <c r="E126" s="155" t="s">
        <v>19</v>
      </c>
      <c r="F126" s="156" t="s">
        <v>2226</v>
      </c>
      <c r="H126" s="155" t="s">
        <v>19</v>
      </c>
      <c r="I126" s="332"/>
      <c r="L126" s="154"/>
      <c r="M126" s="158"/>
      <c r="T126" s="159"/>
      <c r="AT126" s="155" t="s">
        <v>151</v>
      </c>
      <c r="AU126" s="155" t="s">
        <v>78</v>
      </c>
      <c r="AV126" s="13" t="s">
        <v>78</v>
      </c>
      <c r="AW126" s="13" t="s">
        <v>31</v>
      </c>
      <c r="AX126" s="13" t="s">
        <v>70</v>
      </c>
      <c r="AY126" s="155" t="s">
        <v>142</v>
      </c>
    </row>
    <row r="127" spans="2:65" s="11" customFormat="1" ht="11.25">
      <c r="B127" s="139"/>
      <c r="D127" s="140" t="s">
        <v>151</v>
      </c>
      <c r="E127" s="141" t="s">
        <v>19</v>
      </c>
      <c r="F127" s="142" t="s">
        <v>78</v>
      </c>
      <c r="H127" s="143">
        <v>1</v>
      </c>
      <c r="I127" s="330"/>
      <c r="L127" s="139"/>
      <c r="M127" s="145"/>
      <c r="T127" s="146"/>
      <c r="AT127" s="141" t="s">
        <v>151</v>
      </c>
      <c r="AU127" s="141" t="s">
        <v>78</v>
      </c>
      <c r="AV127" s="11" t="s">
        <v>80</v>
      </c>
      <c r="AW127" s="11" t="s">
        <v>31</v>
      </c>
      <c r="AX127" s="11" t="s">
        <v>70</v>
      </c>
      <c r="AY127" s="141" t="s">
        <v>142</v>
      </c>
    </row>
    <row r="128" spans="2:65" s="13" customFormat="1" ht="11.25">
      <c r="B128" s="154"/>
      <c r="D128" s="140" t="s">
        <v>151</v>
      </c>
      <c r="E128" s="155" t="s">
        <v>19</v>
      </c>
      <c r="F128" s="156" t="s">
        <v>2227</v>
      </c>
      <c r="H128" s="155" t="s">
        <v>19</v>
      </c>
      <c r="I128" s="332"/>
      <c r="L128" s="154"/>
      <c r="M128" s="158"/>
      <c r="T128" s="159"/>
      <c r="AT128" s="155" t="s">
        <v>151</v>
      </c>
      <c r="AU128" s="155" t="s">
        <v>78</v>
      </c>
      <c r="AV128" s="13" t="s">
        <v>78</v>
      </c>
      <c r="AW128" s="13" t="s">
        <v>31</v>
      </c>
      <c r="AX128" s="13" t="s">
        <v>70</v>
      </c>
      <c r="AY128" s="155" t="s">
        <v>142</v>
      </c>
    </row>
    <row r="129" spans="2:65" s="11" customFormat="1" ht="11.25">
      <c r="B129" s="139"/>
      <c r="D129" s="140" t="s">
        <v>151</v>
      </c>
      <c r="E129" s="141" t="s">
        <v>19</v>
      </c>
      <c r="F129" s="142" t="s">
        <v>78</v>
      </c>
      <c r="H129" s="143">
        <v>1</v>
      </c>
      <c r="I129" s="330"/>
      <c r="L129" s="139"/>
      <c r="M129" s="145"/>
      <c r="T129" s="146"/>
      <c r="AT129" s="141" t="s">
        <v>151</v>
      </c>
      <c r="AU129" s="141" t="s">
        <v>78</v>
      </c>
      <c r="AV129" s="11" t="s">
        <v>80</v>
      </c>
      <c r="AW129" s="11" t="s">
        <v>31</v>
      </c>
      <c r="AX129" s="11" t="s">
        <v>70</v>
      </c>
      <c r="AY129" s="141" t="s">
        <v>142</v>
      </c>
    </row>
    <row r="130" spans="2:65" s="12" customFormat="1" ht="11.25">
      <c r="B130" s="147"/>
      <c r="D130" s="140" t="s">
        <v>151</v>
      </c>
      <c r="E130" s="148" t="s">
        <v>19</v>
      </c>
      <c r="F130" s="149" t="s">
        <v>154</v>
      </c>
      <c r="H130" s="150">
        <v>9</v>
      </c>
      <c r="I130" s="331"/>
      <c r="L130" s="147"/>
      <c r="M130" s="152"/>
      <c r="T130" s="153"/>
      <c r="AT130" s="148" t="s">
        <v>151</v>
      </c>
      <c r="AU130" s="148" t="s">
        <v>78</v>
      </c>
      <c r="AV130" s="12" t="s">
        <v>149</v>
      </c>
      <c r="AW130" s="12" t="s">
        <v>31</v>
      </c>
      <c r="AX130" s="12" t="s">
        <v>78</v>
      </c>
      <c r="AY130" s="148" t="s">
        <v>142</v>
      </c>
    </row>
    <row r="131" spans="2:65" s="13" customFormat="1" ht="11.25">
      <c r="B131" s="154"/>
      <c r="D131" s="140" t="s">
        <v>151</v>
      </c>
      <c r="E131" s="155" t="s">
        <v>19</v>
      </c>
      <c r="F131" s="156" t="s">
        <v>155</v>
      </c>
      <c r="H131" s="155" t="s">
        <v>19</v>
      </c>
      <c r="I131" s="332"/>
      <c r="L131" s="154"/>
      <c r="M131" s="158"/>
      <c r="T131" s="159"/>
      <c r="AT131" s="155" t="s">
        <v>151</v>
      </c>
      <c r="AU131" s="155" t="s">
        <v>78</v>
      </c>
      <c r="AV131" s="13" t="s">
        <v>78</v>
      </c>
      <c r="AW131" s="13" t="s">
        <v>31</v>
      </c>
      <c r="AX131" s="13" t="s">
        <v>70</v>
      </c>
      <c r="AY131" s="155" t="s">
        <v>142</v>
      </c>
    </row>
    <row r="132" spans="2:65" s="1" customFormat="1" ht="24.2" customHeight="1">
      <c r="B132" s="32"/>
      <c r="C132" s="125" t="s">
        <v>179</v>
      </c>
      <c r="D132" s="125" t="s">
        <v>143</v>
      </c>
      <c r="E132" s="126" t="s">
        <v>727</v>
      </c>
      <c r="F132" s="127" t="s">
        <v>728</v>
      </c>
      <c r="G132" s="128" t="s">
        <v>146</v>
      </c>
      <c r="H132" s="129">
        <v>1</v>
      </c>
      <c r="I132" s="329"/>
      <c r="J132" s="131">
        <f>ROUND(I132*H132,2)</f>
        <v>0</v>
      </c>
      <c r="K132" s="127" t="s">
        <v>147</v>
      </c>
      <c r="L132" s="132"/>
      <c r="M132" s="133" t="s">
        <v>19</v>
      </c>
      <c r="N132" s="134" t="s">
        <v>41</v>
      </c>
      <c r="P132" s="135">
        <f>O132*H132</f>
        <v>0</v>
      </c>
      <c r="Q132" s="135">
        <v>0.10073</v>
      </c>
      <c r="R132" s="135">
        <f>Q132*H132</f>
        <v>0.10073</v>
      </c>
      <c r="S132" s="135">
        <v>0</v>
      </c>
      <c r="T132" s="136">
        <f>S132*H132</f>
        <v>0</v>
      </c>
      <c r="AR132" s="137" t="s">
        <v>148</v>
      </c>
      <c r="AT132" s="137" t="s">
        <v>143</v>
      </c>
      <c r="AU132" s="137" t="s">
        <v>78</v>
      </c>
      <c r="AY132" s="17" t="s">
        <v>142</v>
      </c>
      <c r="BE132" s="138">
        <f>IF(N132="základní",J132,0)</f>
        <v>0</v>
      </c>
      <c r="BF132" s="138">
        <f>IF(N132="snížená",J132,0)</f>
        <v>0</v>
      </c>
      <c r="BG132" s="138">
        <f>IF(N132="zákl. přenesená",J132,0)</f>
        <v>0</v>
      </c>
      <c r="BH132" s="138">
        <f>IF(N132="sníž. přenesená",J132,0)</f>
        <v>0</v>
      </c>
      <c r="BI132" s="138">
        <f>IF(N132="nulová",J132,0)</f>
        <v>0</v>
      </c>
      <c r="BJ132" s="17" t="s">
        <v>78</v>
      </c>
      <c r="BK132" s="138">
        <f>ROUND(I132*H132,2)</f>
        <v>0</v>
      </c>
      <c r="BL132" s="17" t="s">
        <v>149</v>
      </c>
      <c r="BM132" s="137" t="s">
        <v>2228</v>
      </c>
    </row>
    <row r="133" spans="2:65" s="13" customFormat="1" ht="11.25">
      <c r="B133" s="154"/>
      <c r="D133" s="140" t="s">
        <v>151</v>
      </c>
      <c r="E133" s="155" t="s">
        <v>19</v>
      </c>
      <c r="F133" s="156" t="s">
        <v>2229</v>
      </c>
      <c r="H133" s="155" t="s">
        <v>19</v>
      </c>
      <c r="I133" s="332"/>
      <c r="L133" s="154"/>
      <c r="M133" s="158"/>
      <c r="T133" s="159"/>
      <c r="AT133" s="155" t="s">
        <v>151</v>
      </c>
      <c r="AU133" s="155" t="s">
        <v>78</v>
      </c>
      <c r="AV133" s="13" t="s">
        <v>78</v>
      </c>
      <c r="AW133" s="13" t="s">
        <v>31</v>
      </c>
      <c r="AX133" s="13" t="s">
        <v>70</v>
      </c>
      <c r="AY133" s="155" t="s">
        <v>142</v>
      </c>
    </row>
    <row r="134" spans="2:65" s="11" customFormat="1" ht="11.25">
      <c r="B134" s="139"/>
      <c r="D134" s="140" t="s">
        <v>151</v>
      </c>
      <c r="E134" s="141" t="s">
        <v>19</v>
      </c>
      <c r="F134" s="142" t="s">
        <v>78</v>
      </c>
      <c r="H134" s="143">
        <v>1</v>
      </c>
      <c r="I134" s="330"/>
      <c r="L134" s="139"/>
      <c r="M134" s="145"/>
      <c r="T134" s="146"/>
      <c r="AT134" s="141" t="s">
        <v>151</v>
      </c>
      <c r="AU134" s="141" t="s">
        <v>78</v>
      </c>
      <c r="AV134" s="11" t="s">
        <v>80</v>
      </c>
      <c r="AW134" s="11" t="s">
        <v>31</v>
      </c>
      <c r="AX134" s="11" t="s">
        <v>70</v>
      </c>
      <c r="AY134" s="141" t="s">
        <v>142</v>
      </c>
    </row>
    <row r="135" spans="2:65" s="12" customFormat="1" ht="11.25">
      <c r="B135" s="147"/>
      <c r="D135" s="140" t="s">
        <v>151</v>
      </c>
      <c r="E135" s="148" t="s">
        <v>19</v>
      </c>
      <c r="F135" s="149" t="s">
        <v>154</v>
      </c>
      <c r="H135" s="150">
        <v>1</v>
      </c>
      <c r="I135" s="331"/>
      <c r="L135" s="147"/>
      <c r="M135" s="152"/>
      <c r="T135" s="153"/>
      <c r="AT135" s="148" t="s">
        <v>151</v>
      </c>
      <c r="AU135" s="148" t="s">
        <v>78</v>
      </c>
      <c r="AV135" s="12" t="s">
        <v>149</v>
      </c>
      <c r="AW135" s="12" t="s">
        <v>31</v>
      </c>
      <c r="AX135" s="12" t="s">
        <v>78</v>
      </c>
      <c r="AY135" s="148" t="s">
        <v>142</v>
      </c>
    </row>
    <row r="136" spans="2:65" s="13" customFormat="1" ht="11.25">
      <c r="B136" s="154"/>
      <c r="D136" s="140" t="s">
        <v>151</v>
      </c>
      <c r="E136" s="155" t="s">
        <v>19</v>
      </c>
      <c r="F136" s="156" t="s">
        <v>155</v>
      </c>
      <c r="H136" s="155" t="s">
        <v>19</v>
      </c>
      <c r="I136" s="332"/>
      <c r="L136" s="154"/>
      <c r="M136" s="158"/>
      <c r="T136" s="159"/>
      <c r="AT136" s="155" t="s">
        <v>151</v>
      </c>
      <c r="AU136" s="155" t="s">
        <v>78</v>
      </c>
      <c r="AV136" s="13" t="s">
        <v>78</v>
      </c>
      <c r="AW136" s="13" t="s">
        <v>31</v>
      </c>
      <c r="AX136" s="13" t="s">
        <v>70</v>
      </c>
      <c r="AY136" s="155" t="s">
        <v>142</v>
      </c>
    </row>
    <row r="137" spans="2:65" s="1" customFormat="1" ht="24.2" customHeight="1">
      <c r="B137" s="32"/>
      <c r="C137" s="125" t="s">
        <v>188</v>
      </c>
      <c r="D137" s="125" t="s">
        <v>143</v>
      </c>
      <c r="E137" s="126" t="s">
        <v>736</v>
      </c>
      <c r="F137" s="127" t="s">
        <v>737</v>
      </c>
      <c r="G137" s="128" t="s">
        <v>146</v>
      </c>
      <c r="H137" s="129">
        <v>8</v>
      </c>
      <c r="I137" s="329"/>
      <c r="J137" s="131">
        <f>ROUND(I137*H137,2)</f>
        <v>0</v>
      </c>
      <c r="K137" s="127" t="s">
        <v>147</v>
      </c>
      <c r="L137" s="132"/>
      <c r="M137" s="133" t="s">
        <v>19</v>
      </c>
      <c r="N137" s="134" t="s">
        <v>41</v>
      </c>
      <c r="P137" s="135">
        <f>O137*H137</f>
        <v>0</v>
      </c>
      <c r="Q137" s="135">
        <v>0.10446</v>
      </c>
      <c r="R137" s="135">
        <f>Q137*H137</f>
        <v>0.83567999999999998</v>
      </c>
      <c r="S137" s="135">
        <v>0</v>
      </c>
      <c r="T137" s="136">
        <f>S137*H137</f>
        <v>0</v>
      </c>
      <c r="AR137" s="137" t="s">
        <v>148</v>
      </c>
      <c r="AT137" s="137" t="s">
        <v>143</v>
      </c>
      <c r="AU137" s="137" t="s">
        <v>78</v>
      </c>
      <c r="AY137" s="17" t="s">
        <v>142</v>
      </c>
      <c r="BE137" s="138">
        <f>IF(N137="základní",J137,0)</f>
        <v>0</v>
      </c>
      <c r="BF137" s="138">
        <f>IF(N137="snížená",J137,0)</f>
        <v>0</v>
      </c>
      <c r="BG137" s="138">
        <f>IF(N137="zákl. přenesená",J137,0)</f>
        <v>0</v>
      </c>
      <c r="BH137" s="138">
        <f>IF(N137="sníž. přenesená",J137,0)</f>
        <v>0</v>
      </c>
      <c r="BI137" s="138">
        <f>IF(N137="nulová",J137,0)</f>
        <v>0</v>
      </c>
      <c r="BJ137" s="17" t="s">
        <v>78</v>
      </c>
      <c r="BK137" s="138">
        <f>ROUND(I137*H137,2)</f>
        <v>0</v>
      </c>
      <c r="BL137" s="17" t="s">
        <v>149</v>
      </c>
      <c r="BM137" s="137" t="s">
        <v>2230</v>
      </c>
    </row>
    <row r="138" spans="2:65" s="13" customFormat="1" ht="11.25">
      <c r="B138" s="154"/>
      <c r="D138" s="140" t="s">
        <v>151</v>
      </c>
      <c r="E138" s="155" t="s">
        <v>19</v>
      </c>
      <c r="F138" s="156" t="s">
        <v>2231</v>
      </c>
      <c r="H138" s="155" t="s">
        <v>19</v>
      </c>
      <c r="I138" s="332"/>
      <c r="L138" s="154"/>
      <c r="M138" s="158"/>
      <c r="T138" s="159"/>
      <c r="AT138" s="155" t="s">
        <v>151</v>
      </c>
      <c r="AU138" s="155" t="s">
        <v>78</v>
      </c>
      <c r="AV138" s="13" t="s">
        <v>78</v>
      </c>
      <c r="AW138" s="13" t="s">
        <v>31</v>
      </c>
      <c r="AX138" s="13" t="s">
        <v>70</v>
      </c>
      <c r="AY138" s="155" t="s">
        <v>142</v>
      </c>
    </row>
    <row r="139" spans="2:65" s="11" customFormat="1" ht="11.25">
      <c r="B139" s="139"/>
      <c r="D139" s="140" t="s">
        <v>151</v>
      </c>
      <c r="E139" s="141" t="s">
        <v>19</v>
      </c>
      <c r="F139" s="142" t="s">
        <v>80</v>
      </c>
      <c r="H139" s="143">
        <v>2</v>
      </c>
      <c r="I139" s="330"/>
      <c r="L139" s="139"/>
      <c r="M139" s="145"/>
      <c r="T139" s="146"/>
      <c r="AT139" s="141" t="s">
        <v>151</v>
      </c>
      <c r="AU139" s="141" t="s">
        <v>78</v>
      </c>
      <c r="AV139" s="11" t="s">
        <v>80</v>
      </c>
      <c r="AW139" s="11" t="s">
        <v>31</v>
      </c>
      <c r="AX139" s="11" t="s">
        <v>70</v>
      </c>
      <c r="AY139" s="141" t="s">
        <v>142</v>
      </c>
    </row>
    <row r="140" spans="2:65" s="13" customFormat="1" ht="11.25">
      <c r="B140" s="154"/>
      <c r="D140" s="140" t="s">
        <v>151</v>
      </c>
      <c r="E140" s="155" t="s">
        <v>19</v>
      </c>
      <c r="F140" s="156" t="s">
        <v>2232</v>
      </c>
      <c r="H140" s="155" t="s">
        <v>19</v>
      </c>
      <c r="I140" s="332"/>
      <c r="L140" s="154"/>
      <c r="M140" s="158"/>
      <c r="T140" s="159"/>
      <c r="AT140" s="155" t="s">
        <v>151</v>
      </c>
      <c r="AU140" s="155" t="s">
        <v>78</v>
      </c>
      <c r="AV140" s="13" t="s">
        <v>78</v>
      </c>
      <c r="AW140" s="13" t="s">
        <v>31</v>
      </c>
      <c r="AX140" s="13" t="s">
        <v>70</v>
      </c>
      <c r="AY140" s="155" t="s">
        <v>142</v>
      </c>
    </row>
    <row r="141" spans="2:65" s="11" customFormat="1" ht="11.25">
      <c r="B141" s="139"/>
      <c r="D141" s="140" t="s">
        <v>151</v>
      </c>
      <c r="E141" s="141" t="s">
        <v>19</v>
      </c>
      <c r="F141" s="142" t="s">
        <v>78</v>
      </c>
      <c r="H141" s="143">
        <v>1</v>
      </c>
      <c r="I141" s="330"/>
      <c r="L141" s="139"/>
      <c r="M141" s="145"/>
      <c r="T141" s="146"/>
      <c r="AT141" s="141" t="s">
        <v>151</v>
      </c>
      <c r="AU141" s="141" t="s">
        <v>78</v>
      </c>
      <c r="AV141" s="11" t="s">
        <v>80</v>
      </c>
      <c r="AW141" s="11" t="s">
        <v>31</v>
      </c>
      <c r="AX141" s="11" t="s">
        <v>70</v>
      </c>
      <c r="AY141" s="141" t="s">
        <v>142</v>
      </c>
    </row>
    <row r="142" spans="2:65" s="13" customFormat="1" ht="11.25">
      <c r="B142" s="154"/>
      <c r="D142" s="140" t="s">
        <v>151</v>
      </c>
      <c r="E142" s="155" t="s">
        <v>19</v>
      </c>
      <c r="F142" s="156" t="s">
        <v>2233</v>
      </c>
      <c r="H142" s="155" t="s">
        <v>19</v>
      </c>
      <c r="I142" s="332"/>
      <c r="L142" s="154"/>
      <c r="M142" s="158"/>
      <c r="T142" s="159"/>
      <c r="AT142" s="155" t="s">
        <v>151</v>
      </c>
      <c r="AU142" s="155" t="s">
        <v>78</v>
      </c>
      <c r="AV142" s="13" t="s">
        <v>78</v>
      </c>
      <c r="AW142" s="13" t="s">
        <v>31</v>
      </c>
      <c r="AX142" s="13" t="s">
        <v>70</v>
      </c>
      <c r="AY142" s="155" t="s">
        <v>142</v>
      </c>
    </row>
    <row r="143" spans="2:65" s="11" customFormat="1" ht="11.25">
      <c r="B143" s="139"/>
      <c r="D143" s="140" t="s">
        <v>151</v>
      </c>
      <c r="E143" s="141" t="s">
        <v>19</v>
      </c>
      <c r="F143" s="142" t="s">
        <v>173</v>
      </c>
      <c r="H143" s="143">
        <v>5</v>
      </c>
      <c r="I143" s="330"/>
      <c r="L143" s="139"/>
      <c r="M143" s="145"/>
      <c r="T143" s="146"/>
      <c r="AT143" s="141" t="s">
        <v>151</v>
      </c>
      <c r="AU143" s="141" t="s">
        <v>78</v>
      </c>
      <c r="AV143" s="11" t="s">
        <v>80</v>
      </c>
      <c r="AW143" s="11" t="s">
        <v>31</v>
      </c>
      <c r="AX143" s="11" t="s">
        <v>70</v>
      </c>
      <c r="AY143" s="141" t="s">
        <v>142</v>
      </c>
    </row>
    <row r="144" spans="2:65" s="12" customFormat="1" ht="11.25">
      <c r="B144" s="147"/>
      <c r="D144" s="140" t="s">
        <v>151</v>
      </c>
      <c r="E144" s="148" t="s">
        <v>19</v>
      </c>
      <c r="F144" s="149" t="s">
        <v>154</v>
      </c>
      <c r="H144" s="150">
        <v>8</v>
      </c>
      <c r="I144" s="331"/>
      <c r="L144" s="147"/>
      <c r="M144" s="152"/>
      <c r="T144" s="153"/>
      <c r="AT144" s="148" t="s">
        <v>151</v>
      </c>
      <c r="AU144" s="148" t="s">
        <v>78</v>
      </c>
      <c r="AV144" s="12" t="s">
        <v>149</v>
      </c>
      <c r="AW144" s="12" t="s">
        <v>31</v>
      </c>
      <c r="AX144" s="12" t="s">
        <v>78</v>
      </c>
      <c r="AY144" s="148" t="s">
        <v>142</v>
      </c>
    </row>
    <row r="145" spans="2:65" s="13" customFormat="1" ht="11.25">
      <c r="B145" s="154"/>
      <c r="D145" s="140" t="s">
        <v>151</v>
      </c>
      <c r="E145" s="155" t="s">
        <v>19</v>
      </c>
      <c r="F145" s="156" t="s">
        <v>155</v>
      </c>
      <c r="H145" s="155" t="s">
        <v>19</v>
      </c>
      <c r="I145" s="332"/>
      <c r="L145" s="154"/>
      <c r="M145" s="158"/>
      <c r="T145" s="159"/>
      <c r="AT145" s="155" t="s">
        <v>151</v>
      </c>
      <c r="AU145" s="155" t="s">
        <v>78</v>
      </c>
      <c r="AV145" s="13" t="s">
        <v>78</v>
      </c>
      <c r="AW145" s="13" t="s">
        <v>31</v>
      </c>
      <c r="AX145" s="13" t="s">
        <v>70</v>
      </c>
      <c r="AY145" s="155" t="s">
        <v>142</v>
      </c>
    </row>
    <row r="146" spans="2:65" s="1" customFormat="1" ht="24.2" customHeight="1">
      <c r="B146" s="32"/>
      <c r="C146" s="125" t="s">
        <v>148</v>
      </c>
      <c r="D146" s="125" t="s">
        <v>143</v>
      </c>
      <c r="E146" s="126" t="s">
        <v>741</v>
      </c>
      <c r="F146" s="127" t="s">
        <v>742</v>
      </c>
      <c r="G146" s="128" t="s">
        <v>146</v>
      </c>
      <c r="H146" s="129">
        <v>4</v>
      </c>
      <c r="I146" s="329"/>
      <c r="J146" s="131">
        <f>ROUND(I146*H146,2)</f>
        <v>0</v>
      </c>
      <c r="K146" s="127" t="s">
        <v>147</v>
      </c>
      <c r="L146" s="132"/>
      <c r="M146" s="133" t="s">
        <v>19</v>
      </c>
      <c r="N146" s="134" t="s">
        <v>41</v>
      </c>
      <c r="P146" s="135">
        <f>O146*H146</f>
        <v>0</v>
      </c>
      <c r="Q146" s="135">
        <v>0.10818999999999999</v>
      </c>
      <c r="R146" s="135">
        <f>Q146*H146</f>
        <v>0.43275999999999998</v>
      </c>
      <c r="S146" s="135">
        <v>0</v>
      </c>
      <c r="T146" s="136">
        <f>S146*H146</f>
        <v>0</v>
      </c>
      <c r="AR146" s="137" t="s">
        <v>148</v>
      </c>
      <c r="AT146" s="137" t="s">
        <v>143</v>
      </c>
      <c r="AU146" s="137" t="s">
        <v>78</v>
      </c>
      <c r="AY146" s="17" t="s">
        <v>142</v>
      </c>
      <c r="BE146" s="138">
        <f>IF(N146="základní",J146,0)</f>
        <v>0</v>
      </c>
      <c r="BF146" s="138">
        <f>IF(N146="snížená",J146,0)</f>
        <v>0</v>
      </c>
      <c r="BG146" s="138">
        <f>IF(N146="zákl. přenesená",J146,0)</f>
        <v>0</v>
      </c>
      <c r="BH146" s="138">
        <f>IF(N146="sníž. přenesená",J146,0)</f>
        <v>0</v>
      </c>
      <c r="BI146" s="138">
        <f>IF(N146="nulová",J146,0)</f>
        <v>0</v>
      </c>
      <c r="BJ146" s="17" t="s">
        <v>78</v>
      </c>
      <c r="BK146" s="138">
        <f>ROUND(I146*H146,2)</f>
        <v>0</v>
      </c>
      <c r="BL146" s="17" t="s">
        <v>149</v>
      </c>
      <c r="BM146" s="137" t="s">
        <v>2234</v>
      </c>
    </row>
    <row r="147" spans="2:65" s="13" customFormat="1" ht="11.25">
      <c r="B147" s="154"/>
      <c r="D147" s="140" t="s">
        <v>151</v>
      </c>
      <c r="E147" s="155" t="s">
        <v>19</v>
      </c>
      <c r="F147" s="156" t="s">
        <v>2235</v>
      </c>
      <c r="H147" s="155" t="s">
        <v>19</v>
      </c>
      <c r="I147" s="332"/>
      <c r="L147" s="154"/>
      <c r="M147" s="158"/>
      <c r="T147" s="159"/>
      <c r="AT147" s="155" t="s">
        <v>151</v>
      </c>
      <c r="AU147" s="155" t="s">
        <v>78</v>
      </c>
      <c r="AV147" s="13" t="s">
        <v>78</v>
      </c>
      <c r="AW147" s="13" t="s">
        <v>31</v>
      </c>
      <c r="AX147" s="13" t="s">
        <v>70</v>
      </c>
      <c r="AY147" s="155" t="s">
        <v>142</v>
      </c>
    </row>
    <row r="148" spans="2:65" s="11" customFormat="1" ht="11.25">
      <c r="B148" s="139"/>
      <c r="D148" s="140" t="s">
        <v>151</v>
      </c>
      <c r="E148" s="141" t="s">
        <v>19</v>
      </c>
      <c r="F148" s="142" t="s">
        <v>80</v>
      </c>
      <c r="H148" s="143">
        <v>2</v>
      </c>
      <c r="I148" s="330"/>
      <c r="L148" s="139"/>
      <c r="M148" s="145"/>
      <c r="T148" s="146"/>
      <c r="AT148" s="141" t="s">
        <v>151</v>
      </c>
      <c r="AU148" s="141" t="s">
        <v>78</v>
      </c>
      <c r="AV148" s="11" t="s">
        <v>80</v>
      </c>
      <c r="AW148" s="11" t="s">
        <v>31</v>
      </c>
      <c r="AX148" s="11" t="s">
        <v>70</v>
      </c>
      <c r="AY148" s="141" t="s">
        <v>142</v>
      </c>
    </row>
    <row r="149" spans="2:65" s="13" customFormat="1" ht="11.25">
      <c r="B149" s="154"/>
      <c r="D149" s="140" t="s">
        <v>151</v>
      </c>
      <c r="E149" s="155" t="s">
        <v>19</v>
      </c>
      <c r="F149" s="156" t="s">
        <v>2236</v>
      </c>
      <c r="H149" s="155" t="s">
        <v>19</v>
      </c>
      <c r="I149" s="332"/>
      <c r="L149" s="154"/>
      <c r="M149" s="158"/>
      <c r="T149" s="159"/>
      <c r="AT149" s="155" t="s">
        <v>151</v>
      </c>
      <c r="AU149" s="155" t="s">
        <v>78</v>
      </c>
      <c r="AV149" s="13" t="s">
        <v>78</v>
      </c>
      <c r="AW149" s="13" t="s">
        <v>31</v>
      </c>
      <c r="AX149" s="13" t="s">
        <v>70</v>
      </c>
      <c r="AY149" s="155" t="s">
        <v>142</v>
      </c>
    </row>
    <row r="150" spans="2:65" s="11" customFormat="1" ht="11.25">
      <c r="B150" s="139"/>
      <c r="D150" s="140" t="s">
        <v>151</v>
      </c>
      <c r="E150" s="141" t="s">
        <v>19</v>
      </c>
      <c r="F150" s="142" t="s">
        <v>78</v>
      </c>
      <c r="H150" s="143">
        <v>1</v>
      </c>
      <c r="I150" s="330"/>
      <c r="L150" s="139"/>
      <c r="M150" s="145"/>
      <c r="T150" s="146"/>
      <c r="AT150" s="141" t="s">
        <v>151</v>
      </c>
      <c r="AU150" s="141" t="s">
        <v>78</v>
      </c>
      <c r="AV150" s="11" t="s">
        <v>80</v>
      </c>
      <c r="AW150" s="11" t="s">
        <v>31</v>
      </c>
      <c r="AX150" s="11" t="s">
        <v>70</v>
      </c>
      <c r="AY150" s="141" t="s">
        <v>142</v>
      </c>
    </row>
    <row r="151" spans="2:65" s="13" customFormat="1" ht="11.25">
      <c r="B151" s="154"/>
      <c r="D151" s="140" t="s">
        <v>151</v>
      </c>
      <c r="E151" s="155" t="s">
        <v>19</v>
      </c>
      <c r="F151" s="156" t="s">
        <v>2237</v>
      </c>
      <c r="H151" s="155" t="s">
        <v>19</v>
      </c>
      <c r="I151" s="332"/>
      <c r="L151" s="154"/>
      <c r="M151" s="158"/>
      <c r="T151" s="159"/>
      <c r="AT151" s="155" t="s">
        <v>151</v>
      </c>
      <c r="AU151" s="155" t="s">
        <v>78</v>
      </c>
      <c r="AV151" s="13" t="s">
        <v>78</v>
      </c>
      <c r="AW151" s="13" t="s">
        <v>31</v>
      </c>
      <c r="AX151" s="13" t="s">
        <v>70</v>
      </c>
      <c r="AY151" s="155" t="s">
        <v>142</v>
      </c>
    </row>
    <row r="152" spans="2:65" s="11" customFormat="1" ht="11.25">
      <c r="B152" s="139"/>
      <c r="D152" s="140" t="s">
        <v>151</v>
      </c>
      <c r="E152" s="141" t="s">
        <v>19</v>
      </c>
      <c r="F152" s="142" t="s">
        <v>78</v>
      </c>
      <c r="H152" s="143">
        <v>1</v>
      </c>
      <c r="I152" s="330"/>
      <c r="L152" s="139"/>
      <c r="M152" s="145"/>
      <c r="T152" s="146"/>
      <c r="AT152" s="141" t="s">
        <v>151</v>
      </c>
      <c r="AU152" s="141" t="s">
        <v>78</v>
      </c>
      <c r="AV152" s="11" t="s">
        <v>80</v>
      </c>
      <c r="AW152" s="11" t="s">
        <v>31</v>
      </c>
      <c r="AX152" s="11" t="s">
        <v>70</v>
      </c>
      <c r="AY152" s="141" t="s">
        <v>142</v>
      </c>
    </row>
    <row r="153" spans="2:65" s="12" customFormat="1" ht="11.25">
      <c r="B153" s="147"/>
      <c r="D153" s="140" t="s">
        <v>151</v>
      </c>
      <c r="E153" s="148" t="s">
        <v>19</v>
      </c>
      <c r="F153" s="149" t="s">
        <v>154</v>
      </c>
      <c r="H153" s="150">
        <v>4</v>
      </c>
      <c r="I153" s="331"/>
      <c r="L153" s="147"/>
      <c r="M153" s="152"/>
      <c r="T153" s="153"/>
      <c r="AT153" s="148" t="s">
        <v>151</v>
      </c>
      <c r="AU153" s="148" t="s">
        <v>78</v>
      </c>
      <c r="AV153" s="12" t="s">
        <v>149</v>
      </c>
      <c r="AW153" s="12" t="s">
        <v>31</v>
      </c>
      <c r="AX153" s="12" t="s">
        <v>78</v>
      </c>
      <c r="AY153" s="148" t="s">
        <v>142</v>
      </c>
    </row>
    <row r="154" spans="2:65" s="13" customFormat="1" ht="11.25">
      <c r="B154" s="154"/>
      <c r="D154" s="140" t="s">
        <v>151</v>
      </c>
      <c r="E154" s="155" t="s">
        <v>19</v>
      </c>
      <c r="F154" s="156" t="s">
        <v>155</v>
      </c>
      <c r="H154" s="155" t="s">
        <v>19</v>
      </c>
      <c r="I154" s="332"/>
      <c r="L154" s="154"/>
      <c r="M154" s="158"/>
      <c r="T154" s="159"/>
      <c r="AT154" s="155" t="s">
        <v>151</v>
      </c>
      <c r="AU154" s="155" t="s">
        <v>78</v>
      </c>
      <c r="AV154" s="13" t="s">
        <v>78</v>
      </c>
      <c r="AW154" s="13" t="s">
        <v>31</v>
      </c>
      <c r="AX154" s="13" t="s">
        <v>70</v>
      </c>
      <c r="AY154" s="155" t="s">
        <v>142</v>
      </c>
    </row>
    <row r="155" spans="2:65" s="1" customFormat="1" ht="24.2" customHeight="1">
      <c r="B155" s="32"/>
      <c r="C155" s="125" t="s">
        <v>195</v>
      </c>
      <c r="D155" s="125" t="s">
        <v>143</v>
      </c>
      <c r="E155" s="126" t="s">
        <v>745</v>
      </c>
      <c r="F155" s="127" t="s">
        <v>746</v>
      </c>
      <c r="G155" s="128" t="s">
        <v>146</v>
      </c>
      <c r="H155" s="129">
        <v>3</v>
      </c>
      <c r="I155" s="329"/>
      <c r="J155" s="131">
        <f>ROUND(I155*H155,2)</f>
        <v>0</v>
      </c>
      <c r="K155" s="127" t="s">
        <v>147</v>
      </c>
      <c r="L155" s="132"/>
      <c r="M155" s="133" t="s">
        <v>19</v>
      </c>
      <c r="N155" s="134" t="s">
        <v>41</v>
      </c>
      <c r="P155" s="135">
        <f>O155*H155</f>
        <v>0</v>
      </c>
      <c r="Q155" s="135">
        <v>0.11192000000000001</v>
      </c>
      <c r="R155" s="135">
        <f>Q155*H155</f>
        <v>0.33576</v>
      </c>
      <c r="S155" s="135">
        <v>0</v>
      </c>
      <c r="T155" s="136">
        <f>S155*H155</f>
        <v>0</v>
      </c>
      <c r="AR155" s="137" t="s">
        <v>148</v>
      </c>
      <c r="AT155" s="137" t="s">
        <v>143</v>
      </c>
      <c r="AU155" s="137" t="s">
        <v>78</v>
      </c>
      <c r="AY155" s="17" t="s">
        <v>142</v>
      </c>
      <c r="BE155" s="138">
        <f>IF(N155="základní",J155,0)</f>
        <v>0</v>
      </c>
      <c r="BF155" s="138">
        <f>IF(N155="snížená",J155,0)</f>
        <v>0</v>
      </c>
      <c r="BG155" s="138">
        <f>IF(N155="zákl. přenesená",J155,0)</f>
        <v>0</v>
      </c>
      <c r="BH155" s="138">
        <f>IF(N155="sníž. přenesená",J155,0)</f>
        <v>0</v>
      </c>
      <c r="BI155" s="138">
        <f>IF(N155="nulová",J155,0)</f>
        <v>0</v>
      </c>
      <c r="BJ155" s="17" t="s">
        <v>78</v>
      </c>
      <c r="BK155" s="138">
        <f>ROUND(I155*H155,2)</f>
        <v>0</v>
      </c>
      <c r="BL155" s="17" t="s">
        <v>149</v>
      </c>
      <c r="BM155" s="137" t="s">
        <v>2238</v>
      </c>
    </row>
    <row r="156" spans="2:65" s="13" customFormat="1" ht="11.25">
      <c r="B156" s="154"/>
      <c r="D156" s="140" t="s">
        <v>151</v>
      </c>
      <c r="E156" s="155" t="s">
        <v>19</v>
      </c>
      <c r="F156" s="156" t="s">
        <v>2239</v>
      </c>
      <c r="H156" s="155" t="s">
        <v>19</v>
      </c>
      <c r="I156" s="332"/>
      <c r="L156" s="154"/>
      <c r="M156" s="158"/>
      <c r="T156" s="159"/>
      <c r="AT156" s="155" t="s">
        <v>151</v>
      </c>
      <c r="AU156" s="155" t="s">
        <v>78</v>
      </c>
      <c r="AV156" s="13" t="s">
        <v>78</v>
      </c>
      <c r="AW156" s="13" t="s">
        <v>31</v>
      </c>
      <c r="AX156" s="13" t="s">
        <v>70</v>
      </c>
      <c r="AY156" s="155" t="s">
        <v>142</v>
      </c>
    </row>
    <row r="157" spans="2:65" s="11" customFormat="1" ht="11.25">
      <c r="B157" s="139"/>
      <c r="D157" s="140" t="s">
        <v>151</v>
      </c>
      <c r="E157" s="141" t="s">
        <v>19</v>
      </c>
      <c r="F157" s="142" t="s">
        <v>78</v>
      </c>
      <c r="H157" s="143">
        <v>1</v>
      </c>
      <c r="I157" s="330"/>
      <c r="L157" s="139"/>
      <c r="M157" s="145"/>
      <c r="T157" s="146"/>
      <c r="AT157" s="141" t="s">
        <v>151</v>
      </c>
      <c r="AU157" s="141" t="s">
        <v>78</v>
      </c>
      <c r="AV157" s="11" t="s">
        <v>80</v>
      </c>
      <c r="AW157" s="11" t="s">
        <v>31</v>
      </c>
      <c r="AX157" s="11" t="s">
        <v>70</v>
      </c>
      <c r="AY157" s="141" t="s">
        <v>142</v>
      </c>
    </row>
    <row r="158" spans="2:65" s="13" customFormat="1" ht="11.25">
      <c r="B158" s="154"/>
      <c r="D158" s="140" t="s">
        <v>151</v>
      </c>
      <c r="E158" s="155" t="s">
        <v>19</v>
      </c>
      <c r="F158" s="156" t="s">
        <v>2240</v>
      </c>
      <c r="H158" s="155" t="s">
        <v>19</v>
      </c>
      <c r="I158" s="332"/>
      <c r="L158" s="154"/>
      <c r="M158" s="158"/>
      <c r="T158" s="159"/>
      <c r="AT158" s="155" t="s">
        <v>151</v>
      </c>
      <c r="AU158" s="155" t="s">
        <v>78</v>
      </c>
      <c r="AV158" s="13" t="s">
        <v>78</v>
      </c>
      <c r="AW158" s="13" t="s">
        <v>31</v>
      </c>
      <c r="AX158" s="13" t="s">
        <v>70</v>
      </c>
      <c r="AY158" s="155" t="s">
        <v>142</v>
      </c>
    </row>
    <row r="159" spans="2:65" s="11" customFormat="1" ht="11.25">
      <c r="B159" s="139"/>
      <c r="D159" s="140" t="s">
        <v>151</v>
      </c>
      <c r="E159" s="141" t="s">
        <v>19</v>
      </c>
      <c r="F159" s="142" t="s">
        <v>80</v>
      </c>
      <c r="H159" s="143">
        <v>2</v>
      </c>
      <c r="I159" s="330"/>
      <c r="L159" s="139"/>
      <c r="M159" s="145"/>
      <c r="T159" s="146"/>
      <c r="AT159" s="141" t="s">
        <v>151</v>
      </c>
      <c r="AU159" s="141" t="s">
        <v>78</v>
      </c>
      <c r="AV159" s="11" t="s">
        <v>80</v>
      </c>
      <c r="AW159" s="11" t="s">
        <v>31</v>
      </c>
      <c r="AX159" s="11" t="s">
        <v>70</v>
      </c>
      <c r="AY159" s="141" t="s">
        <v>142</v>
      </c>
    </row>
    <row r="160" spans="2:65" s="12" customFormat="1" ht="11.25">
      <c r="B160" s="147"/>
      <c r="D160" s="140" t="s">
        <v>151</v>
      </c>
      <c r="E160" s="148" t="s">
        <v>19</v>
      </c>
      <c r="F160" s="149" t="s">
        <v>154</v>
      </c>
      <c r="H160" s="150">
        <v>3</v>
      </c>
      <c r="I160" s="331"/>
      <c r="L160" s="147"/>
      <c r="M160" s="152"/>
      <c r="T160" s="153"/>
      <c r="AT160" s="148" t="s">
        <v>151</v>
      </c>
      <c r="AU160" s="148" t="s">
        <v>78</v>
      </c>
      <c r="AV160" s="12" t="s">
        <v>149</v>
      </c>
      <c r="AW160" s="12" t="s">
        <v>31</v>
      </c>
      <c r="AX160" s="12" t="s">
        <v>78</v>
      </c>
      <c r="AY160" s="148" t="s">
        <v>142</v>
      </c>
    </row>
    <row r="161" spans="2:65" s="13" customFormat="1" ht="11.25">
      <c r="B161" s="154"/>
      <c r="D161" s="140" t="s">
        <v>151</v>
      </c>
      <c r="E161" s="155" t="s">
        <v>19</v>
      </c>
      <c r="F161" s="156" t="s">
        <v>155</v>
      </c>
      <c r="H161" s="155" t="s">
        <v>19</v>
      </c>
      <c r="I161" s="332"/>
      <c r="L161" s="154"/>
      <c r="M161" s="158"/>
      <c r="T161" s="159"/>
      <c r="AT161" s="155" t="s">
        <v>151</v>
      </c>
      <c r="AU161" s="155" t="s">
        <v>78</v>
      </c>
      <c r="AV161" s="13" t="s">
        <v>78</v>
      </c>
      <c r="AW161" s="13" t="s">
        <v>31</v>
      </c>
      <c r="AX161" s="13" t="s">
        <v>70</v>
      </c>
      <c r="AY161" s="155" t="s">
        <v>142</v>
      </c>
    </row>
    <row r="162" spans="2:65" s="1" customFormat="1" ht="24.2" customHeight="1">
      <c r="B162" s="32"/>
      <c r="C162" s="125" t="s">
        <v>200</v>
      </c>
      <c r="D162" s="125" t="s">
        <v>143</v>
      </c>
      <c r="E162" s="126" t="s">
        <v>749</v>
      </c>
      <c r="F162" s="127" t="s">
        <v>750</v>
      </c>
      <c r="G162" s="128" t="s">
        <v>146</v>
      </c>
      <c r="H162" s="129">
        <v>2</v>
      </c>
      <c r="I162" s="329"/>
      <c r="J162" s="131">
        <f>ROUND(I162*H162,2)</f>
        <v>0</v>
      </c>
      <c r="K162" s="127" t="s">
        <v>147</v>
      </c>
      <c r="L162" s="132"/>
      <c r="M162" s="133" t="s">
        <v>19</v>
      </c>
      <c r="N162" s="134" t="s">
        <v>41</v>
      </c>
      <c r="P162" s="135">
        <f>O162*H162</f>
        <v>0</v>
      </c>
      <c r="Q162" s="135">
        <v>0.11565</v>
      </c>
      <c r="R162" s="135">
        <f>Q162*H162</f>
        <v>0.23130000000000001</v>
      </c>
      <c r="S162" s="135">
        <v>0</v>
      </c>
      <c r="T162" s="136">
        <f>S162*H162</f>
        <v>0</v>
      </c>
      <c r="AR162" s="137" t="s">
        <v>148</v>
      </c>
      <c r="AT162" s="137" t="s">
        <v>143</v>
      </c>
      <c r="AU162" s="137" t="s">
        <v>78</v>
      </c>
      <c r="AY162" s="17" t="s">
        <v>142</v>
      </c>
      <c r="BE162" s="138">
        <f>IF(N162="základní",J162,0)</f>
        <v>0</v>
      </c>
      <c r="BF162" s="138">
        <f>IF(N162="snížená",J162,0)</f>
        <v>0</v>
      </c>
      <c r="BG162" s="138">
        <f>IF(N162="zákl. přenesená",J162,0)</f>
        <v>0</v>
      </c>
      <c r="BH162" s="138">
        <f>IF(N162="sníž. přenesená",J162,0)</f>
        <v>0</v>
      </c>
      <c r="BI162" s="138">
        <f>IF(N162="nulová",J162,0)</f>
        <v>0</v>
      </c>
      <c r="BJ162" s="17" t="s">
        <v>78</v>
      </c>
      <c r="BK162" s="138">
        <f>ROUND(I162*H162,2)</f>
        <v>0</v>
      </c>
      <c r="BL162" s="17" t="s">
        <v>149</v>
      </c>
      <c r="BM162" s="137" t="s">
        <v>2241</v>
      </c>
    </row>
    <row r="163" spans="2:65" s="13" customFormat="1" ht="11.25">
      <c r="B163" s="154"/>
      <c r="D163" s="140" t="s">
        <v>151</v>
      </c>
      <c r="E163" s="155" t="s">
        <v>19</v>
      </c>
      <c r="F163" s="156" t="s">
        <v>2242</v>
      </c>
      <c r="H163" s="155" t="s">
        <v>19</v>
      </c>
      <c r="I163" s="332"/>
      <c r="L163" s="154"/>
      <c r="M163" s="158"/>
      <c r="T163" s="159"/>
      <c r="AT163" s="155" t="s">
        <v>151</v>
      </c>
      <c r="AU163" s="155" t="s">
        <v>78</v>
      </c>
      <c r="AV163" s="13" t="s">
        <v>78</v>
      </c>
      <c r="AW163" s="13" t="s">
        <v>31</v>
      </c>
      <c r="AX163" s="13" t="s">
        <v>70</v>
      </c>
      <c r="AY163" s="155" t="s">
        <v>142</v>
      </c>
    </row>
    <row r="164" spans="2:65" s="11" customFormat="1" ht="11.25">
      <c r="B164" s="139"/>
      <c r="D164" s="140" t="s">
        <v>151</v>
      </c>
      <c r="E164" s="141" t="s">
        <v>19</v>
      </c>
      <c r="F164" s="142" t="s">
        <v>78</v>
      </c>
      <c r="H164" s="143">
        <v>1</v>
      </c>
      <c r="I164" s="330"/>
      <c r="L164" s="139"/>
      <c r="M164" s="145"/>
      <c r="T164" s="146"/>
      <c r="AT164" s="141" t="s">
        <v>151</v>
      </c>
      <c r="AU164" s="141" t="s">
        <v>78</v>
      </c>
      <c r="AV164" s="11" t="s">
        <v>80</v>
      </c>
      <c r="AW164" s="11" t="s">
        <v>31</v>
      </c>
      <c r="AX164" s="11" t="s">
        <v>70</v>
      </c>
      <c r="AY164" s="141" t="s">
        <v>142</v>
      </c>
    </row>
    <row r="165" spans="2:65" s="13" customFormat="1" ht="11.25">
      <c r="B165" s="154"/>
      <c r="D165" s="140" t="s">
        <v>151</v>
      </c>
      <c r="E165" s="155" t="s">
        <v>19</v>
      </c>
      <c r="F165" s="156" t="s">
        <v>2243</v>
      </c>
      <c r="H165" s="155" t="s">
        <v>19</v>
      </c>
      <c r="I165" s="332"/>
      <c r="L165" s="154"/>
      <c r="M165" s="158"/>
      <c r="T165" s="159"/>
      <c r="AT165" s="155" t="s">
        <v>151</v>
      </c>
      <c r="AU165" s="155" t="s">
        <v>78</v>
      </c>
      <c r="AV165" s="13" t="s">
        <v>78</v>
      </c>
      <c r="AW165" s="13" t="s">
        <v>31</v>
      </c>
      <c r="AX165" s="13" t="s">
        <v>70</v>
      </c>
      <c r="AY165" s="155" t="s">
        <v>142</v>
      </c>
    </row>
    <row r="166" spans="2:65" s="11" customFormat="1" ht="11.25">
      <c r="B166" s="139"/>
      <c r="D166" s="140" t="s">
        <v>151</v>
      </c>
      <c r="E166" s="141" t="s">
        <v>19</v>
      </c>
      <c r="F166" s="142" t="s">
        <v>78</v>
      </c>
      <c r="H166" s="143">
        <v>1</v>
      </c>
      <c r="I166" s="330"/>
      <c r="L166" s="139"/>
      <c r="M166" s="145"/>
      <c r="T166" s="146"/>
      <c r="AT166" s="141" t="s">
        <v>151</v>
      </c>
      <c r="AU166" s="141" t="s">
        <v>78</v>
      </c>
      <c r="AV166" s="11" t="s">
        <v>80</v>
      </c>
      <c r="AW166" s="11" t="s">
        <v>31</v>
      </c>
      <c r="AX166" s="11" t="s">
        <v>70</v>
      </c>
      <c r="AY166" s="141" t="s">
        <v>142</v>
      </c>
    </row>
    <row r="167" spans="2:65" s="12" customFormat="1" ht="11.25">
      <c r="B167" s="147"/>
      <c r="D167" s="140" t="s">
        <v>151</v>
      </c>
      <c r="E167" s="148" t="s">
        <v>19</v>
      </c>
      <c r="F167" s="149" t="s">
        <v>154</v>
      </c>
      <c r="H167" s="150">
        <v>2</v>
      </c>
      <c r="I167" s="331"/>
      <c r="L167" s="147"/>
      <c r="M167" s="152"/>
      <c r="T167" s="153"/>
      <c r="AT167" s="148" t="s">
        <v>151</v>
      </c>
      <c r="AU167" s="148" t="s">
        <v>78</v>
      </c>
      <c r="AV167" s="12" t="s">
        <v>149</v>
      </c>
      <c r="AW167" s="12" t="s">
        <v>31</v>
      </c>
      <c r="AX167" s="12" t="s">
        <v>78</v>
      </c>
      <c r="AY167" s="148" t="s">
        <v>142</v>
      </c>
    </row>
    <row r="168" spans="2:65" s="13" customFormat="1" ht="11.25">
      <c r="B168" s="154"/>
      <c r="D168" s="140" t="s">
        <v>151</v>
      </c>
      <c r="E168" s="155" t="s">
        <v>19</v>
      </c>
      <c r="F168" s="156" t="s">
        <v>155</v>
      </c>
      <c r="H168" s="155" t="s">
        <v>19</v>
      </c>
      <c r="I168" s="332"/>
      <c r="L168" s="154"/>
      <c r="M168" s="158"/>
      <c r="T168" s="159"/>
      <c r="AT168" s="155" t="s">
        <v>151</v>
      </c>
      <c r="AU168" s="155" t="s">
        <v>78</v>
      </c>
      <c r="AV168" s="13" t="s">
        <v>78</v>
      </c>
      <c r="AW168" s="13" t="s">
        <v>31</v>
      </c>
      <c r="AX168" s="13" t="s">
        <v>70</v>
      </c>
      <c r="AY168" s="155" t="s">
        <v>142</v>
      </c>
    </row>
    <row r="169" spans="2:65" s="1" customFormat="1" ht="24.2" customHeight="1">
      <c r="B169" s="32"/>
      <c r="C169" s="125" t="s">
        <v>209</v>
      </c>
      <c r="D169" s="125" t="s">
        <v>143</v>
      </c>
      <c r="E169" s="126" t="s">
        <v>752</v>
      </c>
      <c r="F169" s="127" t="s">
        <v>753</v>
      </c>
      <c r="G169" s="128" t="s">
        <v>146</v>
      </c>
      <c r="H169" s="129">
        <v>2</v>
      </c>
      <c r="I169" s="329"/>
      <c r="J169" s="131">
        <f>ROUND(I169*H169,2)</f>
        <v>0</v>
      </c>
      <c r="K169" s="127" t="s">
        <v>147</v>
      </c>
      <c r="L169" s="132"/>
      <c r="M169" s="133" t="s">
        <v>19</v>
      </c>
      <c r="N169" s="134" t="s">
        <v>41</v>
      </c>
      <c r="P169" s="135">
        <f>O169*H169</f>
        <v>0</v>
      </c>
      <c r="Q169" s="135">
        <v>0.11938</v>
      </c>
      <c r="R169" s="135">
        <f>Q169*H169</f>
        <v>0.23876</v>
      </c>
      <c r="S169" s="135">
        <v>0</v>
      </c>
      <c r="T169" s="136">
        <f>S169*H169</f>
        <v>0</v>
      </c>
      <c r="AR169" s="137" t="s">
        <v>148</v>
      </c>
      <c r="AT169" s="137" t="s">
        <v>143</v>
      </c>
      <c r="AU169" s="137" t="s">
        <v>78</v>
      </c>
      <c r="AY169" s="17" t="s">
        <v>142</v>
      </c>
      <c r="BE169" s="138">
        <f>IF(N169="základní",J169,0)</f>
        <v>0</v>
      </c>
      <c r="BF169" s="138">
        <f>IF(N169="snížená",J169,0)</f>
        <v>0</v>
      </c>
      <c r="BG169" s="138">
        <f>IF(N169="zákl. přenesená",J169,0)</f>
        <v>0</v>
      </c>
      <c r="BH169" s="138">
        <f>IF(N169="sníž. přenesená",J169,0)</f>
        <v>0</v>
      </c>
      <c r="BI169" s="138">
        <f>IF(N169="nulová",J169,0)</f>
        <v>0</v>
      </c>
      <c r="BJ169" s="17" t="s">
        <v>78</v>
      </c>
      <c r="BK169" s="138">
        <f>ROUND(I169*H169,2)</f>
        <v>0</v>
      </c>
      <c r="BL169" s="17" t="s">
        <v>149</v>
      </c>
      <c r="BM169" s="137" t="s">
        <v>2244</v>
      </c>
    </row>
    <row r="170" spans="2:65" s="13" customFormat="1" ht="11.25">
      <c r="B170" s="154"/>
      <c r="D170" s="140" t="s">
        <v>151</v>
      </c>
      <c r="E170" s="155" t="s">
        <v>19</v>
      </c>
      <c r="F170" s="156" t="s">
        <v>2245</v>
      </c>
      <c r="H170" s="155" t="s">
        <v>19</v>
      </c>
      <c r="I170" s="332"/>
      <c r="L170" s="154"/>
      <c r="M170" s="158"/>
      <c r="T170" s="159"/>
      <c r="AT170" s="155" t="s">
        <v>151</v>
      </c>
      <c r="AU170" s="155" t="s">
        <v>78</v>
      </c>
      <c r="AV170" s="13" t="s">
        <v>78</v>
      </c>
      <c r="AW170" s="13" t="s">
        <v>31</v>
      </c>
      <c r="AX170" s="13" t="s">
        <v>70</v>
      </c>
      <c r="AY170" s="155" t="s">
        <v>142</v>
      </c>
    </row>
    <row r="171" spans="2:65" s="11" customFormat="1" ht="11.25">
      <c r="B171" s="139"/>
      <c r="D171" s="140" t="s">
        <v>151</v>
      </c>
      <c r="E171" s="141" t="s">
        <v>19</v>
      </c>
      <c r="F171" s="142" t="s">
        <v>80</v>
      </c>
      <c r="H171" s="143">
        <v>2</v>
      </c>
      <c r="I171" s="330"/>
      <c r="L171" s="139"/>
      <c r="M171" s="145"/>
      <c r="T171" s="146"/>
      <c r="AT171" s="141" t="s">
        <v>151</v>
      </c>
      <c r="AU171" s="141" t="s">
        <v>78</v>
      </c>
      <c r="AV171" s="11" t="s">
        <v>80</v>
      </c>
      <c r="AW171" s="11" t="s">
        <v>31</v>
      </c>
      <c r="AX171" s="11" t="s">
        <v>70</v>
      </c>
      <c r="AY171" s="141" t="s">
        <v>142</v>
      </c>
    </row>
    <row r="172" spans="2:65" s="12" customFormat="1" ht="11.25">
      <c r="B172" s="147"/>
      <c r="D172" s="140" t="s">
        <v>151</v>
      </c>
      <c r="E172" s="148" t="s">
        <v>19</v>
      </c>
      <c r="F172" s="149" t="s">
        <v>154</v>
      </c>
      <c r="H172" s="150">
        <v>2</v>
      </c>
      <c r="I172" s="331"/>
      <c r="L172" s="147"/>
      <c r="M172" s="152"/>
      <c r="T172" s="153"/>
      <c r="AT172" s="148" t="s">
        <v>151</v>
      </c>
      <c r="AU172" s="148" t="s">
        <v>78</v>
      </c>
      <c r="AV172" s="12" t="s">
        <v>149</v>
      </c>
      <c r="AW172" s="12" t="s">
        <v>31</v>
      </c>
      <c r="AX172" s="12" t="s">
        <v>78</v>
      </c>
      <c r="AY172" s="148" t="s">
        <v>142</v>
      </c>
    </row>
    <row r="173" spans="2:65" s="13" customFormat="1" ht="11.25">
      <c r="B173" s="154"/>
      <c r="D173" s="140" t="s">
        <v>151</v>
      </c>
      <c r="E173" s="155" t="s">
        <v>19</v>
      </c>
      <c r="F173" s="156" t="s">
        <v>155</v>
      </c>
      <c r="H173" s="155" t="s">
        <v>19</v>
      </c>
      <c r="I173" s="332"/>
      <c r="L173" s="154"/>
      <c r="M173" s="158"/>
      <c r="T173" s="159"/>
      <c r="AT173" s="155" t="s">
        <v>151</v>
      </c>
      <c r="AU173" s="155" t="s">
        <v>78</v>
      </c>
      <c r="AV173" s="13" t="s">
        <v>78</v>
      </c>
      <c r="AW173" s="13" t="s">
        <v>31</v>
      </c>
      <c r="AX173" s="13" t="s">
        <v>70</v>
      </c>
      <c r="AY173" s="155" t="s">
        <v>142</v>
      </c>
    </row>
    <row r="174" spans="2:65" s="1" customFormat="1" ht="24.2" customHeight="1">
      <c r="B174" s="32"/>
      <c r="C174" s="125" t="s">
        <v>8</v>
      </c>
      <c r="D174" s="125" t="s">
        <v>143</v>
      </c>
      <c r="E174" s="126" t="s">
        <v>757</v>
      </c>
      <c r="F174" s="127" t="s">
        <v>758</v>
      </c>
      <c r="G174" s="128" t="s">
        <v>146</v>
      </c>
      <c r="H174" s="129">
        <v>4</v>
      </c>
      <c r="I174" s="329"/>
      <c r="J174" s="131">
        <f>ROUND(I174*H174,2)</f>
        <v>0</v>
      </c>
      <c r="K174" s="127" t="s">
        <v>147</v>
      </c>
      <c r="L174" s="132"/>
      <c r="M174" s="133" t="s">
        <v>19</v>
      </c>
      <c r="N174" s="134" t="s">
        <v>41</v>
      </c>
      <c r="P174" s="135">
        <f>O174*H174</f>
        <v>0</v>
      </c>
      <c r="Q174" s="135">
        <v>0.12311999999999999</v>
      </c>
      <c r="R174" s="135">
        <f>Q174*H174</f>
        <v>0.49247999999999997</v>
      </c>
      <c r="S174" s="135">
        <v>0</v>
      </c>
      <c r="T174" s="136">
        <f>S174*H174</f>
        <v>0</v>
      </c>
      <c r="AR174" s="137" t="s">
        <v>148</v>
      </c>
      <c r="AT174" s="137" t="s">
        <v>143</v>
      </c>
      <c r="AU174" s="137" t="s">
        <v>78</v>
      </c>
      <c r="AY174" s="17" t="s">
        <v>142</v>
      </c>
      <c r="BE174" s="138">
        <f>IF(N174="základní",J174,0)</f>
        <v>0</v>
      </c>
      <c r="BF174" s="138">
        <f>IF(N174="snížená",J174,0)</f>
        <v>0</v>
      </c>
      <c r="BG174" s="138">
        <f>IF(N174="zákl. přenesená",J174,0)</f>
        <v>0</v>
      </c>
      <c r="BH174" s="138">
        <f>IF(N174="sníž. přenesená",J174,0)</f>
        <v>0</v>
      </c>
      <c r="BI174" s="138">
        <f>IF(N174="nulová",J174,0)</f>
        <v>0</v>
      </c>
      <c r="BJ174" s="17" t="s">
        <v>78</v>
      </c>
      <c r="BK174" s="138">
        <f>ROUND(I174*H174,2)</f>
        <v>0</v>
      </c>
      <c r="BL174" s="17" t="s">
        <v>149</v>
      </c>
      <c r="BM174" s="137" t="s">
        <v>2246</v>
      </c>
    </row>
    <row r="175" spans="2:65" s="13" customFormat="1" ht="11.25">
      <c r="B175" s="154"/>
      <c r="D175" s="140" t="s">
        <v>151</v>
      </c>
      <c r="E175" s="155" t="s">
        <v>19</v>
      </c>
      <c r="F175" s="156" t="s">
        <v>2247</v>
      </c>
      <c r="H175" s="155" t="s">
        <v>19</v>
      </c>
      <c r="I175" s="332"/>
      <c r="L175" s="154"/>
      <c r="M175" s="158"/>
      <c r="T175" s="159"/>
      <c r="AT175" s="155" t="s">
        <v>151</v>
      </c>
      <c r="AU175" s="155" t="s">
        <v>78</v>
      </c>
      <c r="AV175" s="13" t="s">
        <v>78</v>
      </c>
      <c r="AW175" s="13" t="s">
        <v>31</v>
      </c>
      <c r="AX175" s="13" t="s">
        <v>70</v>
      </c>
      <c r="AY175" s="155" t="s">
        <v>142</v>
      </c>
    </row>
    <row r="176" spans="2:65" s="11" customFormat="1" ht="11.25">
      <c r="B176" s="139"/>
      <c r="D176" s="140" t="s">
        <v>151</v>
      </c>
      <c r="E176" s="141" t="s">
        <v>19</v>
      </c>
      <c r="F176" s="142" t="s">
        <v>78</v>
      </c>
      <c r="H176" s="143">
        <v>1</v>
      </c>
      <c r="I176" s="330"/>
      <c r="L176" s="139"/>
      <c r="M176" s="145"/>
      <c r="T176" s="146"/>
      <c r="AT176" s="141" t="s">
        <v>151</v>
      </c>
      <c r="AU176" s="141" t="s">
        <v>78</v>
      </c>
      <c r="AV176" s="11" t="s">
        <v>80</v>
      </c>
      <c r="AW176" s="11" t="s">
        <v>31</v>
      </c>
      <c r="AX176" s="11" t="s">
        <v>70</v>
      </c>
      <c r="AY176" s="141" t="s">
        <v>142</v>
      </c>
    </row>
    <row r="177" spans="2:65" s="13" customFormat="1" ht="11.25">
      <c r="B177" s="154"/>
      <c r="D177" s="140" t="s">
        <v>151</v>
      </c>
      <c r="E177" s="155" t="s">
        <v>19</v>
      </c>
      <c r="F177" s="156" t="s">
        <v>2248</v>
      </c>
      <c r="H177" s="155" t="s">
        <v>19</v>
      </c>
      <c r="I177" s="332"/>
      <c r="L177" s="154"/>
      <c r="M177" s="158"/>
      <c r="T177" s="159"/>
      <c r="AT177" s="155" t="s">
        <v>151</v>
      </c>
      <c r="AU177" s="155" t="s">
        <v>78</v>
      </c>
      <c r="AV177" s="13" t="s">
        <v>78</v>
      </c>
      <c r="AW177" s="13" t="s">
        <v>31</v>
      </c>
      <c r="AX177" s="13" t="s">
        <v>70</v>
      </c>
      <c r="AY177" s="155" t="s">
        <v>142</v>
      </c>
    </row>
    <row r="178" spans="2:65" s="11" customFormat="1" ht="11.25">
      <c r="B178" s="139"/>
      <c r="D178" s="140" t="s">
        <v>151</v>
      </c>
      <c r="E178" s="141" t="s">
        <v>19</v>
      </c>
      <c r="F178" s="142" t="s">
        <v>80</v>
      </c>
      <c r="H178" s="143">
        <v>2</v>
      </c>
      <c r="I178" s="330"/>
      <c r="L178" s="139"/>
      <c r="M178" s="145"/>
      <c r="T178" s="146"/>
      <c r="AT178" s="141" t="s">
        <v>151</v>
      </c>
      <c r="AU178" s="141" t="s">
        <v>78</v>
      </c>
      <c r="AV178" s="11" t="s">
        <v>80</v>
      </c>
      <c r="AW178" s="11" t="s">
        <v>31</v>
      </c>
      <c r="AX178" s="11" t="s">
        <v>70</v>
      </c>
      <c r="AY178" s="141" t="s">
        <v>142</v>
      </c>
    </row>
    <row r="179" spans="2:65" s="13" customFormat="1" ht="11.25">
      <c r="B179" s="154"/>
      <c r="D179" s="140" t="s">
        <v>151</v>
      </c>
      <c r="E179" s="155" t="s">
        <v>19</v>
      </c>
      <c r="F179" s="156" t="s">
        <v>2249</v>
      </c>
      <c r="H179" s="155" t="s">
        <v>19</v>
      </c>
      <c r="I179" s="332"/>
      <c r="L179" s="154"/>
      <c r="M179" s="158"/>
      <c r="T179" s="159"/>
      <c r="AT179" s="155" t="s">
        <v>151</v>
      </c>
      <c r="AU179" s="155" t="s">
        <v>78</v>
      </c>
      <c r="AV179" s="13" t="s">
        <v>78</v>
      </c>
      <c r="AW179" s="13" t="s">
        <v>31</v>
      </c>
      <c r="AX179" s="13" t="s">
        <v>70</v>
      </c>
      <c r="AY179" s="155" t="s">
        <v>142</v>
      </c>
    </row>
    <row r="180" spans="2:65" s="11" customFormat="1" ht="11.25">
      <c r="B180" s="139"/>
      <c r="D180" s="140" t="s">
        <v>151</v>
      </c>
      <c r="E180" s="141" t="s">
        <v>19</v>
      </c>
      <c r="F180" s="142" t="s">
        <v>78</v>
      </c>
      <c r="H180" s="143">
        <v>1</v>
      </c>
      <c r="I180" s="330"/>
      <c r="L180" s="139"/>
      <c r="M180" s="145"/>
      <c r="T180" s="146"/>
      <c r="AT180" s="141" t="s">
        <v>151</v>
      </c>
      <c r="AU180" s="141" t="s">
        <v>78</v>
      </c>
      <c r="AV180" s="11" t="s">
        <v>80</v>
      </c>
      <c r="AW180" s="11" t="s">
        <v>31</v>
      </c>
      <c r="AX180" s="11" t="s">
        <v>70</v>
      </c>
      <c r="AY180" s="141" t="s">
        <v>142</v>
      </c>
    </row>
    <row r="181" spans="2:65" s="12" customFormat="1" ht="11.25">
      <c r="B181" s="147"/>
      <c r="D181" s="140" t="s">
        <v>151</v>
      </c>
      <c r="E181" s="148" t="s">
        <v>19</v>
      </c>
      <c r="F181" s="149" t="s">
        <v>154</v>
      </c>
      <c r="H181" s="150">
        <v>4</v>
      </c>
      <c r="I181" s="331"/>
      <c r="L181" s="147"/>
      <c r="M181" s="152"/>
      <c r="T181" s="153"/>
      <c r="AT181" s="148" t="s">
        <v>151</v>
      </c>
      <c r="AU181" s="148" t="s">
        <v>78</v>
      </c>
      <c r="AV181" s="12" t="s">
        <v>149</v>
      </c>
      <c r="AW181" s="12" t="s">
        <v>31</v>
      </c>
      <c r="AX181" s="12" t="s">
        <v>78</v>
      </c>
      <c r="AY181" s="148" t="s">
        <v>142</v>
      </c>
    </row>
    <row r="182" spans="2:65" s="13" customFormat="1" ht="11.25">
      <c r="B182" s="154"/>
      <c r="D182" s="140" t="s">
        <v>151</v>
      </c>
      <c r="E182" s="155" t="s">
        <v>19</v>
      </c>
      <c r="F182" s="156" t="s">
        <v>155</v>
      </c>
      <c r="H182" s="155" t="s">
        <v>19</v>
      </c>
      <c r="I182" s="332"/>
      <c r="L182" s="154"/>
      <c r="M182" s="158"/>
      <c r="T182" s="159"/>
      <c r="AT182" s="155" t="s">
        <v>151</v>
      </c>
      <c r="AU182" s="155" t="s">
        <v>78</v>
      </c>
      <c r="AV182" s="13" t="s">
        <v>78</v>
      </c>
      <c r="AW182" s="13" t="s">
        <v>31</v>
      </c>
      <c r="AX182" s="13" t="s">
        <v>70</v>
      </c>
      <c r="AY182" s="155" t="s">
        <v>142</v>
      </c>
    </row>
    <row r="183" spans="2:65" s="1" customFormat="1" ht="24.2" customHeight="1">
      <c r="B183" s="32"/>
      <c r="C183" s="125" t="s">
        <v>218</v>
      </c>
      <c r="D183" s="125" t="s">
        <v>143</v>
      </c>
      <c r="E183" s="126" t="s">
        <v>761</v>
      </c>
      <c r="F183" s="127" t="s">
        <v>762</v>
      </c>
      <c r="G183" s="128" t="s">
        <v>146</v>
      </c>
      <c r="H183" s="129">
        <v>6</v>
      </c>
      <c r="I183" s="329"/>
      <c r="J183" s="131">
        <f>ROUND(I183*H183,2)</f>
        <v>0</v>
      </c>
      <c r="K183" s="127" t="s">
        <v>147</v>
      </c>
      <c r="L183" s="132"/>
      <c r="M183" s="133" t="s">
        <v>19</v>
      </c>
      <c r="N183" s="134" t="s">
        <v>41</v>
      </c>
      <c r="P183" s="135">
        <f>O183*H183</f>
        <v>0</v>
      </c>
      <c r="Q183" s="135">
        <v>0.12684999999999999</v>
      </c>
      <c r="R183" s="135">
        <f>Q183*H183</f>
        <v>0.76109999999999989</v>
      </c>
      <c r="S183" s="135">
        <v>0</v>
      </c>
      <c r="T183" s="136">
        <f>S183*H183</f>
        <v>0</v>
      </c>
      <c r="AR183" s="137" t="s">
        <v>148</v>
      </c>
      <c r="AT183" s="137" t="s">
        <v>143</v>
      </c>
      <c r="AU183" s="137" t="s">
        <v>78</v>
      </c>
      <c r="AY183" s="17" t="s">
        <v>142</v>
      </c>
      <c r="BE183" s="138">
        <f>IF(N183="základní",J183,0)</f>
        <v>0</v>
      </c>
      <c r="BF183" s="138">
        <f>IF(N183="snížená",J183,0)</f>
        <v>0</v>
      </c>
      <c r="BG183" s="138">
        <f>IF(N183="zákl. přenesená",J183,0)</f>
        <v>0</v>
      </c>
      <c r="BH183" s="138">
        <f>IF(N183="sníž. přenesená",J183,0)</f>
        <v>0</v>
      </c>
      <c r="BI183" s="138">
        <f>IF(N183="nulová",J183,0)</f>
        <v>0</v>
      </c>
      <c r="BJ183" s="17" t="s">
        <v>78</v>
      </c>
      <c r="BK183" s="138">
        <f>ROUND(I183*H183,2)</f>
        <v>0</v>
      </c>
      <c r="BL183" s="17" t="s">
        <v>149</v>
      </c>
      <c r="BM183" s="137" t="s">
        <v>2250</v>
      </c>
    </row>
    <row r="184" spans="2:65" s="13" customFormat="1" ht="11.25">
      <c r="B184" s="154"/>
      <c r="D184" s="140" t="s">
        <v>151</v>
      </c>
      <c r="E184" s="155" t="s">
        <v>19</v>
      </c>
      <c r="F184" s="156" t="s">
        <v>2251</v>
      </c>
      <c r="H184" s="155" t="s">
        <v>19</v>
      </c>
      <c r="I184" s="332"/>
      <c r="L184" s="154"/>
      <c r="M184" s="158"/>
      <c r="T184" s="159"/>
      <c r="AT184" s="155" t="s">
        <v>151</v>
      </c>
      <c r="AU184" s="155" t="s">
        <v>78</v>
      </c>
      <c r="AV184" s="13" t="s">
        <v>78</v>
      </c>
      <c r="AW184" s="13" t="s">
        <v>31</v>
      </c>
      <c r="AX184" s="13" t="s">
        <v>70</v>
      </c>
      <c r="AY184" s="155" t="s">
        <v>142</v>
      </c>
    </row>
    <row r="185" spans="2:65" s="11" customFormat="1" ht="11.25">
      <c r="B185" s="139"/>
      <c r="D185" s="140" t="s">
        <v>151</v>
      </c>
      <c r="E185" s="141" t="s">
        <v>19</v>
      </c>
      <c r="F185" s="142" t="s">
        <v>80</v>
      </c>
      <c r="H185" s="143">
        <v>2</v>
      </c>
      <c r="I185" s="330"/>
      <c r="L185" s="139"/>
      <c r="M185" s="145"/>
      <c r="T185" s="146"/>
      <c r="AT185" s="141" t="s">
        <v>151</v>
      </c>
      <c r="AU185" s="141" t="s">
        <v>78</v>
      </c>
      <c r="AV185" s="11" t="s">
        <v>80</v>
      </c>
      <c r="AW185" s="11" t="s">
        <v>31</v>
      </c>
      <c r="AX185" s="11" t="s">
        <v>70</v>
      </c>
      <c r="AY185" s="141" t="s">
        <v>142</v>
      </c>
    </row>
    <row r="186" spans="2:65" s="13" customFormat="1" ht="11.25">
      <c r="B186" s="154"/>
      <c r="D186" s="140" t="s">
        <v>151</v>
      </c>
      <c r="E186" s="155" t="s">
        <v>19</v>
      </c>
      <c r="F186" s="156" t="s">
        <v>2252</v>
      </c>
      <c r="H186" s="155" t="s">
        <v>19</v>
      </c>
      <c r="I186" s="332"/>
      <c r="L186" s="154"/>
      <c r="M186" s="158"/>
      <c r="T186" s="159"/>
      <c r="AT186" s="155" t="s">
        <v>151</v>
      </c>
      <c r="AU186" s="155" t="s">
        <v>78</v>
      </c>
      <c r="AV186" s="13" t="s">
        <v>78</v>
      </c>
      <c r="AW186" s="13" t="s">
        <v>31</v>
      </c>
      <c r="AX186" s="13" t="s">
        <v>70</v>
      </c>
      <c r="AY186" s="155" t="s">
        <v>142</v>
      </c>
    </row>
    <row r="187" spans="2:65" s="11" customFormat="1" ht="11.25">
      <c r="B187" s="139"/>
      <c r="D187" s="140" t="s">
        <v>151</v>
      </c>
      <c r="E187" s="141" t="s">
        <v>19</v>
      </c>
      <c r="F187" s="142" t="s">
        <v>78</v>
      </c>
      <c r="H187" s="143">
        <v>1</v>
      </c>
      <c r="I187" s="330"/>
      <c r="L187" s="139"/>
      <c r="M187" s="145"/>
      <c r="T187" s="146"/>
      <c r="AT187" s="141" t="s">
        <v>151</v>
      </c>
      <c r="AU187" s="141" t="s">
        <v>78</v>
      </c>
      <c r="AV187" s="11" t="s">
        <v>80</v>
      </c>
      <c r="AW187" s="11" t="s">
        <v>31</v>
      </c>
      <c r="AX187" s="11" t="s">
        <v>70</v>
      </c>
      <c r="AY187" s="141" t="s">
        <v>142</v>
      </c>
    </row>
    <row r="188" spans="2:65" s="13" customFormat="1" ht="11.25">
      <c r="B188" s="154"/>
      <c r="D188" s="140" t="s">
        <v>151</v>
      </c>
      <c r="E188" s="155" t="s">
        <v>19</v>
      </c>
      <c r="F188" s="156" t="s">
        <v>2253</v>
      </c>
      <c r="H188" s="155" t="s">
        <v>19</v>
      </c>
      <c r="I188" s="332"/>
      <c r="L188" s="154"/>
      <c r="M188" s="158"/>
      <c r="T188" s="159"/>
      <c r="AT188" s="155" t="s">
        <v>151</v>
      </c>
      <c r="AU188" s="155" t="s">
        <v>78</v>
      </c>
      <c r="AV188" s="13" t="s">
        <v>78</v>
      </c>
      <c r="AW188" s="13" t="s">
        <v>31</v>
      </c>
      <c r="AX188" s="13" t="s">
        <v>70</v>
      </c>
      <c r="AY188" s="155" t="s">
        <v>142</v>
      </c>
    </row>
    <row r="189" spans="2:65" s="11" customFormat="1" ht="11.25">
      <c r="B189" s="139"/>
      <c r="D189" s="140" t="s">
        <v>151</v>
      </c>
      <c r="E189" s="141" t="s">
        <v>19</v>
      </c>
      <c r="F189" s="142" t="s">
        <v>80</v>
      </c>
      <c r="H189" s="143">
        <v>2</v>
      </c>
      <c r="I189" s="330"/>
      <c r="L189" s="139"/>
      <c r="M189" s="145"/>
      <c r="T189" s="146"/>
      <c r="AT189" s="141" t="s">
        <v>151</v>
      </c>
      <c r="AU189" s="141" t="s">
        <v>78</v>
      </c>
      <c r="AV189" s="11" t="s">
        <v>80</v>
      </c>
      <c r="AW189" s="11" t="s">
        <v>31</v>
      </c>
      <c r="AX189" s="11" t="s">
        <v>70</v>
      </c>
      <c r="AY189" s="141" t="s">
        <v>142</v>
      </c>
    </row>
    <row r="190" spans="2:65" s="13" customFormat="1" ht="11.25">
      <c r="B190" s="154"/>
      <c r="D190" s="140" t="s">
        <v>151</v>
      </c>
      <c r="E190" s="155" t="s">
        <v>19</v>
      </c>
      <c r="F190" s="156" t="s">
        <v>2249</v>
      </c>
      <c r="H190" s="155" t="s">
        <v>19</v>
      </c>
      <c r="I190" s="332"/>
      <c r="L190" s="154"/>
      <c r="M190" s="158"/>
      <c r="T190" s="159"/>
      <c r="AT190" s="155" t="s">
        <v>151</v>
      </c>
      <c r="AU190" s="155" t="s">
        <v>78</v>
      </c>
      <c r="AV190" s="13" t="s">
        <v>78</v>
      </c>
      <c r="AW190" s="13" t="s">
        <v>31</v>
      </c>
      <c r="AX190" s="13" t="s">
        <v>70</v>
      </c>
      <c r="AY190" s="155" t="s">
        <v>142</v>
      </c>
    </row>
    <row r="191" spans="2:65" s="11" customFormat="1" ht="11.25">
      <c r="B191" s="139"/>
      <c r="D191" s="140" t="s">
        <v>151</v>
      </c>
      <c r="E191" s="141" t="s">
        <v>19</v>
      </c>
      <c r="F191" s="142" t="s">
        <v>78</v>
      </c>
      <c r="H191" s="143">
        <v>1</v>
      </c>
      <c r="I191" s="330"/>
      <c r="L191" s="139"/>
      <c r="M191" s="145"/>
      <c r="T191" s="146"/>
      <c r="AT191" s="141" t="s">
        <v>151</v>
      </c>
      <c r="AU191" s="141" t="s">
        <v>78</v>
      </c>
      <c r="AV191" s="11" t="s">
        <v>80</v>
      </c>
      <c r="AW191" s="11" t="s">
        <v>31</v>
      </c>
      <c r="AX191" s="11" t="s">
        <v>70</v>
      </c>
      <c r="AY191" s="141" t="s">
        <v>142</v>
      </c>
    </row>
    <row r="192" spans="2:65" s="12" customFormat="1" ht="11.25">
      <c r="B192" s="147"/>
      <c r="D192" s="140" t="s">
        <v>151</v>
      </c>
      <c r="E192" s="148" t="s">
        <v>19</v>
      </c>
      <c r="F192" s="149" t="s">
        <v>154</v>
      </c>
      <c r="H192" s="150">
        <v>6</v>
      </c>
      <c r="I192" s="331"/>
      <c r="L192" s="147"/>
      <c r="M192" s="152"/>
      <c r="T192" s="153"/>
      <c r="AT192" s="148" t="s">
        <v>151</v>
      </c>
      <c r="AU192" s="148" t="s">
        <v>78</v>
      </c>
      <c r="AV192" s="12" t="s">
        <v>149</v>
      </c>
      <c r="AW192" s="12" t="s">
        <v>31</v>
      </c>
      <c r="AX192" s="12" t="s">
        <v>78</v>
      </c>
      <c r="AY192" s="148" t="s">
        <v>142</v>
      </c>
    </row>
    <row r="193" spans="2:65" s="13" customFormat="1" ht="11.25">
      <c r="B193" s="154"/>
      <c r="D193" s="140" t="s">
        <v>151</v>
      </c>
      <c r="E193" s="155" t="s">
        <v>19</v>
      </c>
      <c r="F193" s="156" t="s">
        <v>155</v>
      </c>
      <c r="H193" s="155" t="s">
        <v>19</v>
      </c>
      <c r="I193" s="332"/>
      <c r="L193" s="154"/>
      <c r="M193" s="158"/>
      <c r="T193" s="159"/>
      <c r="AT193" s="155" t="s">
        <v>151</v>
      </c>
      <c r="AU193" s="155" t="s">
        <v>78</v>
      </c>
      <c r="AV193" s="13" t="s">
        <v>78</v>
      </c>
      <c r="AW193" s="13" t="s">
        <v>31</v>
      </c>
      <c r="AX193" s="13" t="s">
        <v>70</v>
      </c>
      <c r="AY193" s="155" t="s">
        <v>142</v>
      </c>
    </row>
    <row r="194" spans="2:65" s="1" customFormat="1" ht="24.2" customHeight="1">
      <c r="B194" s="32"/>
      <c r="C194" s="125" t="s">
        <v>222</v>
      </c>
      <c r="D194" s="125" t="s">
        <v>143</v>
      </c>
      <c r="E194" s="126" t="s">
        <v>765</v>
      </c>
      <c r="F194" s="127" t="s">
        <v>766</v>
      </c>
      <c r="G194" s="128" t="s">
        <v>146</v>
      </c>
      <c r="H194" s="129">
        <v>3</v>
      </c>
      <c r="I194" s="329"/>
      <c r="J194" s="131">
        <f>ROUND(I194*H194,2)</f>
        <v>0</v>
      </c>
      <c r="K194" s="127" t="s">
        <v>147</v>
      </c>
      <c r="L194" s="132"/>
      <c r="M194" s="133" t="s">
        <v>19</v>
      </c>
      <c r="N194" s="134" t="s">
        <v>41</v>
      </c>
      <c r="P194" s="135">
        <f>O194*H194</f>
        <v>0</v>
      </c>
      <c r="Q194" s="135">
        <v>0.13058</v>
      </c>
      <c r="R194" s="135">
        <f>Q194*H194</f>
        <v>0.39173999999999998</v>
      </c>
      <c r="S194" s="135">
        <v>0</v>
      </c>
      <c r="T194" s="136">
        <f>S194*H194</f>
        <v>0</v>
      </c>
      <c r="AR194" s="137" t="s">
        <v>148</v>
      </c>
      <c r="AT194" s="137" t="s">
        <v>143</v>
      </c>
      <c r="AU194" s="137" t="s">
        <v>78</v>
      </c>
      <c r="AY194" s="17" t="s">
        <v>142</v>
      </c>
      <c r="BE194" s="138">
        <f>IF(N194="základní",J194,0)</f>
        <v>0</v>
      </c>
      <c r="BF194" s="138">
        <f>IF(N194="snížená",J194,0)</f>
        <v>0</v>
      </c>
      <c r="BG194" s="138">
        <f>IF(N194="zákl. přenesená",J194,0)</f>
        <v>0</v>
      </c>
      <c r="BH194" s="138">
        <f>IF(N194="sníž. přenesená",J194,0)</f>
        <v>0</v>
      </c>
      <c r="BI194" s="138">
        <f>IF(N194="nulová",J194,0)</f>
        <v>0</v>
      </c>
      <c r="BJ194" s="17" t="s">
        <v>78</v>
      </c>
      <c r="BK194" s="138">
        <f>ROUND(I194*H194,2)</f>
        <v>0</v>
      </c>
      <c r="BL194" s="17" t="s">
        <v>149</v>
      </c>
      <c r="BM194" s="137" t="s">
        <v>2254</v>
      </c>
    </row>
    <row r="195" spans="2:65" s="13" customFormat="1" ht="11.25">
      <c r="B195" s="154"/>
      <c r="D195" s="140" t="s">
        <v>151</v>
      </c>
      <c r="E195" s="155" t="s">
        <v>19</v>
      </c>
      <c r="F195" s="156" t="s">
        <v>2255</v>
      </c>
      <c r="H195" s="155" t="s">
        <v>19</v>
      </c>
      <c r="I195" s="332"/>
      <c r="L195" s="154"/>
      <c r="M195" s="158"/>
      <c r="T195" s="159"/>
      <c r="AT195" s="155" t="s">
        <v>151</v>
      </c>
      <c r="AU195" s="155" t="s">
        <v>78</v>
      </c>
      <c r="AV195" s="13" t="s">
        <v>78</v>
      </c>
      <c r="AW195" s="13" t="s">
        <v>31</v>
      </c>
      <c r="AX195" s="13" t="s">
        <v>70</v>
      </c>
      <c r="AY195" s="155" t="s">
        <v>142</v>
      </c>
    </row>
    <row r="196" spans="2:65" s="11" customFormat="1" ht="11.25">
      <c r="B196" s="139"/>
      <c r="D196" s="140" t="s">
        <v>151</v>
      </c>
      <c r="E196" s="141" t="s">
        <v>19</v>
      </c>
      <c r="F196" s="142" t="s">
        <v>78</v>
      </c>
      <c r="H196" s="143">
        <v>1</v>
      </c>
      <c r="I196" s="330"/>
      <c r="L196" s="139"/>
      <c r="M196" s="145"/>
      <c r="T196" s="146"/>
      <c r="AT196" s="141" t="s">
        <v>151</v>
      </c>
      <c r="AU196" s="141" t="s">
        <v>78</v>
      </c>
      <c r="AV196" s="11" t="s">
        <v>80</v>
      </c>
      <c r="AW196" s="11" t="s">
        <v>31</v>
      </c>
      <c r="AX196" s="11" t="s">
        <v>70</v>
      </c>
      <c r="AY196" s="141" t="s">
        <v>142</v>
      </c>
    </row>
    <row r="197" spans="2:65" s="13" customFormat="1" ht="11.25">
      <c r="B197" s="154"/>
      <c r="D197" s="140" t="s">
        <v>151</v>
      </c>
      <c r="E197" s="155" t="s">
        <v>19</v>
      </c>
      <c r="F197" s="156" t="s">
        <v>2256</v>
      </c>
      <c r="H197" s="155" t="s">
        <v>19</v>
      </c>
      <c r="I197" s="332"/>
      <c r="L197" s="154"/>
      <c r="M197" s="158"/>
      <c r="T197" s="159"/>
      <c r="AT197" s="155" t="s">
        <v>151</v>
      </c>
      <c r="AU197" s="155" t="s">
        <v>78</v>
      </c>
      <c r="AV197" s="13" t="s">
        <v>78</v>
      </c>
      <c r="AW197" s="13" t="s">
        <v>31</v>
      </c>
      <c r="AX197" s="13" t="s">
        <v>70</v>
      </c>
      <c r="AY197" s="155" t="s">
        <v>142</v>
      </c>
    </row>
    <row r="198" spans="2:65" s="11" customFormat="1" ht="11.25">
      <c r="B198" s="139"/>
      <c r="D198" s="140" t="s">
        <v>151</v>
      </c>
      <c r="E198" s="141" t="s">
        <v>19</v>
      </c>
      <c r="F198" s="142" t="s">
        <v>80</v>
      </c>
      <c r="H198" s="143">
        <v>2</v>
      </c>
      <c r="I198" s="330"/>
      <c r="L198" s="139"/>
      <c r="M198" s="145"/>
      <c r="T198" s="146"/>
      <c r="AT198" s="141" t="s">
        <v>151</v>
      </c>
      <c r="AU198" s="141" t="s">
        <v>78</v>
      </c>
      <c r="AV198" s="11" t="s">
        <v>80</v>
      </c>
      <c r="AW198" s="11" t="s">
        <v>31</v>
      </c>
      <c r="AX198" s="11" t="s">
        <v>70</v>
      </c>
      <c r="AY198" s="141" t="s">
        <v>142</v>
      </c>
    </row>
    <row r="199" spans="2:65" s="12" customFormat="1" ht="11.25">
      <c r="B199" s="147"/>
      <c r="D199" s="140" t="s">
        <v>151</v>
      </c>
      <c r="E199" s="148" t="s">
        <v>19</v>
      </c>
      <c r="F199" s="149" t="s">
        <v>154</v>
      </c>
      <c r="H199" s="150">
        <v>3</v>
      </c>
      <c r="I199" s="331"/>
      <c r="L199" s="147"/>
      <c r="M199" s="152"/>
      <c r="T199" s="153"/>
      <c r="AT199" s="148" t="s">
        <v>151</v>
      </c>
      <c r="AU199" s="148" t="s">
        <v>78</v>
      </c>
      <c r="AV199" s="12" t="s">
        <v>149</v>
      </c>
      <c r="AW199" s="12" t="s">
        <v>31</v>
      </c>
      <c r="AX199" s="12" t="s">
        <v>78</v>
      </c>
      <c r="AY199" s="148" t="s">
        <v>142</v>
      </c>
    </row>
    <row r="200" spans="2:65" s="13" customFormat="1" ht="11.25">
      <c r="B200" s="154"/>
      <c r="D200" s="140" t="s">
        <v>151</v>
      </c>
      <c r="E200" s="155" t="s">
        <v>19</v>
      </c>
      <c r="F200" s="156" t="s">
        <v>155</v>
      </c>
      <c r="H200" s="155" t="s">
        <v>19</v>
      </c>
      <c r="I200" s="332"/>
      <c r="L200" s="154"/>
      <c r="M200" s="158"/>
      <c r="T200" s="159"/>
      <c r="AT200" s="155" t="s">
        <v>151</v>
      </c>
      <c r="AU200" s="155" t="s">
        <v>78</v>
      </c>
      <c r="AV200" s="13" t="s">
        <v>78</v>
      </c>
      <c r="AW200" s="13" t="s">
        <v>31</v>
      </c>
      <c r="AX200" s="13" t="s">
        <v>70</v>
      </c>
      <c r="AY200" s="155" t="s">
        <v>142</v>
      </c>
    </row>
    <row r="201" spans="2:65" s="1" customFormat="1" ht="24.2" customHeight="1">
      <c r="B201" s="32"/>
      <c r="C201" s="125" t="s">
        <v>227</v>
      </c>
      <c r="D201" s="125" t="s">
        <v>143</v>
      </c>
      <c r="E201" s="126" t="s">
        <v>779</v>
      </c>
      <c r="F201" s="127" t="s">
        <v>780</v>
      </c>
      <c r="G201" s="128" t="s">
        <v>146</v>
      </c>
      <c r="H201" s="129">
        <v>1</v>
      </c>
      <c r="I201" s="329"/>
      <c r="J201" s="131">
        <f>ROUND(I201*H201,2)</f>
        <v>0</v>
      </c>
      <c r="K201" s="127" t="s">
        <v>147</v>
      </c>
      <c r="L201" s="132"/>
      <c r="M201" s="133" t="s">
        <v>19</v>
      </c>
      <c r="N201" s="134" t="s">
        <v>41</v>
      </c>
      <c r="P201" s="135">
        <f>O201*H201</f>
        <v>0</v>
      </c>
      <c r="Q201" s="135">
        <v>0.14177000000000001</v>
      </c>
      <c r="R201" s="135">
        <f>Q201*H201</f>
        <v>0.14177000000000001</v>
      </c>
      <c r="S201" s="135">
        <v>0</v>
      </c>
      <c r="T201" s="136">
        <f>S201*H201</f>
        <v>0</v>
      </c>
      <c r="AR201" s="137" t="s">
        <v>148</v>
      </c>
      <c r="AT201" s="137" t="s">
        <v>143</v>
      </c>
      <c r="AU201" s="137" t="s">
        <v>78</v>
      </c>
      <c r="AY201" s="17" t="s">
        <v>142</v>
      </c>
      <c r="BE201" s="138">
        <f>IF(N201="základní",J201,0)</f>
        <v>0</v>
      </c>
      <c r="BF201" s="138">
        <f>IF(N201="snížená",J201,0)</f>
        <v>0</v>
      </c>
      <c r="BG201" s="138">
        <f>IF(N201="zákl. přenesená",J201,0)</f>
        <v>0</v>
      </c>
      <c r="BH201" s="138">
        <f>IF(N201="sníž. přenesená",J201,0)</f>
        <v>0</v>
      </c>
      <c r="BI201" s="138">
        <f>IF(N201="nulová",J201,0)</f>
        <v>0</v>
      </c>
      <c r="BJ201" s="17" t="s">
        <v>78</v>
      </c>
      <c r="BK201" s="138">
        <f>ROUND(I201*H201,2)</f>
        <v>0</v>
      </c>
      <c r="BL201" s="17" t="s">
        <v>149</v>
      </c>
      <c r="BM201" s="137" t="s">
        <v>2257</v>
      </c>
    </row>
    <row r="202" spans="2:65" s="13" customFormat="1" ht="11.25">
      <c r="B202" s="154"/>
      <c r="D202" s="140" t="s">
        <v>151</v>
      </c>
      <c r="E202" s="155" t="s">
        <v>19</v>
      </c>
      <c r="F202" s="156" t="s">
        <v>2258</v>
      </c>
      <c r="H202" s="155" t="s">
        <v>19</v>
      </c>
      <c r="I202" s="332"/>
      <c r="L202" s="154"/>
      <c r="M202" s="158"/>
      <c r="T202" s="159"/>
      <c r="AT202" s="155" t="s">
        <v>151</v>
      </c>
      <c r="AU202" s="155" t="s">
        <v>78</v>
      </c>
      <c r="AV202" s="13" t="s">
        <v>78</v>
      </c>
      <c r="AW202" s="13" t="s">
        <v>31</v>
      </c>
      <c r="AX202" s="13" t="s">
        <v>70</v>
      </c>
      <c r="AY202" s="155" t="s">
        <v>142</v>
      </c>
    </row>
    <row r="203" spans="2:65" s="11" customFormat="1" ht="11.25">
      <c r="B203" s="139"/>
      <c r="D203" s="140" t="s">
        <v>151</v>
      </c>
      <c r="E203" s="141" t="s">
        <v>19</v>
      </c>
      <c r="F203" s="142" t="s">
        <v>78</v>
      </c>
      <c r="H203" s="143">
        <v>1</v>
      </c>
      <c r="I203" s="330"/>
      <c r="L203" s="139"/>
      <c r="M203" s="145"/>
      <c r="T203" s="146"/>
      <c r="AT203" s="141" t="s">
        <v>151</v>
      </c>
      <c r="AU203" s="141" t="s">
        <v>78</v>
      </c>
      <c r="AV203" s="11" t="s">
        <v>80</v>
      </c>
      <c r="AW203" s="11" t="s">
        <v>31</v>
      </c>
      <c r="AX203" s="11" t="s">
        <v>70</v>
      </c>
      <c r="AY203" s="141" t="s">
        <v>142</v>
      </c>
    </row>
    <row r="204" spans="2:65" s="12" customFormat="1" ht="11.25">
      <c r="B204" s="147"/>
      <c r="D204" s="140" t="s">
        <v>151</v>
      </c>
      <c r="E204" s="148" t="s">
        <v>19</v>
      </c>
      <c r="F204" s="149" t="s">
        <v>154</v>
      </c>
      <c r="H204" s="150">
        <v>1</v>
      </c>
      <c r="I204" s="331"/>
      <c r="L204" s="147"/>
      <c r="M204" s="152"/>
      <c r="T204" s="153"/>
      <c r="AT204" s="148" t="s">
        <v>151</v>
      </c>
      <c r="AU204" s="148" t="s">
        <v>78</v>
      </c>
      <c r="AV204" s="12" t="s">
        <v>149</v>
      </c>
      <c r="AW204" s="12" t="s">
        <v>31</v>
      </c>
      <c r="AX204" s="12" t="s">
        <v>78</v>
      </c>
      <c r="AY204" s="148" t="s">
        <v>142</v>
      </c>
    </row>
    <row r="205" spans="2:65" s="13" customFormat="1" ht="11.25">
      <c r="B205" s="154"/>
      <c r="D205" s="140" t="s">
        <v>151</v>
      </c>
      <c r="E205" s="155" t="s">
        <v>19</v>
      </c>
      <c r="F205" s="156" t="s">
        <v>155</v>
      </c>
      <c r="H205" s="155" t="s">
        <v>19</v>
      </c>
      <c r="I205" s="332"/>
      <c r="L205" s="154"/>
      <c r="M205" s="158"/>
      <c r="T205" s="159"/>
      <c r="AT205" s="155" t="s">
        <v>151</v>
      </c>
      <c r="AU205" s="155" t="s">
        <v>78</v>
      </c>
      <c r="AV205" s="13" t="s">
        <v>78</v>
      </c>
      <c r="AW205" s="13" t="s">
        <v>31</v>
      </c>
      <c r="AX205" s="13" t="s">
        <v>70</v>
      </c>
      <c r="AY205" s="155" t="s">
        <v>142</v>
      </c>
    </row>
    <row r="206" spans="2:65" s="1" customFormat="1" ht="24.2" customHeight="1">
      <c r="B206" s="32"/>
      <c r="C206" s="125" t="s">
        <v>217</v>
      </c>
      <c r="D206" s="125" t="s">
        <v>143</v>
      </c>
      <c r="E206" s="126" t="s">
        <v>783</v>
      </c>
      <c r="F206" s="127" t="s">
        <v>784</v>
      </c>
      <c r="G206" s="128" t="s">
        <v>146</v>
      </c>
      <c r="H206" s="129">
        <v>1</v>
      </c>
      <c r="I206" s="329"/>
      <c r="J206" s="131">
        <f>ROUND(I206*H206,2)</f>
        <v>0</v>
      </c>
      <c r="K206" s="127" t="s">
        <v>147</v>
      </c>
      <c r="L206" s="132"/>
      <c r="M206" s="133" t="s">
        <v>19</v>
      </c>
      <c r="N206" s="134" t="s">
        <v>41</v>
      </c>
      <c r="P206" s="135">
        <f>O206*H206</f>
        <v>0</v>
      </c>
      <c r="Q206" s="135">
        <v>0.14549999999999999</v>
      </c>
      <c r="R206" s="135">
        <f>Q206*H206</f>
        <v>0.14549999999999999</v>
      </c>
      <c r="S206" s="135">
        <v>0</v>
      </c>
      <c r="T206" s="136">
        <f>S206*H206</f>
        <v>0</v>
      </c>
      <c r="AR206" s="137" t="s">
        <v>148</v>
      </c>
      <c r="AT206" s="137" t="s">
        <v>143</v>
      </c>
      <c r="AU206" s="137" t="s">
        <v>78</v>
      </c>
      <c r="AY206" s="17" t="s">
        <v>142</v>
      </c>
      <c r="BE206" s="138">
        <f>IF(N206="základní",J206,0)</f>
        <v>0</v>
      </c>
      <c r="BF206" s="138">
        <f>IF(N206="snížená",J206,0)</f>
        <v>0</v>
      </c>
      <c r="BG206" s="138">
        <f>IF(N206="zákl. přenesená",J206,0)</f>
        <v>0</v>
      </c>
      <c r="BH206" s="138">
        <f>IF(N206="sníž. přenesená",J206,0)</f>
        <v>0</v>
      </c>
      <c r="BI206" s="138">
        <f>IF(N206="nulová",J206,0)</f>
        <v>0</v>
      </c>
      <c r="BJ206" s="17" t="s">
        <v>78</v>
      </c>
      <c r="BK206" s="138">
        <f>ROUND(I206*H206,2)</f>
        <v>0</v>
      </c>
      <c r="BL206" s="17" t="s">
        <v>149</v>
      </c>
      <c r="BM206" s="137" t="s">
        <v>2259</v>
      </c>
    </row>
    <row r="207" spans="2:65" s="13" customFormat="1" ht="11.25">
      <c r="B207" s="154"/>
      <c r="D207" s="140" t="s">
        <v>151</v>
      </c>
      <c r="E207" s="155" t="s">
        <v>19</v>
      </c>
      <c r="F207" s="156" t="s">
        <v>2260</v>
      </c>
      <c r="H207" s="155" t="s">
        <v>19</v>
      </c>
      <c r="I207" s="332"/>
      <c r="L207" s="154"/>
      <c r="M207" s="158"/>
      <c r="T207" s="159"/>
      <c r="AT207" s="155" t="s">
        <v>151</v>
      </c>
      <c r="AU207" s="155" t="s">
        <v>78</v>
      </c>
      <c r="AV207" s="13" t="s">
        <v>78</v>
      </c>
      <c r="AW207" s="13" t="s">
        <v>31</v>
      </c>
      <c r="AX207" s="13" t="s">
        <v>70</v>
      </c>
      <c r="AY207" s="155" t="s">
        <v>142</v>
      </c>
    </row>
    <row r="208" spans="2:65" s="11" customFormat="1" ht="11.25">
      <c r="B208" s="139"/>
      <c r="D208" s="140" t="s">
        <v>151</v>
      </c>
      <c r="E208" s="141" t="s">
        <v>19</v>
      </c>
      <c r="F208" s="142" t="s">
        <v>78</v>
      </c>
      <c r="H208" s="143">
        <v>1</v>
      </c>
      <c r="I208" s="330"/>
      <c r="L208" s="139"/>
      <c r="M208" s="145"/>
      <c r="T208" s="146"/>
      <c r="AT208" s="141" t="s">
        <v>151</v>
      </c>
      <c r="AU208" s="141" t="s">
        <v>78</v>
      </c>
      <c r="AV208" s="11" t="s">
        <v>80</v>
      </c>
      <c r="AW208" s="11" t="s">
        <v>31</v>
      </c>
      <c r="AX208" s="11" t="s">
        <v>70</v>
      </c>
      <c r="AY208" s="141" t="s">
        <v>142</v>
      </c>
    </row>
    <row r="209" spans="2:65" s="12" customFormat="1" ht="11.25">
      <c r="B209" s="147"/>
      <c r="D209" s="140" t="s">
        <v>151</v>
      </c>
      <c r="E209" s="148" t="s">
        <v>19</v>
      </c>
      <c r="F209" s="149" t="s">
        <v>154</v>
      </c>
      <c r="H209" s="150">
        <v>1</v>
      </c>
      <c r="I209" s="331"/>
      <c r="L209" s="147"/>
      <c r="M209" s="152"/>
      <c r="T209" s="153"/>
      <c r="AT209" s="148" t="s">
        <v>151</v>
      </c>
      <c r="AU209" s="148" t="s">
        <v>78</v>
      </c>
      <c r="AV209" s="12" t="s">
        <v>149</v>
      </c>
      <c r="AW209" s="12" t="s">
        <v>31</v>
      </c>
      <c r="AX209" s="12" t="s">
        <v>78</v>
      </c>
      <c r="AY209" s="148" t="s">
        <v>142</v>
      </c>
    </row>
    <row r="210" spans="2:65" s="13" customFormat="1" ht="11.25">
      <c r="B210" s="154"/>
      <c r="D210" s="140" t="s">
        <v>151</v>
      </c>
      <c r="E210" s="155" t="s">
        <v>19</v>
      </c>
      <c r="F210" s="156" t="s">
        <v>155</v>
      </c>
      <c r="H210" s="155" t="s">
        <v>19</v>
      </c>
      <c r="I210" s="332"/>
      <c r="L210" s="154"/>
      <c r="M210" s="158"/>
      <c r="T210" s="159"/>
      <c r="AT210" s="155" t="s">
        <v>151</v>
      </c>
      <c r="AU210" s="155" t="s">
        <v>78</v>
      </c>
      <c r="AV210" s="13" t="s">
        <v>78</v>
      </c>
      <c r="AW210" s="13" t="s">
        <v>31</v>
      </c>
      <c r="AX210" s="13" t="s">
        <v>70</v>
      </c>
      <c r="AY210" s="155" t="s">
        <v>142</v>
      </c>
    </row>
    <row r="211" spans="2:65" s="1" customFormat="1" ht="24.2" customHeight="1">
      <c r="B211" s="32"/>
      <c r="C211" s="125" t="s">
        <v>234</v>
      </c>
      <c r="D211" s="125" t="s">
        <v>143</v>
      </c>
      <c r="E211" s="126" t="s">
        <v>787</v>
      </c>
      <c r="F211" s="127" t="s">
        <v>788</v>
      </c>
      <c r="G211" s="128" t="s">
        <v>146</v>
      </c>
      <c r="H211" s="129">
        <v>1</v>
      </c>
      <c r="I211" s="329"/>
      <c r="J211" s="131">
        <f>ROUND(I211*H211,2)</f>
        <v>0</v>
      </c>
      <c r="K211" s="127" t="s">
        <v>147</v>
      </c>
      <c r="L211" s="132"/>
      <c r="M211" s="133" t="s">
        <v>19</v>
      </c>
      <c r="N211" s="134" t="s">
        <v>41</v>
      </c>
      <c r="P211" s="135">
        <f>O211*H211</f>
        <v>0</v>
      </c>
      <c r="Q211" s="135">
        <v>0.14923</v>
      </c>
      <c r="R211" s="135">
        <f>Q211*H211</f>
        <v>0.14923</v>
      </c>
      <c r="S211" s="135">
        <v>0</v>
      </c>
      <c r="T211" s="136">
        <f>S211*H211</f>
        <v>0</v>
      </c>
      <c r="AR211" s="137" t="s">
        <v>148</v>
      </c>
      <c r="AT211" s="137" t="s">
        <v>143</v>
      </c>
      <c r="AU211" s="137" t="s">
        <v>78</v>
      </c>
      <c r="AY211" s="17" t="s">
        <v>142</v>
      </c>
      <c r="BE211" s="138">
        <f>IF(N211="základní",J211,0)</f>
        <v>0</v>
      </c>
      <c r="BF211" s="138">
        <f>IF(N211="snížená",J211,0)</f>
        <v>0</v>
      </c>
      <c r="BG211" s="138">
        <f>IF(N211="zákl. přenesená",J211,0)</f>
        <v>0</v>
      </c>
      <c r="BH211" s="138">
        <f>IF(N211="sníž. přenesená",J211,0)</f>
        <v>0</v>
      </c>
      <c r="BI211" s="138">
        <f>IF(N211="nulová",J211,0)</f>
        <v>0</v>
      </c>
      <c r="BJ211" s="17" t="s">
        <v>78</v>
      </c>
      <c r="BK211" s="138">
        <f>ROUND(I211*H211,2)</f>
        <v>0</v>
      </c>
      <c r="BL211" s="17" t="s">
        <v>149</v>
      </c>
      <c r="BM211" s="137" t="s">
        <v>2261</v>
      </c>
    </row>
    <row r="212" spans="2:65" s="13" customFormat="1" ht="11.25">
      <c r="B212" s="154"/>
      <c r="D212" s="140" t="s">
        <v>151</v>
      </c>
      <c r="E212" s="155" t="s">
        <v>19</v>
      </c>
      <c r="F212" s="156" t="s">
        <v>2262</v>
      </c>
      <c r="H212" s="155" t="s">
        <v>19</v>
      </c>
      <c r="I212" s="332"/>
      <c r="L212" s="154"/>
      <c r="M212" s="158"/>
      <c r="T212" s="159"/>
      <c r="AT212" s="155" t="s">
        <v>151</v>
      </c>
      <c r="AU212" s="155" t="s">
        <v>78</v>
      </c>
      <c r="AV212" s="13" t="s">
        <v>78</v>
      </c>
      <c r="AW212" s="13" t="s">
        <v>31</v>
      </c>
      <c r="AX212" s="13" t="s">
        <v>70</v>
      </c>
      <c r="AY212" s="155" t="s">
        <v>142</v>
      </c>
    </row>
    <row r="213" spans="2:65" s="11" customFormat="1" ht="11.25">
      <c r="B213" s="139"/>
      <c r="D213" s="140" t="s">
        <v>151</v>
      </c>
      <c r="E213" s="141" t="s">
        <v>19</v>
      </c>
      <c r="F213" s="142" t="s">
        <v>78</v>
      </c>
      <c r="H213" s="143">
        <v>1</v>
      </c>
      <c r="I213" s="330"/>
      <c r="L213" s="139"/>
      <c r="M213" s="145"/>
      <c r="T213" s="146"/>
      <c r="AT213" s="141" t="s">
        <v>151</v>
      </c>
      <c r="AU213" s="141" t="s">
        <v>78</v>
      </c>
      <c r="AV213" s="11" t="s">
        <v>80</v>
      </c>
      <c r="AW213" s="11" t="s">
        <v>31</v>
      </c>
      <c r="AX213" s="11" t="s">
        <v>70</v>
      </c>
      <c r="AY213" s="141" t="s">
        <v>142</v>
      </c>
    </row>
    <row r="214" spans="2:65" s="12" customFormat="1" ht="11.25">
      <c r="B214" s="147"/>
      <c r="D214" s="140" t="s">
        <v>151</v>
      </c>
      <c r="E214" s="148" t="s">
        <v>19</v>
      </c>
      <c r="F214" s="149" t="s">
        <v>154</v>
      </c>
      <c r="H214" s="150">
        <v>1</v>
      </c>
      <c r="I214" s="331"/>
      <c r="L214" s="147"/>
      <c r="M214" s="152"/>
      <c r="T214" s="153"/>
      <c r="AT214" s="148" t="s">
        <v>151</v>
      </c>
      <c r="AU214" s="148" t="s">
        <v>78</v>
      </c>
      <c r="AV214" s="12" t="s">
        <v>149</v>
      </c>
      <c r="AW214" s="12" t="s">
        <v>31</v>
      </c>
      <c r="AX214" s="12" t="s">
        <v>78</v>
      </c>
      <c r="AY214" s="148" t="s">
        <v>142</v>
      </c>
    </row>
    <row r="215" spans="2:65" s="13" customFormat="1" ht="11.25">
      <c r="B215" s="154"/>
      <c r="D215" s="140" t="s">
        <v>151</v>
      </c>
      <c r="E215" s="155" t="s">
        <v>19</v>
      </c>
      <c r="F215" s="156" t="s">
        <v>155</v>
      </c>
      <c r="H215" s="155" t="s">
        <v>19</v>
      </c>
      <c r="I215" s="332"/>
      <c r="L215" s="154"/>
      <c r="M215" s="158"/>
      <c r="T215" s="159"/>
      <c r="AT215" s="155" t="s">
        <v>151</v>
      </c>
      <c r="AU215" s="155" t="s">
        <v>78</v>
      </c>
      <c r="AV215" s="13" t="s">
        <v>78</v>
      </c>
      <c r="AW215" s="13" t="s">
        <v>31</v>
      </c>
      <c r="AX215" s="13" t="s">
        <v>70</v>
      </c>
      <c r="AY215" s="155" t="s">
        <v>142</v>
      </c>
    </row>
    <row r="216" spans="2:65" s="1" customFormat="1" ht="24.2" customHeight="1">
      <c r="B216" s="32"/>
      <c r="C216" s="125" t="s">
        <v>238</v>
      </c>
      <c r="D216" s="125" t="s">
        <v>143</v>
      </c>
      <c r="E216" s="126" t="s">
        <v>793</v>
      </c>
      <c r="F216" s="127" t="s">
        <v>794</v>
      </c>
      <c r="G216" s="128" t="s">
        <v>146</v>
      </c>
      <c r="H216" s="129">
        <v>1</v>
      </c>
      <c r="I216" s="329"/>
      <c r="J216" s="131">
        <f>ROUND(I216*H216,2)</f>
        <v>0</v>
      </c>
      <c r="K216" s="127" t="s">
        <v>147</v>
      </c>
      <c r="L216" s="132"/>
      <c r="M216" s="133" t="s">
        <v>19</v>
      </c>
      <c r="N216" s="134" t="s">
        <v>41</v>
      </c>
      <c r="P216" s="135">
        <f>O216*H216</f>
        <v>0</v>
      </c>
      <c r="Q216" s="135">
        <v>0.15296000000000001</v>
      </c>
      <c r="R216" s="135">
        <f>Q216*H216</f>
        <v>0.15296000000000001</v>
      </c>
      <c r="S216" s="135">
        <v>0</v>
      </c>
      <c r="T216" s="136">
        <f>S216*H216</f>
        <v>0</v>
      </c>
      <c r="AR216" s="137" t="s">
        <v>148</v>
      </c>
      <c r="AT216" s="137" t="s">
        <v>143</v>
      </c>
      <c r="AU216" s="137" t="s">
        <v>78</v>
      </c>
      <c r="AY216" s="17" t="s">
        <v>142</v>
      </c>
      <c r="BE216" s="138">
        <f>IF(N216="základní",J216,0)</f>
        <v>0</v>
      </c>
      <c r="BF216" s="138">
        <f>IF(N216="snížená",J216,0)</f>
        <v>0</v>
      </c>
      <c r="BG216" s="138">
        <f>IF(N216="zákl. přenesená",J216,0)</f>
        <v>0</v>
      </c>
      <c r="BH216" s="138">
        <f>IF(N216="sníž. přenesená",J216,0)</f>
        <v>0</v>
      </c>
      <c r="BI216" s="138">
        <f>IF(N216="nulová",J216,0)</f>
        <v>0</v>
      </c>
      <c r="BJ216" s="17" t="s">
        <v>78</v>
      </c>
      <c r="BK216" s="138">
        <f>ROUND(I216*H216,2)</f>
        <v>0</v>
      </c>
      <c r="BL216" s="17" t="s">
        <v>149</v>
      </c>
      <c r="BM216" s="137" t="s">
        <v>2263</v>
      </c>
    </row>
    <row r="217" spans="2:65" s="13" customFormat="1" ht="11.25">
      <c r="B217" s="154"/>
      <c r="D217" s="140" t="s">
        <v>151</v>
      </c>
      <c r="E217" s="155" t="s">
        <v>19</v>
      </c>
      <c r="F217" s="156" t="s">
        <v>2264</v>
      </c>
      <c r="H217" s="155" t="s">
        <v>19</v>
      </c>
      <c r="I217" s="332"/>
      <c r="L217" s="154"/>
      <c r="M217" s="158"/>
      <c r="T217" s="159"/>
      <c r="AT217" s="155" t="s">
        <v>151</v>
      </c>
      <c r="AU217" s="155" t="s">
        <v>78</v>
      </c>
      <c r="AV217" s="13" t="s">
        <v>78</v>
      </c>
      <c r="AW217" s="13" t="s">
        <v>31</v>
      </c>
      <c r="AX217" s="13" t="s">
        <v>70</v>
      </c>
      <c r="AY217" s="155" t="s">
        <v>142</v>
      </c>
    </row>
    <row r="218" spans="2:65" s="11" customFormat="1" ht="11.25">
      <c r="B218" s="139"/>
      <c r="D218" s="140" t="s">
        <v>151</v>
      </c>
      <c r="E218" s="141" t="s">
        <v>19</v>
      </c>
      <c r="F218" s="142" t="s">
        <v>78</v>
      </c>
      <c r="H218" s="143">
        <v>1</v>
      </c>
      <c r="I218" s="330"/>
      <c r="L218" s="139"/>
      <c r="M218" s="145"/>
      <c r="T218" s="146"/>
      <c r="AT218" s="141" t="s">
        <v>151</v>
      </c>
      <c r="AU218" s="141" t="s">
        <v>78</v>
      </c>
      <c r="AV218" s="11" t="s">
        <v>80</v>
      </c>
      <c r="AW218" s="11" t="s">
        <v>31</v>
      </c>
      <c r="AX218" s="11" t="s">
        <v>70</v>
      </c>
      <c r="AY218" s="141" t="s">
        <v>142</v>
      </c>
    </row>
    <row r="219" spans="2:65" s="12" customFormat="1" ht="11.25">
      <c r="B219" s="147"/>
      <c r="D219" s="140" t="s">
        <v>151</v>
      </c>
      <c r="E219" s="148" t="s">
        <v>19</v>
      </c>
      <c r="F219" s="149" t="s">
        <v>154</v>
      </c>
      <c r="H219" s="150">
        <v>1</v>
      </c>
      <c r="I219" s="331"/>
      <c r="L219" s="147"/>
      <c r="M219" s="152"/>
      <c r="T219" s="153"/>
      <c r="AT219" s="148" t="s">
        <v>151</v>
      </c>
      <c r="AU219" s="148" t="s">
        <v>78</v>
      </c>
      <c r="AV219" s="12" t="s">
        <v>149</v>
      </c>
      <c r="AW219" s="12" t="s">
        <v>31</v>
      </c>
      <c r="AX219" s="12" t="s">
        <v>78</v>
      </c>
      <c r="AY219" s="148" t="s">
        <v>142</v>
      </c>
    </row>
    <row r="220" spans="2:65" s="13" customFormat="1" ht="11.25">
      <c r="B220" s="154"/>
      <c r="D220" s="140" t="s">
        <v>151</v>
      </c>
      <c r="E220" s="155" t="s">
        <v>19</v>
      </c>
      <c r="F220" s="156" t="s">
        <v>155</v>
      </c>
      <c r="H220" s="155" t="s">
        <v>19</v>
      </c>
      <c r="I220" s="332"/>
      <c r="L220" s="154"/>
      <c r="M220" s="158"/>
      <c r="T220" s="159"/>
      <c r="AT220" s="155" t="s">
        <v>151</v>
      </c>
      <c r="AU220" s="155" t="s">
        <v>78</v>
      </c>
      <c r="AV220" s="13" t="s">
        <v>78</v>
      </c>
      <c r="AW220" s="13" t="s">
        <v>31</v>
      </c>
      <c r="AX220" s="13" t="s">
        <v>70</v>
      </c>
      <c r="AY220" s="155" t="s">
        <v>142</v>
      </c>
    </row>
    <row r="221" spans="2:65" s="1" customFormat="1" ht="24.2" customHeight="1">
      <c r="B221" s="32"/>
      <c r="C221" s="125" t="s">
        <v>244</v>
      </c>
      <c r="D221" s="125" t="s">
        <v>143</v>
      </c>
      <c r="E221" s="126" t="s">
        <v>797</v>
      </c>
      <c r="F221" s="127" t="s">
        <v>798</v>
      </c>
      <c r="G221" s="128" t="s">
        <v>146</v>
      </c>
      <c r="H221" s="129">
        <v>1</v>
      </c>
      <c r="I221" s="329"/>
      <c r="J221" s="131">
        <f>ROUND(I221*H221,2)</f>
        <v>0</v>
      </c>
      <c r="K221" s="127" t="s">
        <v>147</v>
      </c>
      <c r="L221" s="132"/>
      <c r="M221" s="133" t="s">
        <v>19</v>
      </c>
      <c r="N221" s="134" t="s">
        <v>41</v>
      </c>
      <c r="P221" s="135">
        <f>O221*H221</f>
        <v>0</v>
      </c>
      <c r="Q221" s="135">
        <v>0.15669</v>
      </c>
      <c r="R221" s="135">
        <f>Q221*H221</f>
        <v>0.15669</v>
      </c>
      <c r="S221" s="135">
        <v>0</v>
      </c>
      <c r="T221" s="136">
        <f>S221*H221</f>
        <v>0</v>
      </c>
      <c r="AR221" s="137" t="s">
        <v>148</v>
      </c>
      <c r="AT221" s="137" t="s">
        <v>143</v>
      </c>
      <c r="AU221" s="137" t="s">
        <v>78</v>
      </c>
      <c r="AY221" s="17" t="s">
        <v>142</v>
      </c>
      <c r="BE221" s="138">
        <f>IF(N221="základní",J221,0)</f>
        <v>0</v>
      </c>
      <c r="BF221" s="138">
        <f>IF(N221="snížená",J221,0)</f>
        <v>0</v>
      </c>
      <c r="BG221" s="138">
        <f>IF(N221="zákl. přenesená",J221,0)</f>
        <v>0</v>
      </c>
      <c r="BH221" s="138">
        <f>IF(N221="sníž. přenesená",J221,0)</f>
        <v>0</v>
      </c>
      <c r="BI221" s="138">
        <f>IF(N221="nulová",J221,0)</f>
        <v>0</v>
      </c>
      <c r="BJ221" s="17" t="s">
        <v>78</v>
      </c>
      <c r="BK221" s="138">
        <f>ROUND(I221*H221,2)</f>
        <v>0</v>
      </c>
      <c r="BL221" s="17" t="s">
        <v>149</v>
      </c>
      <c r="BM221" s="137" t="s">
        <v>2265</v>
      </c>
    </row>
    <row r="222" spans="2:65" s="13" customFormat="1" ht="11.25">
      <c r="B222" s="154"/>
      <c r="D222" s="140" t="s">
        <v>151</v>
      </c>
      <c r="E222" s="155" t="s">
        <v>19</v>
      </c>
      <c r="F222" s="156" t="s">
        <v>2266</v>
      </c>
      <c r="H222" s="155" t="s">
        <v>19</v>
      </c>
      <c r="I222" s="332"/>
      <c r="L222" s="154"/>
      <c r="M222" s="158"/>
      <c r="T222" s="159"/>
      <c r="AT222" s="155" t="s">
        <v>151</v>
      </c>
      <c r="AU222" s="155" t="s">
        <v>78</v>
      </c>
      <c r="AV222" s="13" t="s">
        <v>78</v>
      </c>
      <c r="AW222" s="13" t="s">
        <v>31</v>
      </c>
      <c r="AX222" s="13" t="s">
        <v>70</v>
      </c>
      <c r="AY222" s="155" t="s">
        <v>142</v>
      </c>
    </row>
    <row r="223" spans="2:65" s="11" customFormat="1" ht="11.25">
      <c r="B223" s="139"/>
      <c r="D223" s="140" t="s">
        <v>151</v>
      </c>
      <c r="E223" s="141" t="s">
        <v>19</v>
      </c>
      <c r="F223" s="142" t="s">
        <v>78</v>
      </c>
      <c r="H223" s="143">
        <v>1</v>
      </c>
      <c r="I223" s="330"/>
      <c r="L223" s="139"/>
      <c r="M223" s="145"/>
      <c r="T223" s="146"/>
      <c r="AT223" s="141" t="s">
        <v>151</v>
      </c>
      <c r="AU223" s="141" t="s">
        <v>78</v>
      </c>
      <c r="AV223" s="11" t="s">
        <v>80</v>
      </c>
      <c r="AW223" s="11" t="s">
        <v>31</v>
      </c>
      <c r="AX223" s="11" t="s">
        <v>70</v>
      </c>
      <c r="AY223" s="141" t="s">
        <v>142</v>
      </c>
    </row>
    <row r="224" spans="2:65" s="12" customFormat="1" ht="11.25">
      <c r="B224" s="147"/>
      <c r="D224" s="140" t="s">
        <v>151</v>
      </c>
      <c r="E224" s="148" t="s">
        <v>19</v>
      </c>
      <c r="F224" s="149" t="s">
        <v>154</v>
      </c>
      <c r="H224" s="150">
        <v>1</v>
      </c>
      <c r="I224" s="331"/>
      <c r="L224" s="147"/>
      <c r="M224" s="152"/>
      <c r="T224" s="153"/>
      <c r="AT224" s="148" t="s">
        <v>151</v>
      </c>
      <c r="AU224" s="148" t="s">
        <v>78</v>
      </c>
      <c r="AV224" s="12" t="s">
        <v>149</v>
      </c>
      <c r="AW224" s="12" t="s">
        <v>31</v>
      </c>
      <c r="AX224" s="12" t="s">
        <v>78</v>
      </c>
      <c r="AY224" s="148" t="s">
        <v>142</v>
      </c>
    </row>
    <row r="225" spans="2:65" s="13" customFormat="1" ht="11.25">
      <c r="B225" s="154"/>
      <c r="D225" s="140" t="s">
        <v>151</v>
      </c>
      <c r="E225" s="155" t="s">
        <v>19</v>
      </c>
      <c r="F225" s="156" t="s">
        <v>155</v>
      </c>
      <c r="H225" s="155" t="s">
        <v>19</v>
      </c>
      <c r="I225" s="332"/>
      <c r="L225" s="154"/>
      <c r="M225" s="158"/>
      <c r="T225" s="159"/>
      <c r="AT225" s="155" t="s">
        <v>151</v>
      </c>
      <c r="AU225" s="155" t="s">
        <v>78</v>
      </c>
      <c r="AV225" s="13" t="s">
        <v>78</v>
      </c>
      <c r="AW225" s="13" t="s">
        <v>31</v>
      </c>
      <c r="AX225" s="13" t="s">
        <v>70</v>
      </c>
      <c r="AY225" s="155" t="s">
        <v>142</v>
      </c>
    </row>
    <row r="226" spans="2:65" s="1" customFormat="1" ht="24.2" customHeight="1">
      <c r="B226" s="32"/>
      <c r="C226" s="125" t="s">
        <v>249</v>
      </c>
      <c r="D226" s="125" t="s">
        <v>143</v>
      </c>
      <c r="E226" s="126" t="s">
        <v>804</v>
      </c>
      <c r="F226" s="127" t="s">
        <v>805</v>
      </c>
      <c r="G226" s="128" t="s">
        <v>146</v>
      </c>
      <c r="H226" s="129">
        <v>1</v>
      </c>
      <c r="I226" s="329"/>
      <c r="J226" s="131">
        <f>ROUND(I226*H226,2)</f>
        <v>0</v>
      </c>
      <c r="K226" s="127" t="s">
        <v>147</v>
      </c>
      <c r="L226" s="132"/>
      <c r="M226" s="133" t="s">
        <v>19</v>
      </c>
      <c r="N226" s="134" t="s">
        <v>41</v>
      </c>
      <c r="P226" s="135">
        <f>O226*H226</f>
        <v>0</v>
      </c>
      <c r="Q226" s="135">
        <v>0.16042000000000001</v>
      </c>
      <c r="R226" s="135">
        <f>Q226*H226</f>
        <v>0.16042000000000001</v>
      </c>
      <c r="S226" s="135">
        <v>0</v>
      </c>
      <c r="T226" s="136">
        <f>S226*H226</f>
        <v>0</v>
      </c>
      <c r="AR226" s="137" t="s">
        <v>148</v>
      </c>
      <c r="AT226" s="137" t="s">
        <v>143</v>
      </c>
      <c r="AU226" s="137" t="s">
        <v>78</v>
      </c>
      <c r="AY226" s="17" t="s">
        <v>142</v>
      </c>
      <c r="BE226" s="138">
        <f>IF(N226="základní",J226,0)</f>
        <v>0</v>
      </c>
      <c r="BF226" s="138">
        <f>IF(N226="snížená",J226,0)</f>
        <v>0</v>
      </c>
      <c r="BG226" s="138">
        <f>IF(N226="zákl. přenesená",J226,0)</f>
        <v>0</v>
      </c>
      <c r="BH226" s="138">
        <f>IF(N226="sníž. přenesená",J226,0)</f>
        <v>0</v>
      </c>
      <c r="BI226" s="138">
        <f>IF(N226="nulová",J226,0)</f>
        <v>0</v>
      </c>
      <c r="BJ226" s="17" t="s">
        <v>78</v>
      </c>
      <c r="BK226" s="138">
        <f>ROUND(I226*H226,2)</f>
        <v>0</v>
      </c>
      <c r="BL226" s="17" t="s">
        <v>149</v>
      </c>
      <c r="BM226" s="137" t="s">
        <v>2267</v>
      </c>
    </row>
    <row r="227" spans="2:65" s="13" customFormat="1" ht="11.25">
      <c r="B227" s="154"/>
      <c r="D227" s="140" t="s">
        <v>151</v>
      </c>
      <c r="E227" s="155" t="s">
        <v>19</v>
      </c>
      <c r="F227" s="156" t="s">
        <v>2268</v>
      </c>
      <c r="H227" s="155" t="s">
        <v>19</v>
      </c>
      <c r="I227" s="332"/>
      <c r="L227" s="154"/>
      <c r="M227" s="158"/>
      <c r="T227" s="159"/>
      <c r="AT227" s="155" t="s">
        <v>151</v>
      </c>
      <c r="AU227" s="155" t="s">
        <v>78</v>
      </c>
      <c r="AV227" s="13" t="s">
        <v>78</v>
      </c>
      <c r="AW227" s="13" t="s">
        <v>31</v>
      </c>
      <c r="AX227" s="13" t="s">
        <v>70</v>
      </c>
      <c r="AY227" s="155" t="s">
        <v>142</v>
      </c>
    </row>
    <row r="228" spans="2:65" s="11" customFormat="1" ht="11.25">
      <c r="B228" s="139"/>
      <c r="D228" s="140" t="s">
        <v>151</v>
      </c>
      <c r="E228" s="141" t="s">
        <v>19</v>
      </c>
      <c r="F228" s="142" t="s">
        <v>78</v>
      </c>
      <c r="H228" s="143">
        <v>1</v>
      </c>
      <c r="I228" s="330"/>
      <c r="L228" s="139"/>
      <c r="M228" s="145"/>
      <c r="T228" s="146"/>
      <c r="AT228" s="141" t="s">
        <v>151</v>
      </c>
      <c r="AU228" s="141" t="s">
        <v>78</v>
      </c>
      <c r="AV228" s="11" t="s">
        <v>80</v>
      </c>
      <c r="AW228" s="11" t="s">
        <v>31</v>
      </c>
      <c r="AX228" s="11" t="s">
        <v>70</v>
      </c>
      <c r="AY228" s="141" t="s">
        <v>142</v>
      </c>
    </row>
    <row r="229" spans="2:65" s="12" customFormat="1" ht="11.25">
      <c r="B229" s="147"/>
      <c r="D229" s="140" t="s">
        <v>151</v>
      </c>
      <c r="E229" s="148" t="s">
        <v>19</v>
      </c>
      <c r="F229" s="149" t="s">
        <v>154</v>
      </c>
      <c r="H229" s="150">
        <v>1</v>
      </c>
      <c r="I229" s="331"/>
      <c r="L229" s="147"/>
      <c r="M229" s="152"/>
      <c r="T229" s="153"/>
      <c r="AT229" s="148" t="s">
        <v>151</v>
      </c>
      <c r="AU229" s="148" t="s">
        <v>78</v>
      </c>
      <c r="AV229" s="12" t="s">
        <v>149</v>
      </c>
      <c r="AW229" s="12" t="s">
        <v>31</v>
      </c>
      <c r="AX229" s="12" t="s">
        <v>78</v>
      </c>
      <c r="AY229" s="148" t="s">
        <v>142</v>
      </c>
    </row>
    <row r="230" spans="2:65" s="13" customFormat="1" ht="11.25">
      <c r="B230" s="154"/>
      <c r="D230" s="140" t="s">
        <v>151</v>
      </c>
      <c r="E230" s="155" t="s">
        <v>19</v>
      </c>
      <c r="F230" s="156" t="s">
        <v>155</v>
      </c>
      <c r="H230" s="155" t="s">
        <v>19</v>
      </c>
      <c r="I230" s="332"/>
      <c r="L230" s="154"/>
      <c r="M230" s="158"/>
      <c r="T230" s="159"/>
      <c r="AT230" s="155" t="s">
        <v>151</v>
      </c>
      <c r="AU230" s="155" t="s">
        <v>78</v>
      </c>
      <c r="AV230" s="13" t="s">
        <v>78</v>
      </c>
      <c r="AW230" s="13" t="s">
        <v>31</v>
      </c>
      <c r="AX230" s="13" t="s">
        <v>70</v>
      </c>
      <c r="AY230" s="155" t="s">
        <v>142</v>
      </c>
    </row>
    <row r="231" spans="2:65" s="1" customFormat="1" ht="24.2" customHeight="1">
      <c r="B231" s="32"/>
      <c r="C231" s="125" t="s">
        <v>7</v>
      </c>
      <c r="D231" s="125" t="s">
        <v>143</v>
      </c>
      <c r="E231" s="126" t="s">
        <v>808</v>
      </c>
      <c r="F231" s="127" t="s">
        <v>809</v>
      </c>
      <c r="G231" s="128" t="s">
        <v>146</v>
      </c>
      <c r="H231" s="129">
        <v>1</v>
      </c>
      <c r="I231" s="329"/>
      <c r="J231" s="131">
        <f>ROUND(I231*H231,2)</f>
        <v>0</v>
      </c>
      <c r="K231" s="127" t="s">
        <v>147</v>
      </c>
      <c r="L231" s="132"/>
      <c r="M231" s="133" t="s">
        <v>19</v>
      </c>
      <c r="N231" s="134" t="s">
        <v>41</v>
      </c>
      <c r="P231" s="135">
        <f>O231*H231</f>
        <v>0</v>
      </c>
      <c r="Q231" s="135">
        <v>0.16414999999999999</v>
      </c>
      <c r="R231" s="135">
        <f>Q231*H231</f>
        <v>0.16414999999999999</v>
      </c>
      <c r="S231" s="135">
        <v>0</v>
      </c>
      <c r="T231" s="136">
        <f>S231*H231</f>
        <v>0</v>
      </c>
      <c r="AR231" s="137" t="s">
        <v>148</v>
      </c>
      <c r="AT231" s="137" t="s">
        <v>143</v>
      </c>
      <c r="AU231" s="137" t="s">
        <v>78</v>
      </c>
      <c r="AY231" s="17" t="s">
        <v>142</v>
      </c>
      <c r="BE231" s="138">
        <f>IF(N231="základní",J231,0)</f>
        <v>0</v>
      </c>
      <c r="BF231" s="138">
        <f>IF(N231="snížená",J231,0)</f>
        <v>0</v>
      </c>
      <c r="BG231" s="138">
        <f>IF(N231="zákl. přenesená",J231,0)</f>
        <v>0</v>
      </c>
      <c r="BH231" s="138">
        <f>IF(N231="sníž. přenesená",J231,0)</f>
        <v>0</v>
      </c>
      <c r="BI231" s="138">
        <f>IF(N231="nulová",J231,0)</f>
        <v>0</v>
      </c>
      <c r="BJ231" s="17" t="s">
        <v>78</v>
      </c>
      <c r="BK231" s="138">
        <f>ROUND(I231*H231,2)</f>
        <v>0</v>
      </c>
      <c r="BL231" s="17" t="s">
        <v>149</v>
      </c>
      <c r="BM231" s="137" t="s">
        <v>2269</v>
      </c>
    </row>
    <row r="232" spans="2:65" s="13" customFormat="1" ht="11.25">
      <c r="B232" s="154"/>
      <c r="D232" s="140" t="s">
        <v>151</v>
      </c>
      <c r="E232" s="155" t="s">
        <v>19</v>
      </c>
      <c r="F232" s="156" t="s">
        <v>2270</v>
      </c>
      <c r="H232" s="155" t="s">
        <v>19</v>
      </c>
      <c r="I232" s="332"/>
      <c r="L232" s="154"/>
      <c r="M232" s="158"/>
      <c r="T232" s="159"/>
      <c r="AT232" s="155" t="s">
        <v>151</v>
      </c>
      <c r="AU232" s="155" t="s">
        <v>78</v>
      </c>
      <c r="AV232" s="13" t="s">
        <v>78</v>
      </c>
      <c r="AW232" s="13" t="s">
        <v>31</v>
      </c>
      <c r="AX232" s="13" t="s">
        <v>70</v>
      </c>
      <c r="AY232" s="155" t="s">
        <v>142</v>
      </c>
    </row>
    <row r="233" spans="2:65" s="11" customFormat="1" ht="11.25">
      <c r="B233" s="139"/>
      <c r="D233" s="140" t="s">
        <v>151</v>
      </c>
      <c r="E233" s="141" t="s">
        <v>19</v>
      </c>
      <c r="F233" s="142" t="s">
        <v>78</v>
      </c>
      <c r="H233" s="143">
        <v>1</v>
      </c>
      <c r="I233" s="330"/>
      <c r="L233" s="139"/>
      <c r="M233" s="145"/>
      <c r="T233" s="146"/>
      <c r="AT233" s="141" t="s">
        <v>151</v>
      </c>
      <c r="AU233" s="141" t="s">
        <v>78</v>
      </c>
      <c r="AV233" s="11" t="s">
        <v>80</v>
      </c>
      <c r="AW233" s="11" t="s">
        <v>31</v>
      </c>
      <c r="AX233" s="11" t="s">
        <v>70</v>
      </c>
      <c r="AY233" s="141" t="s">
        <v>142</v>
      </c>
    </row>
    <row r="234" spans="2:65" s="12" customFormat="1" ht="11.25">
      <c r="B234" s="147"/>
      <c r="D234" s="140" t="s">
        <v>151</v>
      </c>
      <c r="E234" s="148" t="s">
        <v>19</v>
      </c>
      <c r="F234" s="149" t="s">
        <v>154</v>
      </c>
      <c r="H234" s="150">
        <v>1</v>
      </c>
      <c r="I234" s="331"/>
      <c r="L234" s="147"/>
      <c r="M234" s="152"/>
      <c r="T234" s="153"/>
      <c r="AT234" s="148" t="s">
        <v>151</v>
      </c>
      <c r="AU234" s="148" t="s">
        <v>78</v>
      </c>
      <c r="AV234" s="12" t="s">
        <v>149</v>
      </c>
      <c r="AW234" s="12" t="s">
        <v>31</v>
      </c>
      <c r="AX234" s="12" t="s">
        <v>78</v>
      </c>
      <c r="AY234" s="148" t="s">
        <v>142</v>
      </c>
    </row>
    <row r="235" spans="2:65" s="13" customFormat="1" ht="11.25">
      <c r="B235" s="154"/>
      <c r="D235" s="140" t="s">
        <v>151</v>
      </c>
      <c r="E235" s="155" t="s">
        <v>19</v>
      </c>
      <c r="F235" s="156" t="s">
        <v>155</v>
      </c>
      <c r="H235" s="155" t="s">
        <v>19</v>
      </c>
      <c r="I235" s="332"/>
      <c r="L235" s="154"/>
      <c r="M235" s="158"/>
      <c r="T235" s="159"/>
      <c r="AT235" s="155" t="s">
        <v>151</v>
      </c>
      <c r="AU235" s="155" t="s">
        <v>78</v>
      </c>
      <c r="AV235" s="13" t="s">
        <v>78</v>
      </c>
      <c r="AW235" s="13" t="s">
        <v>31</v>
      </c>
      <c r="AX235" s="13" t="s">
        <v>70</v>
      </c>
      <c r="AY235" s="155" t="s">
        <v>142</v>
      </c>
    </row>
    <row r="236" spans="2:65" s="1" customFormat="1" ht="24.2" customHeight="1">
      <c r="B236" s="32"/>
      <c r="C236" s="125" t="s">
        <v>258</v>
      </c>
      <c r="D236" s="125" t="s">
        <v>143</v>
      </c>
      <c r="E236" s="126" t="s">
        <v>820</v>
      </c>
      <c r="F236" s="127" t="s">
        <v>821</v>
      </c>
      <c r="G236" s="128" t="s">
        <v>146</v>
      </c>
      <c r="H236" s="129">
        <v>2</v>
      </c>
      <c r="I236" s="329"/>
      <c r="J236" s="131">
        <f>ROUND(I236*H236,2)</f>
        <v>0</v>
      </c>
      <c r="K236" s="127" t="s">
        <v>147</v>
      </c>
      <c r="L236" s="132"/>
      <c r="M236" s="133" t="s">
        <v>19</v>
      </c>
      <c r="N236" s="134" t="s">
        <v>41</v>
      </c>
      <c r="P236" s="135">
        <f>O236*H236</f>
        <v>0</v>
      </c>
      <c r="Q236" s="135">
        <v>0.16788</v>
      </c>
      <c r="R236" s="135">
        <f>Q236*H236</f>
        <v>0.33576</v>
      </c>
      <c r="S236" s="135">
        <v>0</v>
      </c>
      <c r="T236" s="136">
        <f>S236*H236</f>
        <v>0</v>
      </c>
      <c r="AR236" s="137" t="s">
        <v>148</v>
      </c>
      <c r="AT236" s="137" t="s">
        <v>143</v>
      </c>
      <c r="AU236" s="137" t="s">
        <v>78</v>
      </c>
      <c r="AY236" s="17" t="s">
        <v>142</v>
      </c>
      <c r="BE236" s="138">
        <f>IF(N236="základní",J236,0)</f>
        <v>0</v>
      </c>
      <c r="BF236" s="138">
        <f>IF(N236="snížená",J236,0)</f>
        <v>0</v>
      </c>
      <c r="BG236" s="138">
        <f>IF(N236="zákl. přenesená",J236,0)</f>
        <v>0</v>
      </c>
      <c r="BH236" s="138">
        <f>IF(N236="sníž. přenesená",J236,0)</f>
        <v>0</v>
      </c>
      <c r="BI236" s="138">
        <f>IF(N236="nulová",J236,0)</f>
        <v>0</v>
      </c>
      <c r="BJ236" s="17" t="s">
        <v>78</v>
      </c>
      <c r="BK236" s="138">
        <f>ROUND(I236*H236,2)</f>
        <v>0</v>
      </c>
      <c r="BL236" s="17" t="s">
        <v>149</v>
      </c>
      <c r="BM236" s="137" t="s">
        <v>2271</v>
      </c>
    </row>
    <row r="237" spans="2:65" s="13" customFormat="1" ht="11.25">
      <c r="B237" s="154"/>
      <c r="D237" s="140" t="s">
        <v>151</v>
      </c>
      <c r="E237" s="155" t="s">
        <v>19</v>
      </c>
      <c r="F237" s="156" t="s">
        <v>2272</v>
      </c>
      <c r="H237" s="155" t="s">
        <v>19</v>
      </c>
      <c r="I237" s="332"/>
      <c r="L237" s="154"/>
      <c r="M237" s="158"/>
      <c r="T237" s="159"/>
      <c r="AT237" s="155" t="s">
        <v>151</v>
      </c>
      <c r="AU237" s="155" t="s">
        <v>78</v>
      </c>
      <c r="AV237" s="13" t="s">
        <v>78</v>
      </c>
      <c r="AW237" s="13" t="s">
        <v>31</v>
      </c>
      <c r="AX237" s="13" t="s">
        <v>70</v>
      </c>
      <c r="AY237" s="155" t="s">
        <v>142</v>
      </c>
    </row>
    <row r="238" spans="2:65" s="11" customFormat="1" ht="11.25">
      <c r="B238" s="139"/>
      <c r="D238" s="140" t="s">
        <v>151</v>
      </c>
      <c r="E238" s="141" t="s">
        <v>19</v>
      </c>
      <c r="F238" s="142" t="s">
        <v>78</v>
      </c>
      <c r="H238" s="143">
        <v>1</v>
      </c>
      <c r="I238" s="330"/>
      <c r="L238" s="139"/>
      <c r="M238" s="145"/>
      <c r="T238" s="146"/>
      <c r="AT238" s="141" t="s">
        <v>151</v>
      </c>
      <c r="AU238" s="141" t="s">
        <v>78</v>
      </c>
      <c r="AV238" s="11" t="s">
        <v>80</v>
      </c>
      <c r="AW238" s="11" t="s">
        <v>31</v>
      </c>
      <c r="AX238" s="11" t="s">
        <v>70</v>
      </c>
      <c r="AY238" s="141" t="s">
        <v>142</v>
      </c>
    </row>
    <row r="239" spans="2:65" s="13" customFormat="1" ht="11.25">
      <c r="B239" s="154"/>
      <c r="D239" s="140" t="s">
        <v>151</v>
      </c>
      <c r="E239" s="155" t="s">
        <v>19</v>
      </c>
      <c r="F239" s="156" t="s">
        <v>2273</v>
      </c>
      <c r="H239" s="155" t="s">
        <v>19</v>
      </c>
      <c r="I239" s="332"/>
      <c r="L239" s="154"/>
      <c r="M239" s="158"/>
      <c r="T239" s="159"/>
      <c r="AT239" s="155" t="s">
        <v>151</v>
      </c>
      <c r="AU239" s="155" t="s">
        <v>78</v>
      </c>
      <c r="AV239" s="13" t="s">
        <v>78</v>
      </c>
      <c r="AW239" s="13" t="s">
        <v>31</v>
      </c>
      <c r="AX239" s="13" t="s">
        <v>70</v>
      </c>
      <c r="AY239" s="155" t="s">
        <v>142</v>
      </c>
    </row>
    <row r="240" spans="2:65" s="11" customFormat="1" ht="11.25">
      <c r="B240" s="139"/>
      <c r="D240" s="140" t="s">
        <v>151</v>
      </c>
      <c r="E240" s="141" t="s">
        <v>19</v>
      </c>
      <c r="F240" s="142" t="s">
        <v>78</v>
      </c>
      <c r="H240" s="143">
        <v>1</v>
      </c>
      <c r="I240" s="330"/>
      <c r="L240" s="139"/>
      <c r="M240" s="145"/>
      <c r="T240" s="146"/>
      <c r="AT240" s="141" t="s">
        <v>151</v>
      </c>
      <c r="AU240" s="141" t="s">
        <v>78</v>
      </c>
      <c r="AV240" s="11" t="s">
        <v>80</v>
      </c>
      <c r="AW240" s="11" t="s">
        <v>31</v>
      </c>
      <c r="AX240" s="11" t="s">
        <v>70</v>
      </c>
      <c r="AY240" s="141" t="s">
        <v>142</v>
      </c>
    </row>
    <row r="241" spans="2:65" s="12" customFormat="1" ht="11.25">
      <c r="B241" s="147"/>
      <c r="D241" s="140" t="s">
        <v>151</v>
      </c>
      <c r="E241" s="148" t="s">
        <v>19</v>
      </c>
      <c r="F241" s="149" t="s">
        <v>154</v>
      </c>
      <c r="H241" s="150">
        <v>2</v>
      </c>
      <c r="I241" s="331"/>
      <c r="L241" s="147"/>
      <c r="M241" s="152"/>
      <c r="T241" s="153"/>
      <c r="AT241" s="148" t="s">
        <v>151</v>
      </c>
      <c r="AU241" s="148" t="s">
        <v>78</v>
      </c>
      <c r="AV241" s="12" t="s">
        <v>149</v>
      </c>
      <c r="AW241" s="12" t="s">
        <v>31</v>
      </c>
      <c r="AX241" s="12" t="s">
        <v>78</v>
      </c>
      <c r="AY241" s="148" t="s">
        <v>142</v>
      </c>
    </row>
    <row r="242" spans="2:65" s="13" customFormat="1" ht="11.25">
      <c r="B242" s="154"/>
      <c r="D242" s="140" t="s">
        <v>151</v>
      </c>
      <c r="E242" s="155" t="s">
        <v>19</v>
      </c>
      <c r="F242" s="156" t="s">
        <v>155</v>
      </c>
      <c r="H242" s="155" t="s">
        <v>19</v>
      </c>
      <c r="I242" s="332"/>
      <c r="L242" s="154"/>
      <c r="M242" s="158"/>
      <c r="T242" s="159"/>
      <c r="AT242" s="155" t="s">
        <v>151</v>
      </c>
      <c r="AU242" s="155" t="s">
        <v>78</v>
      </c>
      <c r="AV242" s="13" t="s">
        <v>78</v>
      </c>
      <c r="AW242" s="13" t="s">
        <v>31</v>
      </c>
      <c r="AX242" s="13" t="s">
        <v>70</v>
      </c>
      <c r="AY242" s="155" t="s">
        <v>142</v>
      </c>
    </row>
    <row r="243" spans="2:65" s="1" customFormat="1" ht="24.2" customHeight="1">
      <c r="B243" s="32"/>
      <c r="C243" s="125" t="s">
        <v>263</v>
      </c>
      <c r="D243" s="125" t="s">
        <v>143</v>
      </c>
      <c r="E243" s="126" t="s">
        <v>2274</v>
      </c>
      <c r="F243" s="127" t="s">
        <v>2275</v>
      </c>
      <c r="G243" s="128" t="s">
        <v>146</v>
      </c>
      <c r="H243" s="129">
        <v>5</v>
      </c>
      <c r="I243" s="329"/>
      <c r="J243" s="131">
        <f>ROUND(I243*H243,2)</f>
        <v>0</v>
      </c>
      <c r="K243" s="127" t="s">
        <v>147</v>
      </c>
      <c r="L243" s="132"/>
      <c r="M243" s="133" t="s">
        <v>19</v>
      </c>
      <c r="N243" s="134" t="s">
        <v>41</v>
      </c>
      <c r="P243" s="135">
        <f>O243*H243</f>
        <v>0</v>
      </c>
      <c r="Q243" s="135">
        <v>0.18654000000000001</v>
      </c>
      <c r="R243" s="135">
        <f>Q243*H243</f>
        <v>0.93270000000000008</v>
      </c>
      <c r="S243" s="135">
        <v>0</v>
      </c>
      <c r="T243" s="136">
        <f>S243*H243</f>
        <v>0</v>
      </c>
      <c r="AR243" s="137" t="s">
        <v>148</v>
      </c>
      <c r="AT243" s="137" t="s">
        <v>143</v>
      </c>
      <c r="AU243" s="137" t="s">
        <v>78</v>
      </c>
      <c r="AY243" s="17" t="s">
        <v>142</v>
      </c>
      <c r="BE243" s="138">
        <f>IF(N243="základní",J243,0)</f>
        <v>0</v>
      </c>
      <c r="BF243" s="138">
        <f>IF(N243="snížená",J243,0)</f>
        <v>0</v>
      </c>
      <c r="BG243" s="138">
        <f>IF(N243="zákl. přenesená",J243,0)</f>
        <v>0</v>
      </c>
      <c r="BH243" s="138">
        <f>IF(N243="sníž. přenesená",J243,0)</f>
        <v>0</v>
      </c>
      <c r="BI243" s="138">
        <f>IF(N243="nulová",J243,0)</f>
        <v>0</v>
      </c>
      <c r="BJ243" s="17" t="s">
        <v>78</v>
      </c>
      <c r="BK243" s="138">
        <f>ROUND(I243*H243,2)</f>
        <v>0</v>
      </c>
      <c r="BL243" s="17" t="s">
        <v>149</v>
      </c>
      <c r="BM243" s="137" t="s">
        <v>2276</v>
      </c>
    </row>
    <row r="244" spans="2:65" s="13" customFormat="1" ht="11.25">
      <c r="B244" s="154"/>
      <c r="D244" s="140" t="s">
        <v>151</v>
      </c>
      <c r="E244" s="155" t="s">
        <v>19</v>
      </c>
      <c r="F244" s="156" t="s">
        <v>2226</v>
      </c>
      <c r="H244" s="155" t="s">
        <v>19</v>
      </c>
      <c r="I244" s="332"/>
      <c r="L244" s="154"/>
      <c r="M244" s="158"/>
      <c r="T244" s="159"/>
      <c r="AT244" s="155" t="s">
        <v>151</v>
      </c>
      <c r="AU244" s="155" t="s">
        <v>78</v>
      </c>
      <c r="AV244" s="13" t="s">
        <v>78</v>
      </c>
      <c r="AW244" s="13" t="s">
        <v>31</v>
      </c>
      <c r="AX244" s="13" t="s">
        <v>70</v>
      </c>
      <c r="AY244" s="155" t="s">
        <v>142</v>
      </c>
    </row>
    <row r="245" spans="2:65" s="11" customFormat="1" ht="11.25">
      <c r="B245" s="139"/>
      <c r="D245" s="140" t="s">
        <v>151</v>
      </c>
      <c r="E245" s="141" t="s">
        <v>19</v>
      </c>
      <c r="F245" s="142" t="s">
        <v>78</v>
      </c>
      <c r="H245" s="143">
        <v>1</v>
      </c>
      <c r="I245" s="330"/>
      <c r="L245" s="139"/>
      <c r="M245" s="145"/>
      <c r="T245" s="146"/>
      <c r="AT245" s="141" t="s">
        <v>151</v>
      </c>
      <c r="AU245" s="141" t="s">
        <v>78</v>
      </c>
      <c r="AV245" s="11" t="s">
        <v>80</v>
      </c>
      <c r="AW245" s="11" t="s">
        <v>31</v>
      </c>
      <c r="AX245" s="11" t="s">
        <v>70</v>
      </c>
      <c r="AY245" s="141" t="s">
        <v>142</v>
      </c>
    </row>
    <row r="246" spans="2:65" s="13" customFormat="1" ht="11.25">
      <c r="B246" s="154"/>
      <c r="D246" s="140" t="s">
        <v>151</v>
      </c>
      <c r="E246" s="155" t="s">
        <v>19</v>
      </c>
      <c r="F246" s="156" t="s">
        <v>2277</v>
      </c>
      <c r="H246" s="155" t="s">
        <v>19</v>
      </c>
      <c r="I246" s="332"/>
      <c r="L246" s="154"/>
      <c r="M246" s="158"/>
      <c r="T246" s="159"/>
      <c r="AT246" s="155" t="s">
        <v>151</v>
      </c>
      <c r="AU246" s="155" t="s">
        <v>78</v>
      </c>
      <c r="AV246" s="13" t="s">
        <v>78</v>
      </c>
      <c r="AW246" s="13" t="s">
        <v>31</v>
      </c>
      <c r="AX246" s="13" t="s">
        <v>70</v>
      </c>
      <c r="AY246" s="155" t="s">
        <v>142</v>
      </c>
    </row>
    <row r="247" spans="2:65" s="11" customFormat="1" ht="11.25">
      <c r="B247" s="139"/>
      <c r="D247" s="140" t="s">
        <v>151</v>
      </c>
      <c r="E247" s="141" t="s">
        <v>19</v>
      </c>
      <c r="F247" s="142" t="s">
        <v>149</v>
      </c>
      <c r="H247" s="143">
        <v>4</v>
      </c>
      <c r="I247" s="330"/>
      <c r="L247" s="139"/>
      <c r="M247" s="145"/>
      <c r="T247" s="146"/>
      <c r="AT247" s="141" t="s">
        <v>151</v>
      </c>
      <c r="AU247" s="141" t="s">
        <v>78</v>
      </c>
      <c r="AV247" s="11" t="s">
        <v>80</v>
      </c>
      <c r="AW247" s="11" t="s">
        <v>31</v>
      </c>
      <c r="AX247" s="11" t="s">
        <v>70</v>
      </c>
      <c r="AY247" s="141" t="s">
        <v>142</v>
      </c>
    </row>
    <row r="248" spans="2:65" s="12" customFormat="1" ht="11.25">
      <c r="B248" s="147"/>
      <c r="D248" s="140" t="s">
        <v>151</v>
      </c>
      <c r="E248" s="148" t="s">
        <v>19</v>
      </c>
      <c r="F248" s="149" t="s">
        <v>154</v>
      </c>
      <c r="H248" s="150">
        <v>5</v>
      </c>
      <c r="I248" s="331"/>
      <c r="L248" s="147"/>
      <c r="M248" s="152"/>
      <c r="T248" s="153"/>
      <c r="AT248" s="148" t="s">
        <v>151</v>
      </c>
      <c r="AU248" s="148" t="s">
        <v>78</v>
      </c>
      <c r="AV248" s="12" t="s">
        <v>149</v>
      </c>
      <c r="AW248" s="12" t="s">
        <v>31</v>
      </c>
      <c r="AX248" s="12" t="s">
        <v>78</v>
      </c>
      <c r="AY248" s="148" t="s">
        <v>142</v>
      </c>
    </row>
    <row r="249" spans="2:65" s="13" customFormat="1" ht="11.25">
      <c r="B249" s="154"/>
      <c r="D249" s="140" t="s">
        <v>151</v>
      </c>
      <c r="E249" s="155" t="s">
        <v>19</v>
      </c>
      <c r="F249" s="156" t="s">
        <v>155</v>
      </c>
      <c r="H249" s="155" t="s">
        <v>19</v>
      </c>
      <c r="I249" s="332"/>
      <c r="L249" s="154"/>
      <c r="M249" s="158"/>
      <c r="T249" s="159"/>
      <c r="AT249" s="155" t="s">
        <v>151</v>
      </c>
      <c r="AU249" s="155" t="s">
        <v>78</v>
      </c>
      <c r="AV249" s="13" t="s">
        <v>78</v>
      </c>
      <c r="AW249" s="13" t="s">
        <v>31</v>
      </c>
      <c r="AX249" s="13" t="s">
        <v>70</v>
      </c>
      <c r="AY249" s="155" t="s">
        <v>142</v>
      </c>
    </row>
    <row r="250" spans="2:65" s="1" customFormat="1" ht="16.5" customHeight="1">
      <c r="B250" s="32"/>
      <c r="C250" s="125" t="s">
        <v>226</v>
      </c>
      <c r="D250" s="125" t="s">
        <v>143</v>
      </c>
      <c r="E250" s="126" t="s">
        <v>180</v>
      </c>
      <c r="F250" s="127" t="s">
        <v>181</v>
      </c>
      <c r="G250" s="128" t="s">
        <v>146</v>
      </c>
      <c r="H250" s="129">
        <v>1548</v>
      </c>
      <c r="I250" s="329"/>
      <c r="J250" s="131">
        <f>ROUND(I250*H250,2)</f>
        <v>0</v>
      </c>
      <c r="K250" s="127" t="s">
        <v>147</v>
      </c>
      <c r="L250" s="132"/>
      <c r="M250" s="133" t="s">
        <v>19</v>
      </c>
      <c r="N250" s="134" t="s">
        <v>41</v>
      </c>
      <c r="P250" s="135">
        <f>O250*H250</f>
        <v>0</v>
      </c>
      <c r="Q250" s="135">
        <v>6.3000000000000003E-4</v>
      </c>
      <c r="R250" s="135">
        <f>Q250*H250</f>
        <v>0.97524</v>
      </c>
      <c r="S250" s="135">
        <v>0</v>
      </c>
      <c r="T250" s="136">
        <f>S250*H250</f>
        <v>0</v>
      </c>
      <c r="AR250" s="137" t="s">
        <v>148</v>
      </c>
      <c r="AT250" s="137" t="s">
        <v>143</v>
      </c>
      <c r="AU250" s="137" t="s">
        <v>78</v>
      </c>
      <c r="AY250" s="17" t="s">
        <v>142</v>
      </c>
      <c r="BE250" s="138">
        <f>IF(N250="základní",J250,0)</f>
        <v>0</v>
      </c>
      <c r="BF250" s="138">
        <f>IF(N250="snížená",J250,0)</f>
        <v>0</v>
      </c>
      <c r="BG250" s="138">
        <f>IF(N250="zákl. přenesená",J250,0)</f>
        <v>0</v>
      </c>
      <c r="BH250" s="138">
        <f>IF(N250="sníž. přenesená",J250,0)</f>
        <v>0</v>
      </c>
      <c r="BI250" s="138">
        <f>IF(N250="nulová",J250,0)</f>
        <v>0</v>
      </c>
      <c r="BJ250" s="17" t="s">
        <v>78</v>
      </c>
      <c r="BK250" s="138">
        <f>ROUND(I250*H250,2)</f>
        <v>0</v>
      </c>
      <c r="BL250" s="17" t="s">
        <v>149</v>
      </c>
      <c r="BM250" s="137" t="s">
        <v>2278</v>
      </c>
    </row>
    <row r="251" spans="2:65" s="13" customFormat="1" ht="11.25">
      <c r="B251" s="154"/>
      <c r="D251" s="140" t="s">
        <v>151</v>
      </c>
      <c r="E251" s="155" t="s">
        <v>19</v>
      </c>
      <c r="F251" s="156" t="s">
        <v>2279</v>
      </c>
      <c r="H251" s="155" t="s">
        <v>19</v>
      </c>
      <c r="I251" s="332"/>
      <c r="L251" s="154"/>
      <c r="M251" s="158"/>
      <c r="T251" s="159"/>
      <c r="AT251" s="155" t="s">
        <v>151</v>
      </c>
      <c r="AU251" s="155" t="s">
        <v>78</v>
      </c>
      <c r="AV251" s="13" t="s">
        <v>78</v>
      </c>
      <c r="AW251" s="13" t="s">
        <v>31</v>
      </c>
      <c r="AX251" s="13" t="s">
        <v>70</v>
      </c>
      <c r="AY251" s="155" t="s">
        <v>142</v>
      </c>
    </row>
    <row r="252" spans="2:65" s="11" customFormat="1" ht="11.25">
      <c r="B252" s="139"/>
      <c r="D252" s="140" t="s">
        <v>151</v>
      </c>
      <c r="E252" s="141" t="s">
        <v>19</v>
      </c>
      <c r="F252" s="142" t="s">
        <v>2280</v>
      </c>
      <c r="H252" s="143">
        <v>188</v>
      </c>
      <c r="I252" s="330"/>
      <c r="L252" s="139"/>
      <c r="M252" s="145"/>
      <c r="T252" s="146"/>
      <c r="AT252" s="141" t="s">
        <v>151</v>
      </c>
      <c r="AU252" s="141" t="s">
        <v>78</v>
      </c>
      <c r="AV252" s="11" t="s">
        <v>80</v>
      </c>
      <c r="AW252" s="11" t="s">
        <v>31</v>
      </c>
      <c r="AX252" s="11" t="s">
        <v>70</v>
      </c>
      <c r="AY252" s="141" t="s">
        <v>142</v>
      </c>
    </row>
    <row r="253" spans="2:65" s="13" customFormat="1" ht="11.25">
      <c r="B253" s="154"/>
      <c r="D253" s="140" t="s">
        <v>151</v>
      </c>
      <c r="E253" s="155" t="s">
        <v>19</v>
      </c>
      <c r="F253" s="156" t="s">
        <v>2281</v>
      </c>
      <c r="H253" s="155" t="s">
        <v>19</v>
      </c>
      <c r="I253" s="332"/>
      <c r="L253" s="154"/>
      <c r="M253" s="158"/>
      <c r="T253" s="159"/>
      <c r="AT253" s="155" t="s">
        <v>151</v>
      </c>
      <c r="AU253" s="155" t="s">
        <v>78</v>
      </c>
      <c r="AV253" s="13" t="s">
        <v>78</v>
      </c>
      <c r="AW253" s="13" t="s">
        <v>31</v>
      </c>
      <c r="AX253" s="13" t="s">
        <v>70</v>
      </c>
      <c r="AY253" s="155" t="s">
        <v>142</v>
      </c>
    </row>
    <row r="254" spans="2:65" s="11" customFormat="1" ht="11.25">
      <c r="B254" s="139"/>
      <c r="D254" s="140" t="s">
        <v>151</v>
      </c>
      <c r="E254" s="141" t="s">
        <v>19</v>
      </c>
      <c r="F254" s="142" t="s">
        <v>2282</v>
      </c>
      <c r="H254" s="143">
        <v>1120</v>
      </c>
      <c r="I254" s="330"/>
      <c r="L254" s="139"/>
      <c r="M254" s="145"/>
      <c r="T254" s="146"/>
      <c r="AT254" s="141" t="s">
        <v>151</v>
      </c>
      <c r="AU254" s="141" t="s">
        <v>78</v>
      </c>
      <c r="AV254" s="11" t="s">
        <v>80</v>
      </c>
      <c r="AW254" s="11" t="s">
        <v>31</v>
      </c>
      <c r="AX254" s="11" t="s">
        <v>70</v>
      </c>
      <c r="AY254" s="141" t="s">
        <v>142</v>
      </c>
    </row>
    <row r="255" spans="2:65" s="13" customFormat="1" ht="11.25">
      <c r="B255" s="154"/>
      <c r="D255" s="140" t="s">
        <v>151</v>
      </c>
      <c r="E255" s="155" t="s">
        <v>19</v>
      </c>
      <c r="F255" s="156" t="s">
        <v>2283</v>
      </c>
      <c r="H255" s="155" t="s">
        <v>19</v>
      </c>
      <c r="I255" s="332"/>
      <c r="L255" s="154"/>
      <c r="M255" s="158"/>
      <c r="T255" s="159"/>
      <c r="AT255" s="155" t="s">
        <v>151</v>
      </c>
      <c r="AU255" s="155" t="s">
        <v>78</v>
      </c>
      <c r="AV255" s="13" t="s">
        <v>78</v>
      </c>
      <c r="AW255" s="13" t="s">
        <v>31</v>
      </c>
      <c r="AX255" s="13" t="s">
        <v>70</v>
      </c>
      <c r="AY255" s="155" t="s">
        <v>142</v>
      </c>
    </row>
    <row r="256" spans="2:65" s="11" customFormat="1" ht="11.25">
      <c r="B256" s="139"/>
      <c r="D256" s="140" t="s">
        <v>151</v>
      </c>
      <c r="E256" s="141" t="s">
        <v>19</v>
      </c>
      <c r="F256" s="142" t="s">
        <v>2284</v>
      </c>
      <c r="H256" s="143">
        <v>19.68</v>
      </c>
      <c r="I256" s="330"/>
      <c r="L256" s="139"/>
      <c r="M256" s="145"/>
      <c r="T256" s="146"/>
      <c r="AT256" s="141" t="s">
        <v>151</v>
      </c>
      <c r="AU256" s="141" t="s">
        <v>78</v>
      </c>
      <c r="AV256" s="11" t="s">
        <v>80</v>
      </c>
      <c r="AW256" s="11" t="s">
        <v>31</v>
      </c>
      <c r="AX256" s="11" t="s">
        <v>70</v>
      </c>
      <c r="AY256" s="141" t="s">
        <v>142</v>
      </c>
    </row>
    <row r="257" spans="2:65" s="11" customFormat="1" ht="11.25">
      <c r="B257" s="139"/>
      <c r="D257" s="140" t="s">
        <v>151</v>
      </c>
      <c r="E257" s="141" t="s">
        <v>19</v>
      </c>
      <c r="F257" s="142" t="s">
        <v>2285</v>
      </c>
      <c r="H257" s="143">
        <v>39.36</v>
      </c>
      <c r="I257" s="330"/>
      <c r="L257" s="139"/>
      <c r="M257" s="145"/>
      <c r="T257" s="146"/>
      <c r="AT257" s="141" t="s">
        <v>151</v>
      </c>
      <c r="AU257" s="141" t="s">
        <v>78</v>
      </c>
      <c r="AV257" s="11" t="s">
        <v>80</v>
      </c>
      <c r="AW257" s="11" t="s">
        <v>31</v>
      </c>
      <c r="AX257" s="11" t="s">
        <v>70</v>
      </c>
      <c r="AY257" s="141" t="s">
        <v>142</v>
      </c>
    </row>
    <row r="258" spans="2:65" s="11" customFormat="1" ht="11.25">
      <c r="B258" s="139"/>
      <c r="D258" s="140" t="s">
        <v>151</v>
      </c>
      <c r="E258" s="141" t="s">
        <v>19</v>
      </c>
      <c r="F258" s="142" t="s">
        <v>2286</v>
      </c>
      <c r="H258" s="143">
        <v>9.1839999999999993</v>
      </c>
      <c r="I258" s="330"/>
      <c r="L258" s="139"/>
      <c r="M258" s="145"/>
      <c r="T258" s="146"/>
      <c r="AT258" s="141" t="s">
        <v>151</v>
      </c>
      <c r="AU258" s="141" t="s">
        <v>78</v>
      </c>
      <c r="AV258" s="11" t="s">
        <v>80</v>
      </c>
      <c r="AW258" s="11" t="s">
        <v>31</v>
      </c>
      <c r="AX258" s="11" t="s">
        <v>70</v>
      </c>
      <c r="AY258" s="141" t="s">
        <v>142</v>
      </c>
    </row>
    <row r="259" spans="2:65" s="11" customFormat="1" ht="11.25">
      <c r="B259" s="139"/>
      <c r="D259" s="140" t="s">
        <v>151</v>
      </c>
      <c r="E259" s="141" t="s">
        <v>19</v>
      </c>
      <c r="F259" s="142" t="s">
        <v>2287</v>
      </c>
      <c r="H259" s="143">
        <v>7.7759999999999998</v>
      </c>
      <c r="I259" s="330"/>
      <c r="L259" s="139"/>
      <c r="M259" s="145"/>
      <c r="T259" s="146"/>
      <c r="AT259" s="141" t="s">
        <v>151</v>
      </c>
      <c r="AU259" s="141" t="s">
        <v>78</v>
      </c>
      <c r="AV259" s="11" t="s">
        <v>80</v>
      </c>
      <c r="AW259" s="11" t="s">
        <v>31</v>
      </c>
      <c r="AX259" s="11" t="s">
        <v>70</v>
      </c>
      <c r="AY259" s="141" t="s">
        <v>142</v>
      </c>
    </row>
    <row r="260" spans="2:65" s="13" customFormat="1" ht="11.25">
      <c r="B260" s="154"/>
      <c r="D260" s="140" t="s">
        <v>151</v>
      </c>
      <c r="E260" s="155" t="s">
        <v>19</v>
      </c>
      <c r="F260" s="156" t="s">
        <v>2288</v>
      </c>
      <c r="H260" s="155" t="s">
        <v>19</v>
      </c>
      <c r="I260" s="332"/>
      <c r="L260" s="154"/>
      <c r="M260" s="158"/>
      <c r="T260" s="159"/>
      <c r="AT260" s="155" t="s">
        <v>151</v>
      </c>
      <c r="AU260" s="155" t="s">
        <v>78</v>
      </c>
      <c r="AV260" s="13" t="s">
        <v>78</v>
      </c>
      <c r="AW260" s="13" t="s">
        <v>31</v>
      </c>
      <c r="AX260" s="13" t="s">
        <v>70</v>
      </c>
      <c r="AY260" s="155" t="s">
        <v>142</v>
      </c>
    </row>
    <row r="261" spans="2:65" s="11" customFormat="1" ht="11.25">
      <c r="B261" s="139"/>
      <c r="D261" s="140" t="s">
        <v>151</v>
      </c>
      <c r="E261" s="141" t="s">
        <v>19</v>
      </c>
      <c r="F261" s="142" t="s">
        <v>2289</v>
      </c>
      <c r="H261" s="143">
        <v>16.399999999999999</v>
      </c>
      <c r="I261" s="330"/>
      <c r="L261" s="139"/>
      <c r="M261" s="145"/>
      <c r="T261" s="146"/>
      <c r="AT261" s="141" t="s">
        <v>151</v>
      </c>
      <c r="AU261" s="141" t="s">
        <v>78</v>
      </c>
      <c r="AV261" s="11" t="s">
        <v>80</v>
      </c>
      <c r="AW261" s="11" t="s">
        <v>31</v>
      </c>
      <c r="AX261" s="11" t="s">
        <v>70</v>
      </c>
      <c r="AY261" s="141" t="s">
        <v>142</v>
      </c>
    </row>
    <row r="262" spans="2:65" s="11" customFormat="1" ht="11.25">
      <c r="B262" s="139"/>
      <c r="D262" s="140" t="s">
        <v>151</v>
      </c>
      <c r="E262" s="141" t="s">
        <v>19</v>
      </c>
      <c r="F262" s="142" t="s">
        <v>2290</v>
      </c>
      <c r="H262" s="143">
        <v>17.712</v>
      </c>
      <c r="I262" s="330"/>
      <c r="L262" s="139"/>
      <c r="M262" s="145"/>
      <c r="T262" s="146"/>
      <c r="AT262" s="141" t="s">
        <v>151</v>
      </c>
      <c r="AU262" s="141" t="s">
        <v>78</v>
      </c>
      <c r="AV262" s="11" t="s">
        <v>80</v>
      </c>
      <c r="AW262" s="11" t="s">
        <v>31</v>
      </c>
      <c r="AX262" s="11" t="s">
        <v>70</v>
      </c>
      <c r="AY262" s="141" t="s">
        <v>142</v>
      </c>
    </row>
    <row r="263" spans="2:65" s="11" customFormat="1" ht="11.25">
      <c r="B263" s="139"/>
      <c r="D263" s="140" t="s">
        <v>151</v>
      </c>
      <c r="E263" s="141" t="s">
        <v>19</v>
      </c>
      <c r="F263" s="142" t="s">
        <v>2291</v>
      </c>
      <c r="H263" s="143">
        <v>18.367999999999999</v>
      </c>
      <c r="I263" s="330"/>
      <c r="L263" s="139"/>
      <c r="M263" s="145"/>
      <c r="T263" s="146"/>
      <c r="AT263" s="141" t="s">
        <v>151</v>
      </c>
      <c r="AU263" s="141" t="s">
        <v>78</v>
      </c>
      <c r="AV263" s="11" t="s">
        <v>80</v>
      </c>
      <c r="AW263" s="11" t="s">
        <v>31</v>
      </c>
      <c r="AX263" s="11" t="s">
        <v>70</v>
      </c>
      <c r="AY263" s="141" t="s">
        <v>142</v>
      </c>
    </row>
    <row r="264" spans="2:65" s="11" customFormat="1" ht="11.25">
      <c r="B264" s="139"/>
      <c r="D264" s="140" t="s">
        <v>151</v>
      </c>
      <c r="E264" s="141" t="s">
        <v>19</v>
      </c>
      <c r="F264" s="142" t="s">
        <v>2292</v>
      </c>
      <c r="H264" s="143">
        <v>7.2160000000000002</v>
      </c>
      <c r="I264" s="330"/>
      <c r="L264" s="139"/>
      <c r="M264" s="145"/>
      <c r="T264" s="146"/>
      <c r="AT264" s="141" t="s">
        <v>151</v>
      </c>
      <c r="AU264" s="141" t="s">
        <v>78</v>
      </c>
      <c r="AV264" s="11" t="s">
        <v>80</v>
      </c>
      <c r="AW264" s="11" t="s">
        <v>31</v>
      </c>
      <c r="AX264" s="11" t="s">
        <v>70</v>
      </c>
      <c r="AY264" s="141" t="s">
        <v>142</v>
      </c>
    </row>
    <row r="265" spans="2:65" s="11" customFormat="1" ht="11.25">
      <c r="B265" s="139"/>
      <c r="D265" s="140" t="s">
        <v>151</v>
      </c>
      <c r="E265" s="141" t="s">
        <v>19</v>
      </c>
      <c r="F265" s="142" t="s">
        <v>2293</v>
      </c>
      <c r="H265" s="143">
        <v>4.3040000000000003</v>
      </c>
      <c r="I265" s="330"/>
      <c r="L265" s="139"/>
      <c r="M265" s="145"/>
      <c r="T265" s="146"/>
      <c r="AT265" s="141" t="s">
        <v>151</v>
      </c>
      <c r="AU265" s="141" t="s">
        <v>78</v>
      </c>
      <c r="AV265" s="11" t="s">
        <v>80</v>
      </c>
      <c r="AW265" s="11" t="s">
        <v>31</v>
      </c>
      <c r="AX265" s="11" t="s">
        <v>70</v>
      </c>
      <c r="AY265" s="141" t="s">
        <v>142</v>
      </c>
    </row>
    <row r="266" spans="2:65" s="13" customFormat="1" ht="11.25">
      <c r="B266" s="154"/>
      <c r="D266" s="140" t="s">
        <v>151</v>
      </c>
      <c r="E266" s="155" t="s">
        <v>19</v>
      </c>
      <c r="F266" s="156" t="s">
        <v>889</v>
      </c>
      <c r="H266" s="155" t="s">
        <v>19</v>
      </c>
      <c r="I266" s="332"/>
      <c r="L266" s="154"/>
      <c r="M266" s="158"/>
      <c r="T266" s="159"/>
      <c r="AT266" s="155" t="s">
        <v>151</v>
      </c>
      <c r="AU266" s="155" t="s">
        <v>78</v>
      </c>
      <c r="AV266" s="13" t="s">
        <v>78</v>
      </c>
      <c r="AW266" s="13" t="s">
        <v>31</v>
      </c>
      <c r="AX266" s="13" t="s">
        <v>70</v>
      </c>
      <c r="AY266" s="155" t="s">
        <v>142</v>
      </c>
    </row>
    <row r="267" spans="2:65" s="11" customFormat="1" ht="11.25">
      <c r="B267" s="139"/>
      <c r="D267" s="140" t="s">
        <v>151</v>
      </c>
      <c r="E267" s="141" t="s">
        <v>19</v>
      </c>
      <c r="F267" s="142" t="s">
        <v>2294</v>
      </c>
      <c r="H267" s="143">
        <v>100</v>
      </c>
      <c r="I267" s="330"/>
      <c r="L267" s="139"/>
      <c r="M267" s="145"/>
      <c r="T267" s="146"/>
      <c r="AT267" s="141" t="s">
        <v>151</v>
      </c>
      <c r="AU267" s="141" t="s">
        <v>78</v>
      </c>
      <c r="AV267" s="11" t="s">
        <v>80</v>
      </c>
      <c r="AW267" s="11" t="s">
        <v>31</v>
      </c>
      <c r="AX267" s="11" t="s">
        <v>70</v>
      </c>
      <c r="AY267" s="141" t="s">
        <v>142</v>
      </c>
    </row>
    <row r="268" spans="2:65" s="12" customFormat="1" ht="11.25">
      <c r="B268" s="147"/>
      <c r="D268" s="140" t="s">
        <v>151</v>
      </c>
      <c r="E268" s="148" t="s">
        <v>19</v>
      </c>
      <c r="F268" s="149" t="s">
        <v>154</v>
      </c>
      <c r="H268" s="150">
        <v>1548</v>
      </c>
      <c r="I268" s="331"/>
      <c r="L268" s="147"/>
      <c r="M268" s="152"/>
      <c r="T268" s="153"/>
      <c r="AT268" s="148" t="s">
        <v>151</v>
      </c>
      <c r="AU268" s="148" t="s">
        <v>78</v>
      </c>
      <c r="AV268" s="12" t="s">
        <v>149</v>
      </c>
      <c r="AW268" s="12" t="s">
        <v>31</v>
      </c>
      <c r="AX268" s="12" t="s">
        <v>78</v>
      </c>
      <c r="AY268" s="148" t="s">
        <v>142</v>
      </c>
    </row>
    <row r="269" spans="2:65" s="13" customFormat="1" ht="11.25">
      <c r="B269" s="154"/>
      <c r="D269" s="140" t="s">
        <v>151</v>
      </c>
      <c r="E269" s="155" t="s">
        <v>19</v>
      </c>
      <c r="F269" s="156" t="s">
        <v>155</v>
      </c>
      <c r="H269" s="155" t="s">
        <v>19</v>
      </c>
      <c r="I269" s="332"/>
      <c r="L269" s="154"/>
      <c r="M269" s="158"/>
      <c r="T269" s="159"/>
      <c r="AT269" s="155" t="s">
        <v>151</v>
      </c>
      <c r="AU269" s="155" t="s">
        <v>78</v>
      </c>
      <c r="AV269" s="13" t="s">
        <v>78</v>
      </c>
      <c r="AW269" s="13" t="s">
        <v>31</v>
      </c>
      <c r="AX269" s="13" t="s">
        <v>70</v>
      </c>
      <c r="AY269" s="155" t="s">
        <v>142</v>
      </c>
    </row>
    <row r="270" spans="2:65" s="1" customFormat="1" ht="21.75" customHeight="1">
      <c r="B270" s="32"/>
      <c r="C270" s="125" t="s">
        <v>272</v>
      </c>
      <c r="D270" s="125" t="s">
        <v>143</v>
      </c>
      <c r="E270" s="126" t="s">
        <v>189</v>
      </c>
      <c r="F270" s="127" t="s">
        <v>190</v>
      </c>
      <c r="G270" s="128" t="s">
        <v>146</v>
      </c>
      <c r="H270" s="129">
        <v>1548</v>
      </c>
      <c r="I270" s="329"/>
      <c r="J270" s="131">
        <f>ROUND(I270*H270,2)</f>
        <v>0</v>
      </c>
      <c r="K270" s="127" t="s">
        <v>147</v>
      </c>
      <c r="L270" s="132"/>
      <c r="M270" s="133" t="s">
        <v>19</v>
      </c>
      <c r="N270" s="134" t="s">
        <v>41</v>
      </c>
      <c r="P270" s="135">
        <f>O270*H270</f>
        <v>0</v>
      </c>
      <c r="Q270" s="135">
        <v>4.8999999999999998E-4</v>
      </c>
      <c r="R270" s="135">
        <f>Q270*H270</f>
        <v>0.75851999999999997</v>
      </c>
      <c r="S270" s="135">
        <v>0</v>
      </c>
      <c r="T270" s="136">
        <f>S270*H270</f>
        <v>0</v>
      </c>
      <c r="AR270" s="137" t="s">
        <v>148</v>
      </c>
      <c r="AT270" s="137" t="s">
        <v>143</v>
      </c>
      <c r="AU270" s="137" t="s">
        <v>78</v>
      </c>
      <c r="AY270" s="17" t="s">
        <v>142</v>
      </c>
      <c r="BE270" s="138">
        <f>IF(N270="základní",J270,0)</f>
        <v>0</v>
      </c>
      <c r="BF270" s="138">
        <f>IF(N270="snížená",J270,0)</f>
        <v>0</v>
      </c>
      <c r="BG270" s="138">
        <f>IF(N270="zákl. přenesená",J270,0)</f>
        <v>0</v>
      </c>
      <c r="BH270" s="138">
        <f>IF(N270="sníž. přenesená",J270,0)</f>
        <v>0</v>
      </c>
      <c r="BI270" s="138">
        <f>IF(N270="nulová",J270,0)</f>
        <v>0</v>
      </c>
      <c r="BJ270" s="17" t="s">
        <v>78</v>
      </c>
      <c r="BK270" s="138">
        <f>ROUND(I270*H270,2)</f>
        <v>0</v>
      </c>
      <c r="BL270" s="17" t="s">
        <v>149</v>
      </c>
      <c r="BM270" s="137" t="s">
        <v>2295</v>
      </c>
    </row>
    <row r="271" spans="2:65" s="13" customFormat="1" ht="11.25">
      <c r="B271" s="154"/>
      <c r="D271" s="140" t="s">
        <v>151</v>
      </c>
      <c r="E271" s="155" t="s">
        <v>19</v>
      </c>
      <c r="F271" s="156" t="s">
        <v>731</v>
      </c>
      <c r="H271" s="155" t="s">
        <v>19</v>
      </c>
      <c r="I271" s="332"/>
      <c r="L271" s="154"/>
      <c r="M271" s="158"/>
      <c r="T271" s="159"/>
      <c r="AT271" s="155" t="s">
        <v>151</v>
      </c>
      <c r="AU271" s="155" t="s">
        <v>78</v>
      </c>
      <c r="AV271" s="13" t="s">
        <v>78</v>
      </c>
      <c r="AW271" s="13" t="s">
        <v>31</v>
      </c>
      <c r="AX271" s="13" t="s">
        <v>70</v>
      </c>
      <c r="AY271" s="155" t="s">
        <v>142</v>
      </c>
    </row>
    <row r="272" spans="2:65" s="11" customFormat="1" ht="11.25">
      <c r="B272" s="139"/>
      <c r="D272" s="140" t="s">
        <v>151</v>
      </c>
      <c r="E272" s="141" t="s">
        <v>19</v>
      </c>
      <c r="F272" s="142" t="s">
        <v>2280</v>
      </c>
      <c r="H272" s="143">
        <v>188</v>
      </c>
      <c r="I272" s="330"/>
      <c r="L272" s="139"/>
      <c r="M272" s="145"/>
      <c r="T272" s="146"/>
      <c r="AT272" s="141" t="s">
        <v>151</v>
      </c>
      <c r="AU272" s="141" t="s">
        <v>78</v>
      </c>
      <c r="AV272" s="11" t="s">
        <v>80</v>
      </c>
      <c r="AW272" s="11" t="s">
        <v>31</v>
      </c>
      <c r="AX272" s="11" t="s">
        <v>70</v>
      </c>
      <c r="AY272" s="141" t="s">
        <v>142</v>
      </c>
    </row>
    <row r="273" spans="2:51" s="13" customFormat="1" ht="11.25">
      <c r="B273" s="154"/>
      <c r="D273" s="140" t="s">
        <v>151</v>
      </c>
      <c r="E273" s="155" t="s">
        <v>19</v>
      </c>
      <c r="F273" s="156" t="s">
        <v>2296</v>
      </c>
      <c r="H273" s="155" t="s">
        <v>19</v>
      </c>
      <c r="I273" s="332"/>
      <c r="L273" s="154"/>
      <c r="M273" s="158"/>
      <c r="T273" s="159"/>
      <c r="AT273" s="155" t="s">
        <v>151</v>
      </c>
      <c r="AU273" s="155" t="s">
        <v>78</v>
      </c>
      <c r="AV273" s="13" t="s">
        <v>78</v>
      </c>
      <c r="AW273" s="13" t="s">
        <v>31</v>
      </c>
      <c r="AX273" s="13" t="s">
        <v>70</v>
      </c>
      <c r="AY273" s="155" t="s">
        <v>142</v>
      </c>
    </row>
    <row r="274" spans="2:51" s="11" customFormat="1" ht="11.25">
      <c r="B274" s="139"/>
      <c r="D274" s="140" t="s">
        <v>151</v>
      </c>
      <c r="E274" s="141" t="s">
        <v>19</v>
      </c>
      <c r="F274" s="142" t="s">
        <v>2282</v>
      </c>
      <c r="H274" s="143">
        <v>1120</v>
      </c>
      <c r="I274" s="330"/>
      <c r="L274" s="139"/>
      <c r="M274" s="145"/>
      <c r="T274" s="146"/>
      <c r="AT274" s="141" t="s">
        <v>151</v>
      </c>
      <c r="AU274" s="141" t="s">
        <v>78</v>
      </c>
      <c r="AV274" s="11" t="s">
        <v>80</v>
      </c>
      <c r="AW274" s="11" t="s">
        <v>31</v>
      </c>
      <c r="AX274" s="11" t="s">
        <v>70</v>
      </c>
      <c r="AY274" s="141" t="s">
        <v>142</v>
      </c>
    </row>
    <row r="275" spans="2:51" s="13" customFormat="1" ht="11.25">
      <c r="B275" s="154"/>
      <c r="D275" s="140" t="s">
        <v>151</v>
      </c>
      <c r="E275" s="155" t="s">
        <v>19</v>
      </c>
      <c r="F275" s="156" t="s">
        <v>2283</v>
      </c>
      <c r="H275" s="155" t="s">
        <v>19</v>
      </c>
      <c r="I275" s="332"/>
      <c r="L275" s="154"/>
      <c r="M275" s="158"/>
      <c r="T275" s="159"/>
      <c r="AT275" s="155" t="s">
        <v>151</v>
      </c>
      <c r="AU275" s="155" t="s">
        <v>78</v>
      </c>
      <c r="AV275" s="13" t="s">
        <v>78</v>
      </c>
      <c r="AW275" s="13" t="s">
        <v>31</v>
      </c>
      <c r="AX275" s="13" t="s">
        <v>70</v>
      </c>
      <c r="AY275" s="155" t="s">
        <v>142</v>
      </c>
    </row>
    <row r="276" spans="2:51" s="11" customFormat="1" ht="11.25">
      <c r="B276" s="139"/>
      <c r="D276" s="140" t="s">
        <v>151</v>
      </c>
      <c r="E276" s="141" t="s">
        <v>19</v>
      </c>
      <c r="F276" s="142" t="s">
        <v>2284</v>
      </c>
      <c r="H276" s="143">
        <v>19.68</v>
      </c>
      <c r="I276" s="330"/>
      <c r="L276" s="139"/>
      <c r="M276" s="145"/>
      <c r="T276" s="146"/>
      <c r="AT276" s="141" t="s">
        <v>151</v>
      </c>
      <c r="AU276" s="141" t="s">
        <v>78</v>
      </c>
      <c r="AV276" s="11" t="s">
        <v>80</v>
      </c>
      <c r="AW276" s="11" t="s">
        <v>31</v>
      </c>
      <c r="AX276" s="11" t="s">
        <v>70</v>
      </c>
      <c r="AY276" s="141" t="s">
        <v>142</v>
      </c>
    </row>
    <row r="277" spans="2:51" s="11" customFormat="1" ht="11.25">
      <c r="B277" s="139"/>
      <c r="D277" s="140" t="s">
        <v>151</v>
      </c>
      <c r="E277" s="141" t="s">
        <v>19</v>
      </c>
      <c r="F277" s="142" t="s">
        <v>2285</v>
      </c>
      <c r="H277" s="143">
        <v>39.36</v>
      </c>
      <c r="I277" s="330"/>
      <c r="L277" s="139"/>
      <c r="M277" s="145"/>
      <c r="T277" s="146"/>
      <c r="AT277" s="141" t="s">
        <v>151</v>
      </c>
      <c r="AU277" s="141" t="s">
        <v>78</v>
      </c>
      <c r="AV277" s="11" t="s">
        <v>80</v>
      </c>
      <c r="AW277" s="11" t="s">
        <v>31</v>
      </c>
      <c r="AX277" s="11" t="s">
        <v>70</v>
      </c>
      <c r="AY277" s="141" t="s">
        <v>142</v>
      </c>
    </row>
    <row r="278" spans="2:51" s="11" customFormat="1" ht="11.25">
      <c r="B278" s="139"/>
      <c r="D278" s="140" t="s">
        <v>151</v>
      </c>
      <c r="E278" s="141" t="s">
        <v>19</v>
      </c>
      <c r="F278" s="142" t="s">
        <v>2286</v>
      </c>
      <c r="H278" s="143">
        <v>9.1839999999999993</v>
      </c>
      <c r="I278" s="330"/>
      <c r="L278" s="139"/>
      <c r="M278" s="145"/>
      <c r="T278" s="146"/>
      <c r="AT278" s="141" t="s">
        <v>151</v>
      </c>
      <c r="AU278" s="141" t="s">
        <v>78</v>
      </c>
      <c r="AV278" s="11" t="s">
        <v>80</v>
      </c>
      <c r="AW278" s="11" t="s">
        <v>31</v>
      </c>
      <c r="AX278" s="11" t="s">
        <v>70</v>
      </c>
      <c r="AY278" s="141" t="s">
        <v>142</v>
      </c>
    </row>
    <row r="279" spans="2:51" s="11" customFormat="1" ht="11.25">
      <c r="B279" s="139"/>
      <c r="D279" s="140" t="s">
        <v>151</v>
      </c>
      <c r="E279" s="141" t="s">
        <v>19</v>
      </c>
      <c r="F279" s="142" t="s">
        <v>2287</v>
      </c>
      <c r="H279" s="143">
        <v>7.7759999999999998</v>
      </c>
      <c r="I279" s="330"/>
      <c r="L279" s="139"/>
      <c r="M279" s="145"/>
      <c r="T279" s="146"/>
      <c r="AT279" s="141" t="s">
        <v>151</v>
      </c>
      <c r="AU279" s="141" t="s">
        <v>78</v>
      </c>
      <c r="AV279" s="11" t="s">
        <v>80</v>
      </c>
      <c r="AW279" s="11" t="s">
        <v>31</v>
      </c>
      <c r="AX279" s="11" t="s">
        <v>70</v>
      </c>
      <c r="AY279" s="141" t="s">
        <v>142</v>
      </c>
    </row>
    <row r="280" spans="2:51" s="13" customFormat="1" ht="11.25">
      <c r="B280" s="154"/>
      <c r="D280" s="140" t="s">
        <v>151</v>
      </c>
      <c r="E280" s="155" t="s">
        <v>19</v>
      </c>
      <c r="F280" s="156" t="s">
        <v>2288</v>
      </c>
      <c r="H280" s="155" t="s">
        <v>19</v>
      </c>
      <c r="I280" s="332"/>
      <c r="L280" s="154"/>
      <c r="M280" s="158"/>
      <c r="T280" s="159"/>
      <c r="AT280" s="155" t="s">
        <v>151</v>
      </c>
      <c r="AU280" s="155" t="s">
        <v>78</v>
      </c>
      <c r="AV280" s="13" t="s">
        <v>78</v>
      </c>
      <c r="AW280" s="13" t="s">
        <v>31</v>
      </c>
      <c r="AX280" s="13" t="s">
        <v>70</v>
      </c>
      <c r="AY280" s="155" t="s">
        <v>142</v>
      </c>
    </row>
    <row r="281" spans="2:51" s="11" customFormat="1" ht="11.25">
      <c r="B281" s="139"/>
      <c r="D281" s="140" t="s">
        <v>151</v>
      </c>
      <c r="E281" s="141" t="s">
        <v>19</v>
      </c>
      <c r="F281" s="142" t="s">
        <v>2289</v>
      </c>
      <c r="H281" s="143">
        <v>16.399999999999999</v>
      </c>
      <c r="I281" s="330"/>
      <c r="L281" s="139"/>
      <c r="M281" s="145"/>
      <c r="T281" s="146"/>
      <c r="AT281" s="141" t="s">
        <v>151</v>
      </c>
      <c r="AU281" s="141" t="s">
        <v>78</v>
      </c>
      <c r="AV281" s="11" t="s">
        <v>80</v>
      </c>
      <c r="AW281" s="11" t="s">
        <v>31</v>
      </c>
      <c r="AX281" s="11" t="s">
        <v>70</v>
      </c>
      <c r="AY281" s="141" t="s">
        <v>142</v>
      </c>
    </row>
    <row r="282" spans="2:51" s="11" customFormat="1" ht="11.25">
      <c r="B282" s="139"/>
      <c r="D282" s="140" t="s">
        <v>151</v>
      </c>
      <c r="E282" s="141" t="s">
        <v>19</v>
      </c>
      <c r="F282" s="142" t="s">
        <v>2290</v>
      </c>
      <c r="H282" s="143">
        <v>17.712</v>
      </c>
      <c r="I282" s="330"/>
      <c r="L282" s="139"/>
      <c r="M282" s="145"/>
      <c r="T282" s="146"/>
      <c r="AT282" s="141" t="s">
        <v>151</v>
      </c>
      <c r="AU282" s="141" t="s">
        <v>78</v>
      </c>
      <c r="AV282" s="11" t="s">
        <v>80</v>
      </c>
      <c r="AW282" s="11" t="s">
        <v>31</v>
      </c>
      <c r="AX282" s="11" t="s">
        <v>70</v>
      </c>
      <c r="AY282" s="141" t="s">
        <v>142</v>
      </c>
    </row>
    <row r="283" spans="2:51" s="11" customFormat="1" ht="11.25">
      <c r="B283" s="139"/>
      <c r="D283" s="140" t="s">
        <v>151</v>
      </c>
      <c r="E283" s="141" t="s">
        <v>19</v>
      </c>
      <c r="F283" s="142" t="s">
        <v>2291</v>
      </c>
      <c r="H283" s="143">
        <v>18.367999999999999</v>
      </c>
      <c r="I283" s="330"/>
      <c r="L283" s="139"/>
      <c r="M283" s="145"/>
      <c r="T283" s="146"/>
      <c r="AT283" s="141" t="s">
        <v>151</v>
      </c>
      <c r="AU283" s="141" t="s">
        <v>78</v>
      </c>
      <c r="AV283" s="11" t="s">
        <v>80</v>
      </c>
      <c r="AW283" s="11" t="s">
        <v>31</v>
      </c>
      <c r="AX283" s="11" t="s">
        <v>70</v>
      </c>
      <c r="AY283" s="141" t="s">
        <v>142</v>
      </c>
    </row>
    <row r="284" spans="2:51" s="11" customFormat="1" ht="11.25">
      <c r="B284" s="139"/>
      <c r="D284" s="140" t="s">
        <v>151</v>
      </c>
      <c r="E284" s="141" t="s">
        <v>19</v>
      </c>
      <c r="F284" s="142" t="s">
        <v>2292</v>
      </c>
      <c r="H284" s="143">
        <v>7.2160000000000002</v>
      </c>
      <c r="I284" s="330"/>
      <c r="L284" s="139"/>
      <c r="M284" s="145"/>
      <c r="T284" s="146"/>
      <c r="AT284" s="141" t="s">
        <v>151</v>
      </c>
      <c r="AU284" s="141" t="s">
        <v>78</v>
      </c>
      <c r="AV284" s="11" t="s">
        <v>80</v>
      </c>
      <c r="AW284" s="11" t="s">
        <v>31</v>
      </c>
      <c r="AX284" s="11" t="s">
        <v>70</v>
      </c>
      <c r="AY284" s="141" t="s">
        <v>142</v>
      </c>
    </row>
    <row r="285" spans="2:51" s="11" customFormat="1" ht="11.25">
      <c r="B285" s="139"/>
      <c r="D285" s="140" t="s">
        <v>151</v>
      </c>
      <c r="E285" s="141" t="s">
        <v>19</v>
      </c>
      <c r="F285" s="142" t="s">
        <v>2293</v>
      </c>
      <c r="H285" s="143">
        <v>4.3040000000000003</v>
      </c>
      <c r="I285" s="330"/>
      <c r="L285" s="139"/>
      <c r="M285" s="145"/>
      <c r="T285" s="146"/>
      <c r="AT285" s="141" t="s">
        <v>151</v>
      </c>
      <c r="AU285" s="141" t="s">
        <v>78</v>
      </c>
      <c r="AV285" s="11" t="s">
        <v>80</v>
      </c>
      <c r="AW285" s="11" t="s">
        <v>31</v>
      </c>
      <c r="AX285" s="11" t="s">
        <v>70</v>
      </c>
      <c r="AY285" s="141" t="s">
        <v>142</v>
      </c>
    </row>
    <row r="286" spans="2:51" s="13" customFormat="1" ht="11.25">
      <c r="B286" s="154"/>
      <c r="D286" s="140" t="s">
        <v>151</v>
      </c>
      <c r="E286" s="155" t="s">
        <v>19</v>
      </c>
      <c r="F286" s="156" t="s">
        <v>956</v>
      </c>
      <c r="H286" s="155" t="s">
        <v>19</v>
      </c>
      <c r="I286" s="332"/>
      <c r="L286" s="154"/>
      <c r="M286" s="158"/>
      <c r="T286" s="159"/>
      <c r="AT286" s="155" t="s">
        <v>151</v>
      </c>
      <c r="AU286" s="155" t="s">
        <v>78</v>
      </c>
      <c r="AV286" s="13" t="s">
        <v>78</v>
      </c>
      <c r="AW286" s="13" t="s">
        <v>31</v>
      </c>
      <c r="AX286" s="13" t="s">
        <v>70</v>
      </c>
      <c r="AY286" s="155" t="s">
        <v>142</v>
      </c>
    </row>
    <row r="287" spans="2:51" s="11" customFormat="1" ht="11.25">
      <c r="B287" s="139"/>
      <c r="D287" s="140" t="s">
        <v>151</v>
      </c>
      <c r="E287" s="141" t="s">
        <v>19</v>
      </c>
      <c r="F287" s="142" t="s">
        <v>2294</v>
      </c>
      <c r="H287" s="143">
        <v>100</v>
      </c>
      <c r="I287" s="330"/>
      <c r="L287" s="139"/>
      <c r="M287" s="145"/>
      <c r="T287" s="146"/>
      <c r="AT287" s="141" t="s">
        <v>151</v>
      </c>
      <c r="AU287" s="141" t="s">
        <v>78</v>
      </c>
      <c r="AV287" s="11" t="s">
        <v>80</v>
      </c>
      <c r="AW287" s="11" t="s">
        <v>31</v>
      </c>
      <c r="AX287" s="11" t="s">
        <v>70</v>
      </c>
      <c r="AY287" s="141" t="s">
        <v>142</v>
      </c>
    </row>
    <row r="288" spans="2:51" s="12" customFormat="1" ht="11.25">
      <c r="B288" s="147"/>
      <c r="D288" s="140" t="s">
        <v>151</v>
      </c>
      <c r="E288" s="148" t="s">
        <v>19</v>
      </c>
      <c r="F288" s="149" t="s">
        <v>154</v>
      </c>
      <c r="H288" s="150">
        <v>1548</v>
      </c>
      <c r="I288" s="331"/>
      <c r="L288" s="147"/>
      <c r="M288" s="152"/>
      <c r="T288" s="153"/>
      <c r="AT288" s="148" t="s">
        <v>151</v>
      </c>
      <c r="AU288" s="148" t="s">
        <v>78</v>
      </c>
      <c r="AV288" s="12" t="s">
        <v>149</v>
      </c>
      <c r="AW288" s="12" t="s">
        <v>31</v>
      </c>
      <c r="AX288" s="12" t="s">
        <v>78</v>
      </c>
      <c r="AY288" s="148" t="s">
        <v>142</v>
      </c>
    </row>
    <row r="289" spans="2:65" s="13" customFormat="1" ht="11.25">
      <c r="B289" s="154"/>
      <c r="D289" s="140" t="s">
        <v>151</v>
      </c>
      <c r="E289" s="155" t="s">
        <v>19</v>
      </c>
      <c r="F289" s="156" t="s">
        <v>155</v>
      </c>
      <c r="H289" s="155" t="s">
        <v>19</v>
      </c>
      <c r="I289" s="332"/>
      <c r="L289" s="154"/>
      <c r="M289" s="158"/>
      <c r="T289" s="159"/>
      <c r="AT289" s="155" t="s">
        <v>151</v>
      </c>
      <c r="AU289" s="155" t="s">
        <v>78</v>
      </c>
      <c r="AV289" s="13" t="s">
        <v>78</v>
      </c>
      <c r="AW289" s="13" t="s">
        <v>31</v>
      </c>
      <c r="AX289" s="13" t="s">
        <v>70</v>
      </c>
      <c r="AY289" s="155" t="s">
        <v>142</v>
      </c>
    </row>
    <row r="290" spans="2:65" s="1" customFormat="1" ht="21.75" customHeight="1">
      <c r="B290" s="32"/>
      <c r="C290" s="125" t="s">
        <v>14</v>
      </c>
      <c r="D290" s="125" t="s">
        <v>143</v>
      </c>
      <c r="E290" s="126" t="s">
        <v>2297</v>
      </c>
      <c r="F290" s="127" t="s">
        <v>2298</v>
      </c>
      <c r="G290" s="128" t="s">
        <v>146</v>
      </c>
      <c r="H290" s="129">
        <v>570</v>
      </c>
      <c r="I290" s="329"/>
      <c r="J290" s="131">
        <f>ROUND(I290*H290,2)</f>
        <v>0</v>
      </c>
      <c r="K290" s="127" t="s">
        <v>147</v>
      </c>
      <c r="L290" s="132"/>
      <c r="M290" s="133" t="s">
        <v>19</v>
      </c>
      <c r="N290" s="134" t="s">
        <v>41</v>
      </c>
      <c r="P290" s="135">
        <f>O290*H290</f>
        <v>0</v>
      </c>
      <c r="Q290" s="135">
        <v>3.2000000000000003E-4</v>
      </c>
      <c r="R290" s="135">
        <f>Q290*H290</f>
        <v>0.18240000000000001</v>
      </c>
      <c r="S290" s="135">
        <v>0</v>
      </c>
      <c r="T290" s="136">
        <f>S290*H290</f>
        <v>0</v>
      </c>
      <c r="AR290" s="137" t="s">
        <v>148</v>
      </c>
      <c r="AT290" s="137" t="s">
        <v>143</v>
      </c>
      <c r="AU290" s="137" t="s">
        <v>78</v>
      </c>
      <c r="AY290" s="17" t="s">
        <v>142</v>
      </c>
      <c r="BE290" s="138">
        <f>IF(N290="základní",J290,0)</f>
        <v>0</v>
      </c>
      <c r="BF290" s="138">
        <f>IF(N290="snížená",J290,0)</f>
        <v>0</v>
      </c>
      <c r="BG290" s="138">
        <f>IF(N290="zákl. přenesená",J290,0)</f>
        <v>0</v>
      </c>
      <c r="BH290" s="138">
        <f>IF(N290="sníž. přenesená",J290,0)</f>
        <v>0</v>
      </c>
      <c r="BI290" s="138">
        <f>IF(N290="nulová",J290,0)</f>
        <v>0</v>
      </c>
      <c r="BJ290" s="17" t="s">
        <v>78</v>
      </c>
      <c r="BK290" s="138">
        <f>ROUND(I290*H290,2)</f>
        <v>0</v>
      </c>
      <c r="BL290" s="17" t="s">
        <v>149</v>
      </c>
      <c r="BM290" s="137" t="s">
        <v>2299</v>
      </c>
    </row>
    <row r="291" spans="2:65" s="13" customFormat="1" ht="11.25">
      <c r="B291" s="154"/>
      <c r="D291" s="140" t="s">
        <v>151</v>
      </c>
      <c r="E291" s="155" t="s">
        <v>19</v>
      </c>
      <c r="F291" s="156" t="s">
        <v>731</v>
      </c>
      <c r="H291" s="155" t="s">
        <v>19</v>
      </c>
      <c r="I291" s="332"/>
      <c r="L291" s="154"/>
      <c r="M291" s="158"/>
      <c r="T291" s="159"/>
      <c r="AT291" s="155" t="s">
        <v>151</v>
      </c>
      <c r="AU291" s="155" t="s">
        <v>78</v>
      </c>
      <c r="AV291" s="13" t="s">
        <v>78</v>
      </c>
      <c r="AW291" s="13" t="s">
        <v>31</v>
      </c>
      <c r="AX291" s="13" t="s">
        <v>70</v>
      </c>
      <c r="AY291" s="155" t="s">
        <v>142</v>
      </c>
    </row>
    <row r="292" spans="2:65" s="11" customFormat="1" ht="11.25">
      <c r="B292" s="139"/>
      <c r="D292" s="140" t="s">
        <v>151</v>
      </c>
      <c r="E292" s="141" t="s">
        <v>19</v>
      </c>
      <c r="F292" s="142" t="s">
        <v>579</v>
      </c>
      <c r="H292" s="143">
        <v>80</v>
      </c>
      <c r="I292" s="330"/>
      <c r="L292" s="139"/>
      <c r="M292" s="145"/>
      <c r="T292" s="146"/>
      <c r="AT292" s="141" t="s">
        <v>151</v>
      </c>
      <c r="AU292" s="141" t="s">
        <v>78</v>
      </c>
      <c r="AV292" s="11" t="s">
        <v>80</v>
      </c>
      <c r="AW292" s="11" t="s">
        <v>31</v>
      </c>
      <c r="AX292" s="11" t="s">
        <v>70</v>
      </c>
      <c r="AY292" s="141" t="s">
        <v>142</v>
      </c>
    </row>
    <row r="293" spans="2:65" s="13" customFormat="1" ht="11.25">
      <c r="B293" s="154"/>
      <c r="D293" s="140" t="s">
        <v>151</v>
      </c>
      <c r="E293" s="155" t="s">
        <v>19</v>
      </c>
      <c r="F293" s="156" t="s">
        <v>2296</v>
      </c>
      <c r="H293" s="155" t="s">
        <v>19</v>
      </c>
      <c r="I293" s="332"/>
      <c r="L293" s="154"/>
      <c r="M293" s="158"/>
      <c r="T293" s="159"/>
      <c r="AT293" s="155" t="s">
        <v>151</v>
      </c>
      <c r="AU293" s="155" t="s">
        <v>78</v>
      </c>
      <c r="AV293" s="13" t="s">
        <v>78</v>
      </c>
      <c r="AW293" s="13" t="s">
        <v>31</v>
      </c>
      <c r="AX293" s="13" t="s">
        <v>70</v>
      </c>
      <c r="AY293" s="155" t="s">
        <v>142</v>
      </c>
    </row>
    <row r="294" spans="2:65" s="11" customFormat="1" ht="11.25">
      <c r="B294" s="139"/>
      <c r="D294" s="140" t="s">
        <v>151</v>
      </c>
      <c r="E294" s="141" t="s">
        <v>19</v>
      </c>
      <c r="F294" s="142" t="s">
        <v>2300</v>
      </c>
      <c r="H294" s="143">
        <v>490</v>
      </c>
      <c r="I294" s="330"/>
      <c r="L294" s="139"/>
      <c r="M294" s="145"/>
      <c r="T294" s="146"/>
      <c r="AT294" s="141" t="s">
        <v>151</v>
      </c>
      <c r="AU294" s="141" t="s">
        <v>78</v>
      </c>
      <c r="AV294" s="11" t="s">
        <v>80</v>
      </c>
      <c r="AW294" s="11" t="s">
        <v>31</v>
      </c>
      <c r="AX294" s="11" t="s">
        <v>70</v>
      </c>
      <c r="AY294" s="141" t="s">
        <v>142</v>
      </c>
    </row>
    <row r="295" spans="2:65" s="12" customFormat="1" ht="11.25">
      <c r="B295" s="147"/>
      <c r="D295" s="140" t="s">
        <v>151</v>
      </c>
      <c r="E295" s="148" t="s">
        <v>19</v>
      </c>
      <c r="F295" s="149" t="s">
        <v>154</v>
      </c>
      <c r="H295" s="150">
        <v>570</v>
      </c>
      <c r="I295" s="331"/>
      <c r="L295" s="147"/>
      <c r="M295" s="152"/>
      <c r="T295" s="153"/>
      <c r="AT295" s="148" t="s">
        <v>151</v>
      </c>
      <c r="AU295" s="148" t="s">
        <v>78</v>
      </c>
      <c r="AV295" s="12" t="s">
        <v>149</v>
      </c>
      <c r="AW295" s="12" t="s">
        <v>31</v>
      </c>
      <c r="AX295" s="12" t="s">
        <v>78</v>
      </c>
      <c r="AY295" s="148" t="s">
        <v>142</v>
      </c>
    </row>
    <row r="296" spans="2:65" s="13" customFormat="1" ht="11.25">
      <c r="B296" s="154"/>
      <c r="D296" s="140" t="s">
        <v>151</v>
      </c>
      <c r="E296" s="155" t="s">
        <v>19</v>
      </c>
      <c r="F296" s="156" t="s">
        <v>155</v>
      </c>
      <c r="H296" s="155" t="s">
        <v>19</v>
      </c>
      <c r="I296" s="332"/>
      <c r="L296" s="154"/>
      <c r="M296" s="158"/>
      <c r="T296" s="159"/>
      <c r="AT296" s="155" t="s">
        <v>151</v>
      </c>
      <c r="AU296" s="155" t="s">
        <v>78</v>
      </c>
      <c r="AV296" s="13" t="s">
        <v>78</v>
      </c>
      <c r="AW296" s="13" t="s">
        <v>31</v>
      </c>
      <c r="AX296" s="13" t="s">
        <v>70</v>
      </c>
      <c r="AY296" s="155" t="s">
        <v>142</v>
      </c>
    </row>
    <row r="297" spans="2:65" s="1" customFormat="1" ht="16.5" customHeight="1">
      <c r="B297" s="32"/>
      <c r="C297" s="125" t="s">
        <v>178</v>
      </c>
      <c r="D297" s="125" t="s">
        <v>143</v>
      </c>
      <c r="E297" s="126" t="s">
        <v>2301</v>
      </c>
      <c r="F297" s="127" t="s">
        <v>2302</v>
      </c>
      <c r="G297" s="128" t="s">
        <v>146</v>
      </c>
      <c r="H297" s="129">
        <v>570</v>
      </c>
      <c r="I297" s="329"/>
      <c r="J297" s="131">
        <f>ROUND(I297*H297,2)</f>
        <v>0</v>
      </c>
      <c r="K297" s="127" t="s">
        <v>147</v>
      </c>
      <c r="L297" s="132"/>
      <c r="M297" s="133" t="s">
        <v>19</v>
      </c>
      <c r="N297" s="134" t="s">
        <v>41</v>
      </c>
      <c r="P297" s="135">
        <f>O297*H297</f>
        <v>0</v>
      </c>
      <c r="Q297" s="135">
        <v>8.1999999999999998E-4</v>
      </c>
      <c r="R297" s="135">
        <f>Q297*H297</f>
        <v>0.46739999999999998</v>
      </c>
      <c r="S297" s="135">
        <v>0</v>
      </c>
      <c r="T297" s="136">
        <f>S297*H297</f>
        <v>0</v>
      </c>
      <c r="AR297" s="137" t="s">
        <v>148</v>
      </c>
      <c r="AT297" s="137" t="s">
        <v>143</v>
      </c>
      <c r="AU297" s="137" t="s">
        <v>78</v>
      </c>
      <c r="AY297" s="17" t="s">
        <v>142</v>
      </c>
      <c r="BE297" s="138">
        <f>IF(N297="základní",J297,0)</f>
        <v>0</v>
      </c>
      <c r="BF297" s="138">
        <f>IF(N297="snížená",J297,0)</f>
        <v>0</v>
      </c>
      <c r="BG297" s="138">
        <f>IF(N297="zákl. přenesená",J297,0)</f>
        <v>0</v>
      </c>
      <c r="BH297" s="138">
        <f>IF(N297="sníž. přenesená",J297,0)</f>
        <v>0</v>
      </c>
      <c r="BI297" s="138">
        <f>IF(N297="nulová",J297,0)</f>
        <v>0</v>
      </c>
      <c r="BJ297" s="17" t="s">
        <v>78</v>
      </c>
      <c r="BK297" s="138">
        <f>ROUND(I297*H297,2)</f>
        <v>0</v>
      </c>
      <c r="BL297" s="17" t="s">
        <v>149</v>
      </c>
      <c r="BM297" s="137" t="s">
        <v>2303</v>
      </c>
    </row>
    <row r="298" spans="2:65" s="13" customFormat="1" ht="11.25">
      <c r="B298" s="154"/>
      <c r="D298" s="140" t="s">
        <v>151</v>
      </c>
      <c r="E298" s="155" t="s">
        <v>19</v>
      </c>
      <c r="F298" s="156" t="s">
        <v>731</v>
      </c>
      <c r="H298" s="155" t="s">
        <v>19</v>
      </c>
      <c r="I298" s="332"/>
      <c r="L298" s="154"/>
      <c r="M298" s="158"/>
      <c r="T298" s="159"/>
      <c r="AT298" s="155" t="s">
        <v>151</v>
      </c>
      <c r="AU298" s="155" t="s">
        <v>78</v>
      </c>
      <c r="AV298" s="13" t="s">
        <v>78</v>
      </c>
      <c r="AW298" s="13" t="s">
        <v>31</v>
      </c>
      <c r="AX298" s="13" t="s">
        <v>70</v>
      </c>
      <c r="AY298" s="155" t="s">
        <v>142</v>
      </c>
    </row>
    <row r="299" spans="2:65" s="11" customFormat="1" ht="11.25">
      <c r="B299" s="139"/>
      <c r="D299" s="140" t="s">
        <v>151</v>
      </c>
      <c r="E299" s="141" t="s">
        <v>19</v>
      </c>
      <c r="F299" s="142" t="s">
        <v>579</v>
      </c>
      <c r="H299" s="143">
        <v>80</v>
      </c>
      <c r="I299" s="330"/>
      <c r="L299" s="139"/>
      <c r="M299" s="145"/>
      <c r="T299" s="146"/>
      <c r="AT299" s="141" t="s">
        <v>151</v>
      </c>
      <c r="AU299" s="141" t="s">
        <v>78</v>
      </c>
      <c r="AV299" s="11" t="s">
        <v>80</v>
      </c>
      <c r="AW299" s="11" t="s">
        <v>31</v>
      </c>
      <c r="AX299" s="11" t="s">
        <v>70</v>
      </c>
      <c r="AY299" s="141" t="s">
        <v>142</v>
      </c>
    </row>
    <row r="300" spans="2:65" s="13" customFormat="1" ht="11.25">
      <c r="B300" s="154"/>
      <c r="D300" s="140" t="s">
        <v>151</v>
      </c>
      <c r="E300" s="155" t="s">
        <v>19</v>
      </c>
      <c r="F300" s="156" t="s">
        <v>2296</v>
      </c>
      <c r="H300" s="155" t="s">
        <v>19</v>
      </c>
      <c r="I300" s="332"/>
      <c r="L300" s="154"/>
      <c r="M300" s="158"/>
      <c r="T300" s="159"/>
      <c r="AT300" s="155" t="s">
        <v>151</v>
      </c>
      <c r="AU300" s="155" t="s">
        <v>78</v>
      </c>
      <c r="AV300" s="13" t="s">
        <v>78</v>
      </c>
      <c r="AW300" s="13" t="s">
        <v>31</v>
      </c>
      <c r="AX300" s="13" t="s">
        <v>70</v>
      </c>
      <c r="AY300" s="155" t="s">
        <v>142</v>
      </c>
    </row>
    <row r="301" spans="2:65" s="11" customFormat="1" ht="11.25">
      <c r="B301" s="139"/>
      <c r="D301" s="140" t="s">
        <v>151</v>
      </c>
      <c r="E301" s="141" t="s">
        <v>19</v>
      </c>
      <c r="F301" s="142" t="s">
        <v>2300</v>
      </c>
      <c r="H301" s="143">
        <v>490</v>
      </c>
      <c r="I301" s="330"/>
      <c r="L301" s="139"/>
      <c r="M301" s="145"/>
      <c r="T301" s="146"/>
      <c r="AT301" s="141" t="s">
        <v>151</v>
      </c>
      <c r="AU301" s="141" t="s">
        <v>78</v>
      </c>
      <c r="AV301" s="11" t="s">
        <v>80</v>
      </c>
      <c r="AW301" s="11" t="s">
        <v>31</v>
      </c>
      <c r="AX301" s="11" t="s">
        <v>70</v>
      </c>
      <c r="AY301" s="141" t="s">
        <v>142</v>
      </c>
    </row>
    <row r="302" spans="2:65" s="12" customFormat="1" ht="11.25">
      <c r="B302" s="147"/>
      <c r="D302" s="140" t="s">
        <v>151</v>
      </c>
      <c r="E302" s="148" t="s">
        <v>19</v>
      </c>
      <c r="F302" s="149" t="s">
        <v>154</v>
      </c>
      <c r="H302" s="150">
        <v>570</v>
      </c>
      <c r="I302" s="331"/>
      <c r="L302" s="147"/>
      <c r="M302" s="152"/>
      <c r="T302" s="153"/>
      <c r="AT302" s="148" t="s">
        <v>151</v>
      </c>
      <c r="AU302" s="148" t="s">
        <v>78</v>
      </c>
      <c r="AV302" s="12" t="s">
        <v>149</v>
      </c>
      <c r="AW302" s="12" t="s">
        <v>31</v>
      </c>
      <c r="AX302" s="12" t="s">
        <v>78</v>
      </c>
      <c r="AY302" s="148" t="s">
        <v>142</v>
      </c>
    </row>
    <row r="303" spans="2:65" s="13" customFormat="1" ht="11.25">
      <c r="B303" s="154"/>
      <c r="D303" s="140" t="s">
        <v>151</v>
      </c>
      <c r="E303" s="155" t="s">
        <v>19</v>
      </c>
      <c r="F303" s="156" t="s">
        <v>155</v>
      </c>
      <c r="H303" s="155" t="s">
        <v>19</v>
      </c>
      <c r="I303" s="332"/>
      <c r="L303" s="154"/>
      <c r="M303" s="158"/>
      <c r="T303" s="159"/>
      <c r="AT303" s="155" t="s">
        <v>151</v>
      </c>
      <c r="AU303" s="155" t="s">
        <v>78</v>
      </c>
      <c r="AV303" s="13" t="s">
        <v>78</v>
      </c>
      <c r="AW303" s="13" t="s">
        <v>31</v>
      </c>
      <c r="AX303" s="13" t="s">
        <v>70</v>
      </c>
      <c r="AY303" s="155" t="s">
        <v>142</v>
      </c>
    </row>
    <row r="304" spans="2:65" s="1" customFormat="1" ht="16.5" customHeight="1">
      <c r="B304" s="32"/>
      <c r="C304" s="125" t="s">
        <v>283</v>
      </c>
      <c r="D304" s="125" t="s">
        <v>143</v>
      </c>
      <c r="E304" s="126" t="s">
        <v>192</v>
      </c>
      <c r="F304" s="127" t="s">
        <v>193</v>
      </c>
      <c r="G304" s="128" t="s">
        <v>146</v>
      </c>
      <c r="H304" s="129">
        <v>9240</v>
      </c>
      <c r="I304" s="329"/>
      <c r="J304" s="131">
        <f>ROUND(I304*H304,2)</f>
        <v>0</v>
      </c>
      <c r="K304" s="127" t="s">
        <v>147</v>
      </c>
      <c r="L304" s="132"/>
      <c r="M304" s="133" t="s">
        <v>19</v>
      </c>
      <c r="N304" s="134" t="s">
        <v>41</v>
      </c>
      <c r="P304" s="135">
        <f>O304*H304</f>
        <v>0</v>
      </c>
      <c r="Q304" s="135">
        <v>1.4999999999999999E-4</v>
      </c>
      <c r="R304" s="135">
        <f>Q304*H304</f>
        <v>1.3859999999999999</v>
      </c>
      <c r="S304" s="135">
        <v>0</v>
      </c>
      <c r="T304" s="136">
        <f>S304*H304</f>
        <v>0</v>
      </c>
      <c r="AR304" s="137" t="s">
        <v>148</v>
      </c>
      <c r="AT304" s="137" t="s">
        <v>143</v>
      </c>
      <c r="AU304" s="137" t="s">
        <v>78</v>
      </c>
      <c r="AY304" s="17" t="s">
        <v>142</v>
      </c>
      <c r="BE304" s="138">
        <f>IF(N304="základní",J304,0)</f>
        <v>0</v>
      </c>
      <c r="BF304" s="138">
        <f>IF(N304="snížená",J304,0)</f>
        <v>0</v>
      </c>
      <c r="BG304" s="138">
        <f>IF(N304="zákl. přenesená",J304,0)</f>
        <v>0</v>
      </c>
      <c r="BH304" s="138">
        <f>IF(N304="sníž. přenesená",J304,0)</f>
        <v>0</v>
      </c>
      <c r="BI304" s="138">
        <f>IF(N304="nulová",J304,0)</f>
        <v>0</v>
      </c>
      <c r="BJ304" s="17" t="s">
        <v>78</v>
      </c>
      <c r="BK304" s="138">
        <f>ROUND(I304*H304,2)</f>
        <v>0</v>
      </c>
      <c r="BL304" s="17" t="s">
        <v>149</v>
      </c>
      <c r="BM304" s="137" t="s">
        <v>2304</v>
      </c>
    </row>
    <row r="305" spans="2:51" s="13" customFormat="1" ht="11.25">
      <c r="B305" s="154"/>
      <c r="D305" s="140" t="s">
        <v>151</v>
      </c>
      <c r="E305" s="155" t="s">
        <v>19</v>
      </c>
      <c r="F305" s="156" t="s">
        <v>731</v>
      </c>
      <c r="H305" s="155" t="s">
        <v>19</v>
      </c>
      <c r="I305" s="332"/>
      <c r="L305" s="154"/>
      <c r="M305" s="158"/>
      <c r="T305" s="159"/>
      <c r="AT305" s="155" t="s">
        <v>151</v>
      </c>
      <c r="AU305" s="155" t="s">
        <v>78</v>
      </c>
      <c r="AV305" s="13" t="s">
        <v>78</v>
      </c>
      <c r="AW305" s="13" t="s">
        <v>31</v>
      </c>
      <c r="AX305" s="13" t="s">
        <v>70</v>
      </c>
      <c r="AY305" s="155" t="s">
        <v>142</v>
      </c>
    </row>
    <row r="306" spans="2:51" s="11" customFormat="1" ht="11.25">
      <c r="B306" s="139"/>
      <c r="D306" s="140" t="s">
        <v>151</v>
      </c>
      <c r="E306" s="141" t="s">
        <v>19</v>
      </c>
      <c r="F306" s="142" t="s">
        <v>2305</v>
      </c>
      <c r="H306" s="143">
        <v>268</v>
      </c>
      <c r="I306" s="330"/>
      <c r="L306" s="139"/>
      <c r="M306" s="145"/>
      <c r="T306" s="146"/>
      <c r="AT306" s="141" t="s">
        <v>151</v>
      </c>
      <c r="AU306" s="141" t="s">
        <v>78</v>
      </c>
      <c r="AV306" s="11" t="s">
        <v>80</v>
      </c>
      <c r="AW306" s="11" t="s">
        <v>31</v>
      </c>
      <c r="AX306" s="11" t="s">
        <v>70</v>
      </c>
      <c r="AY306" s="141" t="s">
        <v>142</v>
      </c>
    </row>
    <row r="307" spans="2:51" s="13" customFormat="1" ht="11.25">
      <c r="B307" s="154"/>
      <c r="D307" s="140" t="s">
        <v>151</v>
      </c>
      <c r="E307" s="155" t="s">
        <v>19</v>
      </c>
      <c r="F307" s="156" t="s">
        <v>2296</v>
      </c>
      <c r="H307" s="155" t="s">
        <v>19</v>
      </c>
      <c r="I307" s="332"/>
      <c r="L307" s="154"/>
      <c r="M307" s="158"/>
      <c r="T307" s="159"/>
      <c r="AT307" s="155" t="s">
        <v>151</v>
      </c>
      <c r="AU307" s="155" t="s">
        <v>78</v>
      </c>
      <c r="AV307" s="13" t="s">
        <v>78</v>
      </c>
      <c r="AW307" s="13" t="s">
        <v>31</v>
      </c>
      <c r="AX307" s="13" t="s">
        <v>70</v>
      </c>
      <c r="AY307" s="155" t="s">
        <v>142</v>
      </c>
    </row>
    <row r="308" spans="2:51" s="11" customFormat="1" ht="11.25">
      <c r="B308" s="139"/>
      <c r="D308" s="140" t="s">
        <v>151</v>
      </c>
      <c r="E308" s="141" t="s">
        <v>19</v>
      </c>
      <c r="F308" s="142" t="s">
        <v>2306</v>
      </c>
      <c r="H308" s="143">
        <v>1610</v>
      </c>
      <c r="I308" s="330"/>
      <c r="L308" s="139"/>
      <c r="M308" s="145"/>
      <c r="T308" s="146"/>
      <c r="AT308" s="141" t="s">
        <v>151</v>
      </c>
      <c r="AU308" s="141" t="s">
        <v>78</v>
      </c>
      <c r="AV308" s="11" t="s">
        <v>80</v>
      </c>
      <c r="AW308" s="11" t="s">
        <v>31</v>
      </c>
      <c r="AX308" s="11" t="s">
        <v>70</v>
      </c>
      <c r="AY308" s="141" t="s">
        <v>142</v>
      </c>
    </row>
    <row r="309" spans="2:51" s="13" customFormat="1" ht="11.25">
      <c r="B309" s="154"/>
      <c r="D309" s="140" t="s">
        <v>151</v>
      </c>
      <c r="E309" s="155" t="s">
        <v>19</v>
      </c>
      <c r="F309" s="156" t="s">
        <v>2307</v>
      </c>
      <c r="H309" s="155" t="s">
        <v>19</v>
      </c>
      <c r="I309" s="332"/>
      <c r="L309" s="154"/>
      <c r="M309" s="158"/>
      <c r="T309" s="159"/>
      <c r="AT309" s="155" t="s">
        <v>151</v>
      </c>
      <c r="AU309" s="155" t="s">
        <v>78</v>
      </c>
      <c r="AV309" s="13" t="s">
        <v>78</v>
      </c>
      <c r="AW309" s="13" t="s">
        <v>31</v>
      </c>
      <c r="AX309" s="13" t="s">
        <v>70</v>
      </c>
      <c r="AY309" s="155" t="s">
        <v>142</v>
      </c>
    </row>
    <row r="310" spans="2:51" s="11" customFormat="1" ht="11.25">
      <c r="B310" s="139"/>
      <c r="D310" s="140" t="s">
        <v>151</v>
      </c>
      <c r="E310" s="141" t="s">
        <v>19</v>
      </c>
      <c r="F310" s="142" t="s">
        <v>2284</v>
      </c>
      <c r="H310" s="143">
        <v>19.68</v>
      </c>
      <c r="I310" s="330"/>
      <c r="L310" s="139"/>
      <c r="M310" s="145"/>
      <c r="T310" s="146"/>
      <c r="AT310" s="141" t="s">
        <v>151</v>
      </c>
      <c r="AU310" s="141" t="s">
        <v>78</v>
      </c>
      <c r="AV310" s="11" t="s">
        <v>80</v>
      </c>
      <c r="AW310" s="11" t="s">
        <v>31</v>
      </c>
      <c r="AX310" s="11" t="s">
        <v>70</v>
      </c>
      <c r="AY310" s="141" t="s">
        <v>142</v>
      </c>
    </row>
    <row r="311" spans="2:51" s="11" customFormat="1" ht="11.25">
      <c r="B311" s="139"/>
      <c r="D311" s="140" t="s">
        <v>151</v>
      </c>
      <c r="E311" s="141" t="s">
        <v>19</v>
      </c>
      <c r="F311" s="142" t="s">
        <v>2285</v>
      </c>
      <c r="H311" s="143">
        <v>39.36</v>
      </c>
      <c r="I311" s="330"/>
      <c r="L311" s="139"/>
      <c r="M311" s="145"/>
      <c r="T311" s="146"/>
      <c r="AT311" s="141" t="s">
        <v>151</v>
      </c>
      <c r="AU311" s="141" t="s">
        <v>78</v>
      </c>
      <c r="AV311" s="11" t="s">
        <v>80</v>
      </c>
      <c r="AW311" s="11" t="s">
        <v>31</v>
      </c>
      <c r="AX311" s="11" t="s">
        <v>70</v>
      </c>
      <c r="AY311" s="141" t="s">
        <v>142</v>
      </c>
    </row>
    <row r="312" spans="2:51" s="11" customFormat="1" ht="11.25">
      <c r="B312" s="139"/>
      <c r="D312" s="140" t="s">
        <v>151</v>
      </c>
      <c r="E312" s="141" t="s">
        <v>19</v>
      </c>
      <c r="F312" s="142" t="s">
        <v>2286</v>
      </c>
      <c r="H312" s="143">
        <v>9.1839999999999993</v>
      </c>
      <c r="I312" s="330"/>
      <c r="L312" s="139"/>
      <c r="M312" s="145"/>
      <c r="T312" s="146"/>
      <c r="AT312" s="141" t="s">
        <v>151</v>
      </c>
      <c r="AU312" s="141" t="s">
        <v>78</v>
      </c>
      <c r="AV312" s="11" t="s">
        <v>80</v>
      </c>
      <c r="AW312" s="11" t="s">
        <v>31</v>
      </c>
      <c r="AX312" s="11" t="s">
        <v>70</v>
      </c>
      <c r="AY312" s="141" t="s">
        <v>142</v>
      </c>
    </row>
    <row r="313" spans="2:51" s="11" customFormat="1" ht="11.25">
      <c r="B313" s="139"/>
      <c r="D313" s="140" t="s">
        <v>151</v>
      </c>
      <c r="E313" s="141" t="s">
        <v>19</v>
      </c>
      <c r="F313" s="142" t="s">
        <v>2287</v>
      </c>
      <c r="H313" s="143">
        <v>7.7759999999999998</v>
      </c>
      <c r="I313" s="330"/>
      <c r="L313" s="139"/>
      <c r="M313" s="145"/>
      <c r="T313" s="146"/>
      <c r="AT313" s="141" t="s">
        <v>151</v>
      </c>
      <c r="AU313" s="141" t="s">
        <v>78</v>
      </c>
      <c r="AV313" s="11" t="s">
        <v>80</v>
      </c>
      <c r="AW313" s="11" t="s">
        <v>31</v>
      </c>
      <c r="AX313" s="11" t="s">
        <v>70</v>
      </c>
      <c r="AY313" s="141" t="s">
        <v>142</v>
      </c>
    </row>
    <row r="314" spans="2:51" s="13" customFormat="1" ht="11.25">
      <c r="B314" s="154"/>
      <c r="D314" s="140" t="s">
        <v>151</v>
      </c>
      <c r="E314" s="155" t="s">
        <v>19</v>
      </c>
      <c r="F314" s="156" t="s">
        <v>2308</v>
      </c>
      <c r="H314" s="155" t="s">
        <v>19</v>
      </c>
      <c r="I314" s="332"/>
      <c r="L314" s="154"/>
      <c r="M314" s="158"/>
      <c r="T314" s="159"/>
      <c r="AT314" s="155" t="s">
        <v>151</v>
      </c>
      <c r="AU314" s="155" t="s">
        <v>78</v>
      </c>
      <c r="AV314" s="13" t="s">
        <v>78</v>
      </c>
      <c r="AW314" s="13" t="s">
        <v>31</v>
      </c>
      <c r="AX314" s="13" t="s">
        <v>70</v>
      </c>
      <c r="AY314" s="155" t="s">
        <v>142</v>
      </c>
    </row>
    <row r="315" spans="2:51" s="11" customFormat="1" ht="11.25">
      <c r="B315" s="139"/>
      <c r="D315" s="140" t="s">
        <v>151</v>
      </c>
      <c r="E315" s="141" t="s">
        <v>19</v>
      </c>
      <c r="F315" s="142" t="s">
        <v>2289</v>
      </c>
      <c r="H315" s="143">
        <v>16.399999999999999</v>
      </c>
      <c r="I315" s="330"/>
      <c r="L315" s="139"/>
      <c r="M315" s="145"/>
      <c r="T315" s="146"/>
      <c r="AT315" s="141" t="s">
        <v>151</v>
      </c>
      <c r="AU315" s="141" t="s">
        <v>78</v>
      </c>
      <c r="AV315" s="11" t="s">
        <v>80</v>
      </c>
      <c r="AW315" s="11" t="s">
        <v>31</v>
      </c>
      <c r="AX315" s="11" t="s">
        <v>70</v>
      </c>
      <c r="AY315" s="141" t="s">
        <v>142</v>
      </c>
    </row>
    <row r="316" spans="2:51" s="11" customFormat="1" ht="11.25">
      <c r="B316" s="139"/>
      <c r="D316" s="140" t="s">
        <v>151</v>
      </c>
      <c r="E316" s="141" t="s">
        <v>19</v>
      </c>
      <c r="F316" s="142" t="s">
        <v>2290</v>
      </c>
      <c r="H316" s="143">
        <v>17.712</v>
      </c>
      <c r="I316" s="330"/>
      <c r="L316" s="139"/>
      <c r="M316" s="145"/>
      <c r="T316" s="146"/>
      <c r="AT316" s="141" t="s">
        <v>151</v>
      </c>
      <c r="AU316" s="141" t="s">
        <v>78</v>
      </c>
      <c r="AV316" s="11" t="s">
        <v>80</v>
      </c>
      <c r="AW316" s="11" t="s">
        <v>31</v>
      </c>
      <c r="AX316" s="11" t="s">
        <v>70</v>
      </c>
      <c r="AY316" s="141" t="s">
        <v>142</v>
      </c>
    </row>
    <row r="317" spans="2:51" s="11" customFormat="1" ht="11.25">
      <c r="B317" s="139"/>
      <c r="D317" s="140" t="s">
        <v>151</v>
      </c>
      <c r="E317" s="141" t="s">
        <v>19</v>
      </c>
      <c r="F317" s="142" t="s">
        <v>2291</v>
      </c>
      <c r="H317" s="143">
        <v>18.367999999999999</v>
      </c>
      <c r="I317" s="330"/>
      <c r="L317" s="139"/>
      <c r="M317" s="145"/>
      <c r="T317" s="146"/>
      <c r="AT317" s="141" t="s">
        <v>151</v>
      </c>
      <c r="AU317" s="141" t="s">
        <v>78</v>
      </c>
      <c r="AV317" s="11" t="s">
        <v>80</v>
      </c>
      <c r="AW317" s="11" t="s">
        <v>31</v>
      </c>
      <c r="AX317" s="11" t="s">
        <v>70</v>
      </c>
      <c r="AY317" s="141" t="s">
        <v>142</v>
      </c>
    </row>
    <row r="318" spans="2:51" s="11" customFormat="1" ht="11.25">
      <c r="B318" s="139"/>
      <c r="D318" s="140" t="s">
        <v>151</v>
      </c>
      <c r="E318" s="141" t="s">
        <v>19</v>
      </c>
      <c r="F318" s="142" t="s">
        <v>2292</v>
      </c>
      <c r="H318" s="143">
        <v>7.2160000000000002</v>
      </c>
      <c r="I318" s="330"/>
      <c r="L318" s="139"/>
      <c r="M318" s="145"/>
      <c r="T318" s="146"/>
      <c r="AT318" s="141" t="s">
        <v>151</v>
      </c>
      <c r="AU318" s="141" t="s">
        <v>78</v>
      </c>
      <c r="AV318" s="11" t="s">
        <v>80</v>
      </c>
      <c r="AW318" s="11" t="s">
        <v>31</v>
      </c>
      <c r="AX318" s="11" t="s">
        <v>70</v>
      </c>
      <c r="AY318" s="141" t="s">
        <v>142</v>
      </c>
    </row>
    <row r="319" spans="2:51" s="11" customFormat="1" ht="11.25">
      <c r="B319" s="139"/>
      <c r="D319" s="140" t="s">
        <v>151</v>
      </c>
      <c r="E319" s="141" t="s">
        <v>19</v>
      </c>
      <c r="F319" s="142" t="s">
        <v>2293</v>
      </c>
      <c r="H319" s="143">
        <v>4.3040000000000003</v>
      </c>
      <c r="I319" s="330"/>
      <c r="L319" s="139"/>
      <c r="M319" s="145"/>
      <c r="T319" s="146"/>
      <c r="AT319" s="141" t="s">
        <v>151</v>
      </c>
      <c r="AU319" s="141" t="s">
        <v>78</v>
      </c>
      <c r="AV319" s="11" t="s">
        <v>80</v>
      </c>
      <c r="AW319" s="11" t="s">
        <v>31</v>
      </c>
      <c r="AX319" s="11" t="s">
        <v>70</v>
      </c>
      <c r="AY319" s="141" t="s">
        <v>142</v>
      </c>
    </row>
    <row r="320" spans="2:51" s="13" customFormat="1" ht="11.25">
      <c r="B320" s="154"/>
      <c r="D320" s="140" t="s">
        <v>151</v>
      </c>
      <c r="E320" s="155" t="s">
        <v>19</v>
      </c>
      <c r="F320" s="156" t="s">
        <v>2309</v>
      </c>
      <c r="H320" s="155" t="s">
        <v>19</v>
      </c>
      <c r="I320" s="332"/>
      <c r="L320" s="154"/>
      <c r="M320" s="158"/>
      <c r="T320" s="159"/>
      <c r="AT320" s="155" t="s">
        <v>151</v>
      </c>
      <c r="AU320" s="155" t="s">
        <v>78</v>
      </c>
      <c r="AV320" s="13" t="s">
        <v>78</v>
      </c>
      <c r="AW320" s="13" t="s">
        <v>31</v>
      </c>
      <c r="AX320" s="13" t="s">
        <v>70</v>
      </c>
      <c r="AY320" s="155" t="s">
        <v>142</v>
      </c>
    </row>
    <row r="321" spans="2:65" s="11" customFormat="1" ht="11.25">
      <c r="B321" s="139"/>
      <c r="D321" s="140" t="s">
        <v>151</v>
      </c>
      <c r="E321" s="141" t="s">
        <v>19</v>
      </c>
      <c r="F321" s="142" t="s">
        <v>2310</v>
      </c>
      <c r="H321" s="143">
        <v>852.8</v>
      </c>
      <c r="I321" s="330"/>
      <c r="L321" s="139"/>
      <c r="M321" s="145"/>
      <c r="T321" s="146"/>
      <c r="AT321" s="141" t="s">
        <v>151</v>
      </c>
      <c r="AU321" s="141" t="s">
        <v>78</v>
      </c>
      <c r="AV321" s="11" t="s">
        <v>80</v>
      </c>
      <c r="AW321" s="11" t="s">
        <v>31</v>
      </c>
      <c r="AX321" s="11" t="s">
        <v>70</v>
      </c>
      <c r="AY321" s="141" t="s">
        <v>142</v>
      </c>
    </row>
    <row r="322" spans="2:65" s="11" customFormat="1" ht="11.25">
      <c r="B322" s="139"/>
      <c r="D322" s="140" t="s">
        <v>151</v>
      </c>
      <c r="E322" s="141" t="s">
        <v>19</v>
      </c>
      <c r="F322" s="142" t="s">
        <v>2311</v>
      </c>
      <c r="H322" s="143">
        <v>3.2</v>
      </c>
      <c r="I322" s="330"/>
      <c r="L322" s="139"/>
      <c r="M322" s="145"/>
      <c r="T322" s="146"/>
      <c r="AT322" s="141" t="s">
        <v>151</v>
      </c>
      <c r="AU322" s="141" t="s">
        <v>78</v>
      </c>
      <c r="AV322" s="11" t="s">
        <v>80</v>
      </c>
      <c r="AW322" s="11" t="s">
        <v>31</v>
      </c>
      <c r="AX322" s="11" t="s">
        <v>70</v>
      </c>
      <c r="AY322" s="141" t="s">
        <v>142</v>
      </c>
    </row>
    <row r="323" spans="2:65" s="11" customFormat="1" ht="11.25">
      <c r="B323" s="139"/>
      <c r="D323" s="140" t="s">
        <v>151</v>
      </c>
      <c r="E323" s="141" t="s">
        <v>19</v>
      </c>
      <c r="F323" s="142" t="s">
        <v>2312</v>
      </c>
      <c r="H323" s="143">
        <v>2427.1999999999998</v>
      </c>
      <c r="I323" s="330"/>
      <c r="L323" s="139"/>
      <c r="M323" s="145"/>
      <c r="T323" s="146"/>
      <c r="AT323" s="141" t="s">
        <v>151</v>
      </c>
      <c r="AU323" s="141" t="s">
        <v>78</v>
      </c>
      <c r="AV323" s="11" t="s">
        <v>80</v>
      </c>
      <c r="AW323" s="11" t="s">
        <v>31</v>
      </c>
      <c r="AX323" s="11" t="s">
        <v>70</v>
      </c>
      <c r="AY323" s="141" t="s">
        <v>142</v>
      </c>
    </row>
    <row r="324" spans="2:65" s="11" customFormat="1" ht="11.25">
      <c r="B324" s="139"/>
      <c r="D324" s="140" t="s">
        <v>151</v>
      </c>
      <c r="E324" s="141" t="s">
        <v>19</v>
      </c>
      <c r="F324" s="142" t="s">
        <v>1926</v>
      </c>
      <c r="H324" s="143">
        <v>2.8</v>
      </c>
      <c r="I324" s="330"/>
      <c r="L324" s="139"/>
      <c r="M324" s="145"/>
      <c r="T324" s="146"/>
      <c r="AT324" s="141" t="s">
        <v>151</v>
      </c>
      <c r="AU324" s="141" t="s">
        <v>78</v>
      </c>
      <c r="AV324" s="11" t="s">
        <v>80</v>
      </c>
      <c r="AW324" s="11" t="s">
        <v>31</v>
      </c>
      <c r="AX324" s="11" t="s">
        <v>70</v>
      </c>
      <c r="AY324" s="141" t="s">
        <v>142</v>
      </c>
    </row>
    <row r="325" spans="2:65" s="13" customFormat="1" ht="11.25">
      <c r="B325" s="154"/>
      <c r="D325" s="140" t="s">
        <v>151</v>
      </c>
      <c r="E325" s="155" t="s">
        <v>19</v>
      </c>
      <c r="F325" s="156" t="s">
        <v>2313</v>
      </c>
      <c r="H325" s="155" t="s">
        <v>19</v>
      </c>
      <c r="I325" s="332"/>
      <c r="L325" s="154"/>
      <c r="M325" s="158"/>
      <c r="T325" s="159"/>
      <c r="AT325" s="155" t="s">
        <v>151</v>
      </c>
      <c r="AU325" s="155" t="s">
        <v>78</v>
      </c>
      <c r="AV325" s="13" t="s">
        <v>78</v>
      </c>
      <c r="AW325" s="13" t="s">
        <v>31</v>
      </c>
      <c r="AX325" s="13" t="s">
        <v>70</v>
      </c>
      <c r="AY325" s="155" t="s">
        <v>142</v>
      </c>
    </row>
    <row r="326" spans="2:65" s="11" customFormat="1" ht="11.25">
      <c r="B326" s="139"/>
      <c r="D326" s="140" t="s">
        <v>151</v>
      </c>
      <c r="E326" s="141" t="s">
        <v>19</v>
      </c>
      <c r="F326" s="142" t="s">
        <v>2314</v>
      </c>
      <c r="H326" s="143">
        <v>2899.52</v>
      </c>
      <c r="I326" s="330"/>
      <c r="L326" s="139"/>
      <c r="M326" s="145"/>
      <c r="T326" s="146"/>
      <c r="AT326" s="141" t="s">
        <v>151</v>
      </c>
      <c r="AU326" s="141" t="s">
        <v>78</v>
      </c>
      <c r="AV326" s="11" t="s">
        <v>80</v>
      </c>
      <c r="AW326" s="11" t="s">
        <v>31</v>
      </c>
      <c r="AX326" s="11" t="s">
        <v>70</v>
      </c>
      <c r="AY326" s="141" t="s">
        <v>142</v>
      </c>
    </row>
    <row r="327" spans="2:65" s="11" customFormat="1" ht="11.25">
      <c r="B327" s="139"/>
      <c r="D327" s="140" t="s">
        <v>151</v>
      </c>
      <c r="E327" s="141" t="s">
        <v>19</v>
      </c>
      <c r="F327" s="142" t="s">
        <v>1803</v>
      </c>
      <c r="H327" s="143">
        <v>0.48</v>
      </c>
      <c r="I327" s="330"/>
      <c r="L327" s="139"/>
      <c r="M327" s="145"/>
      <c r="T327" s="146"/>
      <c r="AT327" s="141" t="s">
        <v>151</v>
      </c>
      <c r="AU327" s="141" t="s">
        <v>78</v>
      </c>
      <c r="AV327" s="11" t="s">
        <v>80</v>
      </c>
      <c r="AW327" s="11" t="s">
        <v>31</v>
      </c>
      <c r="AX327" s="11" t="s">
        <v>70</v>
      </c>
      <c r="AY327" s="141" t="s">
        <v>142</v>
      </c>
    </row>
    <row r="328" spans="2:65" s="11" customFormat="1" ht="11.25">
      <c r="B328" s="139"/>
      <c r="D328" s="140" t="s">
        <v>151</v>
      </c>
      <c r="E328" s="141" t="s">
        <v>19</v>
      </c>
      <c r="F328" s="142" t="s">
        <v>2315</v>
      </c>
      <c r="H328" s="143">
        <v>393.6</v>
      </c>
      <c r="I328" s="330"/>
      <c r="L328" s="139"/>
      <c r="M328" s="145"/>
      <c r="T328" s="146"/>
      <c r="AT328" s="141" t="s">
        <v>151</v>
      </c>
      <c r="AU328" s="141" t="s">
        <v>78</v>
      </c>
      <c r="AV328" s="11" t="s">
        <v>80</v>
      </c>
      <c r="AW328" s="11" t="s">
        <v>31</v>
      </c>
      <c r="AX328" s="11" t="s">
        <v>70</v>
      </c>
      <c r="AY328" s="141" t="s">
        <v>142</v>
      </c>
    </row>
    <row r="329" spans="2:65" s="11" customFormat="1" ht="11.25">
      <c r="B329" s="139"/>
      <c r="D329" s="140" t="s">
        <v>151</v>
      </c>
      <c r="E329" s="141" t="s">
        <v>19</v>
      </c>
      <c r="F329" s="142" t="s">
        <v>860</v>
      </c>
      <c r="H329" s="143">
        <v>2.4</v>
      </c>
      <c r="I329" s="330"/>
      <c r="L329" s="139"/>
      <c r="M329" s="145"/>
      <c r="T329" s="146"/>
      <c r="AT329" s="141" t="s">
        <v>151</v>
      </c>
      <c r="AU329" s="141" t="s">
        <v>78</v>
      </c>
      <c r="AV329" s="11" t="s">
        <v>80</v>
      </c>
      <c r="AW329" s="11" t="s">
        <v>31</v>
      </c>
      <c r="AX329" s="11" t="s">
        <v>70</v>
      </c>
      <c r="AY329" s="141" t="s">
        <v>142</v>
      </c>
    </row>
    <row r="330" spans="2:65" s="13" customFormat="1" ht="11.25">
      <c r="B330" s="154"/>
      <c r="D330" s="140" t="s">
        <v>151</v>
      </c>
      <c r="E330" s="155" t="s">
        <v>19</v>
      </c>
      <c r="F330" s="156" t="s">
        <v>889</v>
      </c>
      <c r="H330" s="155" t="s">
        <v>19</v>
      </c>
      <c r="I330" s="332"/>
      <c r="L330" s="154"/>
      <c r="M330" s="158"/>
      <c r="T330" s="159"/>
      <c r="AT330" s="155" t="s">
        <v>151</v>
      </c>
      <c r="AU330" s="155" t="s">
        <v>78</v>
      </c>
      <c r="AV330" s="13" t="s">
        <v>78</v>
      </c>
      <c r="AW330" s="13" t="s">
        <v>31</v>
      </c>
      <c r="AX330" s="13" t="s">
        <v>70</v>
      </c>
      <c r="AY330" s="155" t="s">
        <v>142</v>
      </c>
    </row>
    <row r="331" spans="2:65" s="11" customFormat="1" ht="11.25">
      <c r="B331" s="139"/>
      <c r="D331" s="140" t="s">
        <v>151</v>
      </c>
      <c r="E331" s="141" t="s">
        <v>19</v>
      </c>
      <c r="F331" s="142" t="s">
        <v>2294</v>
      </c>
      <c r="H331" s="143">
        <v>100</v>
      </c>
      <c r="I331" s="330"/>
      <c r="L331" s="139"/>
      <c r="M331" s="145"/>
      <c r="T331" s="146"/>
      <c r="AT331" s="141" t="s">
        <v>151</v>
      </c>
      <c r="AU331" s="141" t="s">
        <v>78</v>
      </c>
      <c r="AV331" s="11" t="s">
        <v>80</v>
      </c>
      <c r="AW331" s="11" t="s">
        <v>31</v>
      </c>
      <c r="AX331" s="11" t="s">
        <v>70</v>
      </c>
      <c r="AY331" s="141" t="s">
        <v>142</v>
      </c>
    </row>
    <row r="332" spans="2:65" s="13" customFormat="1" ht="11.25">
      <c r="B332" s="154"/>
      <c r="D332" s="140" t="s">
        <v>151</v>
      </c>
      <c r="E332" s="155" t="s">
        <v>19</v>
      </c>
      <c r="F332" s="156" t="s">
        <v>2316</v>
      </c>
      <c r="H332" s="155" t="s">
        <v>19</v>
      </c>
      <c r="I332" s="332"/>
      <c r="L332" s="154"/>
      <c r="M332" s="158"/>
      <c r="T332" s="159"/>
      <c r="AT332" s="155" t="s">
        <v>151</v>
      </c>
      <c r="AU332" s="155" t="s">
        <v>78</v>
      </c>
      <c r="AV332" s="13" t="s">
        <v>78</v>
      </c>
      <c r="AW332" s="13" t="s">
        <v>31</v>
      </c>
      <c r="AX332" s="13" t="s">
        <v>70</v>
      </c>
      <c r="AY332" s="155" t="s">
        <v>142</v>
      </c>
    </row>
    <row r="333" spans="2:65" s="11" customFormat="1" ht="11.25">
      <c r="B333" s="139"/>
      <c r="D333" s="140" t="s">
        <v>151</v>
      </c>
      <c r="E333" s="141" t="s">
        <v>19</v>
      </c>
      <c r="F333" s="142" t="s">
        <v>2317</v>
      </c>
      <c r="H333" s="143">
        <v>540</v>
      </c>
      <c r="I333" s="330"/>
      <c r="L333" s="139"/>
      <c r="M333" s="145"/>
      <c r="T333" s="146"/>
      <c r="AT333" s="141" t="s">
        <v>151</v>
      </c>
      <c r="AU333" s="141" t="s">
        <v>78</v>
      </c>
      <c r="AV333" s="11" t="s">
        <v>80</v>
      </c>
      <c r="AW333" s="11" t="s">
        <v>31</v>
      </c>
      <c r="AX333" s="11" t="s">
        <v>70</v>
      </c>
      <c r="AY333" s="141" t="s">
        <v>142</v>
      </c>
    </row>
    <row r="334" spans="2:65" s="12" customFormat="1" ht="11.25">
      <c r="B334" s="147"/>
      <c r="D334" s="140" t="s">
        <v>151</v>
      </c>
      <c r="E334" s="148" t="s">
        <v>19</v>
      </c>
      <c r="F334" s="149" t="s">
        <v>154</v>
      </c>
      <c r="H334" s="150">
        <v>9240</v>
      </c>
      <c r="I334" s="331"/>
      <c r="L334" s="147"/>
      <c r="M334" s="152"/>
      <c r="T334" s="153"/>
      <c r="AT334" s="148" t="s">
        <v>151</v>
      </c>
      <c r="AU334" s="148" t="s">
        <v>78</v>
      </c>
      <c r="AV334" s="12" t="s">
        <v>149</v>
      </c>
      <c r="AW334" s="12" t="s">
        <v>31</v>
      </c>
      <c r="AX334" s="12" t="s">
        <v>78</v>
      </c>
      <c r="AY334" s="148" t="s">
        <v>142</v>
      </c>
    </row>
    <row r="335" spans="2:65" s="13" customFormat="1" ht="11.25">
      <c r="B335" s="154"/>
      <c r="D335" s="140" t="s">
        <v>151</v>
      </c>
      <c r="E335" s="155" t="s">
        <v>19</v>
      </c>
      <c r="F335" s="156" t="s">
        <v>155</v>
      </c>
      <c r="H335" s="155" t="s">
        <v>19</v>
      </c>
      <c r="I335" s="332"/>
      <c r="L335" s="154"/>
      <c r="M335" s="158"/>
      <c r="T335" s="159"/>
      <c r="AT335" s="155" t="s">
        <v>151</v>
      </c>
      <c r="AU335" s="155" t="s">
        <v>78</v>
      </c>
      <c r="AV335" s="13" t="s">
        <v>78</v>
      </c>
      <c r="AW335" s="13" t="s">
        <v>31</v>
      </c>
      <c r="AX335" s="13" t="s">
        <v>70</v>
      </c>
      <c r="AY335" s="155" t="s">
        <v>142</v>
      </c>
    </row>
    <row r="336" spans="2:65" s="1" customFormat="1" ht="16.5" customHeight="1">
      <c r="B336" s="32"/>
      <c r="C336" s="125" t="s">
        <v>287</v>
      </c>
      <c r="D336" s="125" t="s">
        <v>143</v>
      </c>
      <c r="E336" s="126" t="s">
        <v>2318</v>
      </c>
      <c r="F336" s="127" t="s">
        <v>2319</v>
      </c>
      <c r="G336" s="128" t="s">
        <v>146</v>
      </c>
      <c r="H336" s="129">
        <v>7122</v>
      </c>
      <c r="I336" s="329"/>
      <c r="J336" s="131">
        <f>ROUND(I336*H336,2)</f>
        <v>0</v>
      </c>
      <c r="K336" s="127" t="s">
        <v>147</v>
      </c>
      <c r="L336" s="132"/>
      <c r="M336" s="133" t="s">
        <v>19</v>
      </c>
      <c r="N336" s="134" t="s">
        <v>41</v>
      </c>
      <c r="P336" s="135">
        <f>O336*H336</f>
        <v>0</v>
      </c>
      <c r="Q336" s="135">
        <v>4.0999999999999999E-4</v>
      </c>
      <c r="R336" s="135">
        <f>Q336*H336</f>
        <v>2.9200200000000001</v>
      </c>
      <c r="S336" s="135">
        <v>0</v>
      </c>
      <c r="T336" s="136">
        <f>S336*H336</f>
        <v>0</v>
      </c>
      <c r="AR336" s="137" t="s">
        <v>148</v>
      </c>
      <c r="AT336" s="137" t="s">
        <v>143</v>
      </c>
      <c r="AU336" s="137" t="s">
        <v>78</v>
      </c>
      <c r="AY336" s="17" t="s">
        <v>142</v>
      </c>
      <c r="BE336" s="138">
        <f>IF(N336="základní",J336,0)</f>
        <v>0</v>
      </c>
      <c r="BF336" s="138">
        <f>IF(N336="snížená",J336,0)</f>
        <v>0</v>
      </c>
      <c r="BG336" s="138">
        <f>IF(N336="zákl. přenesená",J336,0)</f>
        <v>0</v>
      </c>
      <c r="BH336" s="138">
        <f>IF(N336="sníž. přenesená",J336,0)</f>
        <v>0</v>
      </c>
      <c r="BI336" s="138">
        <f>IF(N336="nulová",J336,0)</f>
        <v>0</v>
      </c>
      <c r="BJ336" s="17" t="s">
        <v>78</v>
      </c>
      <c r="BK336" s="138">
        <f>ROUND(I336*H336,2)</f>
        <v>0</v>
      </c>
      <c r="BL336" s="17" t="s">
        <v>149</v>
      </c>
      <c r="BM336" s="137" t="s">
        <v>2320</v>
      </c>
    </row>
    <row r="337" spans="2:65" s="13" customFormat="1" ht="11.25">
      <c r="B337" s="154"/>
      <c r="D337" s="140" t="s">
        <v>151</v>
      </c>
      <c r="E337" s="155" t="s">
        <v>19</v>
      </c>
      <c r="F337" s="156" t="s">
        <v>855</v>
      </c>
      <c r="H337" s="155" t="s">
        <v>19</v>
      </c>
      <c r="I337" s="332"/>
      <c r="L337" s="154"/>
      <c r="M337" s="158"/>
      <c r="T337" s="159"/>
      <c r="AT337" s="155" t="s">
        <v>151</v>
      </c>
      <c r="AU337" s="155" t="s">
        <v>78</v>
      </c>
      <c r="AV337" s="13" t="s">
        <v>78</v>
      </c>
      <c r="AW337" s="13" t="s">
        <v>31</v>
      </c>
      <c r="AX337" s="13" t="s">
        <v>70</v>
      </c>
      <c r="AY337" s="155" t="s">
        <v>142</v>
      </c>
    </row>
    <row r="338" spans="2:65" s="11" customFormat="1" ht="11.25">
      <c r="B338" s="139"/>
      <c r="D338" s="140" t="s">
        <v>151</v>
      </c>
      <c r="E338" s="141" t="s">
        <v>19</v>
      </c>
      <c r="F338" s="142" t="s">
        <v>2310</v>
      </c>
      <c r="H338" s="143">
        <v>852.8</v>
      </c>
      <c r="I338" s="330"/>
      <c r="L338" s="139"/>
      <c r="M338" s="145"/>
      <c r="T338" s="146"/>
      <c r="AT338" s="141" t="s">
        <v>151</v>
      </c>
      <c r="AU338" s="141" t="s">
        <v>78</v>
      </c>
      <c r="AV338" s="11" t="s">
        <v>80</v>
      </c>
      <c r="AW338" s="11" t="s">
        <v>31</v>
      </c>
      <c r="AX338" s="11" t="s">
        <v>70</v>
      </c>
      <c r="AY338" s="141" t="s">
        <v>142</v>
      </c>
    </row>
    <row r="339" spans="2:65" s="11" customFormat="1" ht="11.25">
      <c r="B339" s="139"/>
      <c r="D339" s="140" t="s">
        <v>151</v>
      </c>
      <c r="E339" s="141" t="s">
        <v>19</v>
      </c>
      <c r="F339" s="142" t="s">
        <v>2311</v>
      </c>
      <c r="H339" s="143">
        <v>3.2</v>
      </c>
      <c r="I339" s="330"/>
      <c r="L339" s="139"/>
      <c r="M339" s="145"/>
      <c r="T339" s="146"/>
      <c r="AT339" s="141" t="s">
        <v>151</v>
      </c>
      <c r="AU339" s="141" t="s">
        <v>78</v>
      </c>
      <c r="AV339" s="11" t="s">
        <v>80</v>
      </c>
      <c r="AW339" s="11" t="s">
        <v>31</v>
      </c>
      <c r="AX339" s="11" t="s">
        <v>70</v>
      </c>
      <c r="AY339" s="141" t="s">
        <v>142</v>
      </c>
    </row>
    <row r="340" spans="2:65" s="11" customFormat="1" ht="11.25">
      <c r="B340" s="139"/>
      <c r="D340" s="140" t="s">
        <v>151</v>
      </c>
      <c r="E340" s="141" t="s">
        <v>19</v>
      </c>
      <c r="F340" s="142" t="s">
        <v>2312</v>
      </c>
      <c r="H340" s="143">
        <v>2427.1999999999998</v>
      </c>
      <c r="I340" s="330"/>
      <c r="L340" s="139"/>
      <c r="M340" s="145"/>
      <c r="T340" s="146"/>
      <c r="AT340" s="141" t="s">
        <v>151</v>
      </c>
      <c r="AU340" s="141" t="s">
        <v>78</v>
      </c>
      <c r="AV340" s="11" t="s">
        <v>80</v>
      </c>
      <c r="AW340" s="11" t="s">
        <v>31</v>
      </c>
      <c r="AX340" s="11" t="s">
        <v>70</v>
      </c>
      <c r="AY340" s="141" t="s">
        <v>142</v>
      </c>
    </row>
    <row r="341" spans="2:65" s="11" customFormat="1" ht="11.25">
      <c r="B341" s="139"/>
      <c r="D341" s="140" t="s">
        <v>151</v>
      </c>
      <c r="E341" s="141" t="s">
        <v>19</v>
      </c>
      <c r="F341" s="142" t="s">
        <v>1782</v>
      </c>
      <c r="H341" s="143">
        <v>0.8</v>
      </c>
      <c r="I341" s="330"/>
      <c r="L341" s="139"/>
      <c r="M341" s="145"/>
      <c r="T341" s="146"/>
      <c r="AT341" s="141" t="s">
        <v>151</v>
      </c>
      <c r="AU341" s="141" t="s">
        <v>78</v>
      </c>
      <c r="AV341" s="11" t="s">
        <v>80</v>
      </c>
      <c r="AW341" s="11" t="s">
        <v>31</v>
      </c>
      <c r="AX341" s="11" t="s">
        <v>70</v>
      </c>
      <c r="AY341" s="141" t="s">
        <v>142</v>
      </c>
    </row>
    <row r="342" spans="2:65" s="13" customFormat="1" ht="11.25">
      <c r="B342" s="154"/>
      <c r="D342" s="140" t="s">
        <v>151</v>
      </c>
      <c r="E342" s="155" t="s">
        <v>19</v>
      </c>
      <c r="F342" s="156" t="s">
        <v>1373</v>
      </c>
      <c r="H342" s="155" t="s">
        <v>19</v>
      </c>
      <c r="I342" s="332"/>
      <c r="L342" s="154"/>
      <c r="M342" s="158"/>
      <c r="T342" s="159"/>
      <c r="AT342" s="155" t="s">
        <v>151</v>
      </c>
      <c r="AU342" s="155" t="s">
        <v>78</v>
      </c>
      <c r="AV342" s="13" t="s">
        <v>78</v>
      </c>
      <c r="AW342" s="13" t="s">
        <v>31</v>
      </c>
      <c r="AX342" s="13" t="s">
        <v>70</v>
      </c>
      <c r="AY342" s="155" t="s">
        <v>142</v>
      </c>
    </row>
    <row r="343" spans="2:65" s="11" customFormat="1" ht="11.25">
      <c r="B343" s="139"/>
      <c r="D343" s="140" t="s">
        <v>151</v>
      </c>
      <c r="E343" s="141" t="s">
        <v>19</v>
      </c>
      <c r="F343" s="142" t="s">
        <v>2314</v>
      </c>
      <c r="H343" s="143">
        <v>2899.52</v>
      </c>
      <c r="I343" s="330"/>
      <c r="L343" s="139"/>
      <c r="M343" s="145"/>
      <c r="T343" s="146"/>
      <c r="AT343" s="141" t="s">
        <v>151</v>
      </c>
      <c r="AU343" s="141" t="s">
        <v>78</v>
      </c>
      <c r="AV343" s="11" t="s">
        <v>80</v>
      </c>
      <c r="AW343" s="11" t="s">
        <v>31</v>
      </c>
      <c r="AX343" s="11" t="s">
        <v>70</v>
      </c>
      <c r="AY343" s="141" t="s">
        <v>142</v>
      </c>
    </row>
    <row r="344" spans="2:65" s="11" customFormat="1" ht="11.25">
      <c r="B344" s="139"/>
      <c r="D344" s="140" t="s">
        <v>151</v>
      </c>
      <c r="E344" s="141" t="s">
        <v>19</v>
      </c>
      <c r="F344" s="142" t="s">
        <v>2321</v>
      </c>
      <c r="H344" s="143">
        <v>2.48</v>
      </c>
      <c r="I344" s="330"/>
      <c r="L344" s="139"/>
      <c r="M344" s="145"/>
      <c r="T344" s="146"/>
      <c r="AT344" s="141" t="s">
        <v>151</v>
      </c>
      <c r="AU344" s="141" t="s">
        <v>78</v>
      </c>
      <c r="AV344" s="11" t="s">
        <v>80</v>
      </c>
      <c r="AW344" s="11" t="s">
        <v>31</v>
      </c>
      <c r="AX344" s="11" t="s">
        <v>70</v>
      </c>
      <c r="AY344" s="141" t="s">
        <v>142</v>
      </c>
    </row>
    <row r="345" spans="2:65" s="11" customFormat="1" ht="11.25">
      <c r="B345" s="139"/>
      <c r="D345" s="140" t="s">
        <v>151</v>
      </c>
      <c r="E345" s="141" t="s">
        <v>19</v>
      </c>
      <c r="F345" s="142" t="s">
        <v>2315</v>
      </c>
      <c r="H345" s="143">
        <v>393.6</v>
      </c>
      <c r="I345" s="330"/>
      <c r="L345" s="139"/>
      <c r="M345" s="145"/>
      <c r="T345" s="146"/>
      <c r="AT345" s="141" t="s">
        <v>151</v>
      </c>
      <c r="AU345" s="141" t="s">
        <v>78</v>
      </c>
      <c r="AV345" s="11" t="s">
        <v>80</v>
      </c>
      <c r="AW345" s="11" t="s">
        <v>31</v>
      </c>
      <c r="AX345" s="11" t="s">
        <v>70</v>
      </c>
      <c r="AY345" s="141" t="s">
        <v>142</v>
      </c>
    </row>
    <row r="346" spans="2:65" s="11" customFormat="1" ht="11.25">
      <c r="B346" s="139"/>
      <c r="D346" s="140" t="s">
        <v>151</v>
      </c>
      <c r="E346" s="141" t="s">
        <v>19</v>
      </c>
      <c r="F346" s="142" t="s">
        <v>860</v>
      </c>
      <c r="H346" s="143">
        <v>2.4</v>
      </c>
      <c r="I346" s="330"/>
      <c r="L346" s="139"/>
      <c r="M346" s="145"/>
      <c r="T346" s="146"/>
      <c r="AT346" s="141" t="s">
        <v>151</v>
      </c>
      <c r="AU346" s="141" t="s">
        <v>78</v>
      </c>
      <c r="AV346" s="11" t="s">
        <v>80</v>
      </c>
      <c r="AW346" s="11" t="s">
        <v>31</v>
      </c>
      <c r="AX346" s="11" t="s">
        <v>70</v>
      </c>
      <c r="AY346" s="141" t="s">
        <v>142</v>
      </c>
    </row>
    <row r="347" spans="2:65" s="13" customFormat="1" ht="11.25">
      <c r="B347" s="154"/>
      <c r="D347" s="140" t="s">
        <v>151</v>
      </c>
      <c r="E347" s="155" t="s">
        <v>19</v>
      </c>
      <c r="F347" s="156" t="s">
        <v>2316</v>
      </c>
      <c r="H347" s="155" t="s">
        <v>19</v>
      </c>
      <c r="I347" s="332"/>
      <c r="L347" s="154"/>
      <c r="M347" s="158"/>
      <c r="T347" s="159"/>
      <c r="AT347" s="155" t="s">
        <v>151</v>
      </c>
      <c r="AU347" s="155" t="s">
        <v>78</v>
      </c>
      <c r="AV347" s="13" t="s">
        <v>78</v>
      </c>
      <c r="AW347" s="13" t="s">
        <v>31</v>
      </c>
      <c r="AX347" s="13" t="s">
        <v>70</v>
      </c>
      <c r="AY347" s="155" t="s">
        <v>142</v>
      </c>
    </row>
    <row r="348" spans="2:65" s="11" customFormat="1" ht="11.25">
      <c r="B348" s="139"/>
      <c r="D348" s="140" t="s">
        <v>151</v>
      </c>
      <c r="E348" s="141" t="s">
        <v>19</v>
      </c>
      <c r="F348" s="142" t="s">
        <v>2317</v>
      </c>
      <c r="H348" s="143">
        <v>540</v>
      </c>
      <c r="I348" s="330"/>
      <c r="L348" s="139"/>
      <c r="M348" s="145"/>
      <c r="T348" s="146"/>
      <c r="AT348" s="141" t="s">
        <v>151</v>
      </c>
      <c r="AU348" s="141" t="s">
        <v>78</v>
      </c>
      <c r="AV348" s="11" t="s">
        <v>80</v>
      </c>
      <c r="AW348" s="11" t="s">
        <v>31</v>
      </c>
      <c r="AX348" s="11" t="s">
        <v>70</v>
      </c>
      <c r="AY348" s="141" t="s">
        <v>142</v>
      </c>
    </row>
    <row r="349" spans="2:65" s="12" customFormat="1" ht="11.25">
      <c r="B349" s="147"/>
      <c r="D349" s="140" t="s">
        <v>151</v>
      </c>
      <c r="E349" s="148" t="s">
        <v>19</v>
      </c>
      <c r="F349" s="149" t="s">
        <v>154</v>
      </c>
      <c r="H349" s="150">
        <v>7122</v>
      </c>
      <c r="I349" s="331"/>
      <c r="L349" s="147"/>
      <c r="M349" s="152"/>
      <c r="T349" s="153"/>
      <c r="AT349" s="148" t="s">
        <v>151</v>
      </c>
      <c r="AU349" s="148" t="s">
        <v>78</v>
      </c>
      <c r="AV349" s="12" t="s">
        <v>149</v>
      </c>
      <c r="AW349" s="12" t="s">
        <v>31</v>
      </c>
      <c r="AX349" s="12" t="s">
        <v>78</v>
      </c>
      <c r="AY349" s="148" t="s">
        <v>142</v>
      </c>
    </row>
    <row r="350" spans="2:65" s="13" customFormat="1" ht="11.25">
      <c r="B350" s="154"/>
      <c r="D350" s="140" t="s">
        <v>151</v>
      </c>
      <c r="E350" s="155" t="s">
        <v>19</v>
      </c>
      <c r="F350" s="156" t="s">
        <v>155</v>
      </c>
      <c r="H350" s="155" t="s">
        <v>19</v>
      </c>
      <c r="I350" s="332"/>
      <c r="L350" s="154"/>
      <c r="M350" s="158"/>
      <c r="T350" s="159"/>
      <c r="AT350" s="155" t="s">
        <v>151</v>
      </c>
      <c r="AU350" s="155" t="s">
        <v>78</v>
      </c>
      <c r="AV350" s="13" t="s">
        <v>78</v>
      </c>
      <c r="AW350" s="13" t="s">
        <v>31</v>
      </c>
      <c r="AX350" s="13" t="s">
        <v>70</v>
      </c>
      <c r="AY350" s="155" t="s">
        <v>142</v>
      </c>
    </row>
    <row r="351" spans="2:65" s="1" customFormat="1" ht="21.75" customHeight="1">
      <c r="B351" s="32"/>
      <c r="C351" s="125" t="s">
        <v>295</v>
      </c>
      <c r="D351" s="125" t="s">
        <v>143</v>
      </c>
      <c r="E351" s="126" t="s">
        <v>2322</v>
      </c>
      <c r="F351" s="127" t="s">
        <v>2323</v>
      </c>
      <c r="G351" s="128" t="s">
        <v>146</v>
      </c>
      <c r="H351" s="129">
        <v>7122</v>
      </c>
      <c r="I351" s="329"/>
      <c r="J351" s="131">
        <f>ROUND(I351*H351,2)</f>
        <v>0</v>
      </c>
      <c r="K351" s="127" t="s">
        <v>147</v>
      </c>
      <c r="L351" s="132"/>
      <c r="M351" s="133" t="s">
        <v>19</v>
      </c>
      <c r="N351" s="134" t="s">
        <v>41</v>
      </c>
      <c r="P351" s="135">
        <f>O351*H351</f>
        <v>0</v>
      </c>
      <c r="Q351" s="135">
        <v>5.0000000000000002E-5</v>
      </c>
      <c r="R351" s="135">
        <f>Q351*H351</f>
        <v>0.35610000000000003</v>
      </c>
      <c r="S351" s="135">
        <v>0</v>
      </c>
      <c r="T351" s="136">
        <f>S351*H351</f>
        <v>0</v>
      </c>
      <c r="AR351" s="137" t="s">
        <v>148</v>
      </c>
      <c r="AT351" s="137" t="s">
        <v>143</v>
      </c>
      <c r="AU351" s="137" t="s">
        <v>78</v>
      </c>
      <c r="AY351" s="17" t="s">
        <v>142</v>
      </c>
      <c r="BE351" s="138">
        <f>IF(N351="základní",J351,0)</f>
        <v>0</v>
      </c>
      <c r="BF351" s="138">
        <f>IF(N351="snížená",J351,0)</f>
        <v>0</v>
      </c>
      <c r="BG351" s="138">
        <f>IF(N351="zákl. přenesená",J351,0)</f>
        <v>0</v>
      </c>
      <c r="BH351" s="138">
        <f>IF(N351="sníž. přenesená",J351,0)</f>
        <v>0</v>
      </c>
      <c r="BI351" s="138">
        <f>IF(N351="nulová",J351,0)</f>
        <v>0</v>
      </c>
      <c r="BJ351" s="17" t="s">
        <v>78</v>
      </c>
      <c r="BK351" s="138">
        <f>ROUND(I351*H351,2)</f>
        <v>0</v>
      </c>
      <c r="BL351" s="17" t="s">
        <v>149</v>
      </c>
      <c r="BM351" s="137" t="s">
        <v>2324</v>
      </c>
    </row>
    <row r="352" spans="2:65" s="13" customFormat="1" ht="11.25">
      <c r="B352" s="154"/>
      <c r="D352" s="140" t="s">
        <v>151</v>
      </c>
      <c r="E352" s="155" t="s">
        <v>19</v>
      </c>
      <c r="F352" s="156" t="s">
        <v>855</v>
      </c>
      <c r="H352" s="155" t="s">
        <v>19</v>
      </c>
      <c r="I352" s="332"/>
      <c r="L352" s="154"/>
      <c r="M352" s="158"/>
      <c r="T352" s="159"/>
      <c r="AT352" s="155" t="s">
        <v>151</v>
      </c>
      <c r="AU352" s="155" t="s">
        <v>78</v>
      </c>
      <c r="AV352" s="13" t="s">
        <v>78</v>
      </c>
      <c r="AW352" s="13" t="s">
        <v>31</v>
      </c>
      <c r="AX352" s="13" t="s">
        <v>70</v>
      </c>
      <c r="AY352" s="155" t="s">
        <v>142</v>
      </c>
    </row>
    <row r="353" spans="2:65" s="11" customFormat="1" ht="11.25">
      <c r="B353" s="139"/>
      <c r="D353" s="140" t="s">
        <v>151</v>
      </c>
      <c r="E353" s="141" t="s">
        <v>19</v>
      </c>
      <c r="F353" s="142" t="s">
        <v>2310</v>
      </c>
      <c r="H353" s="143">
        <v>852.8</v>
      </c>
      <c r="I353" s="330"/>
      <c r="L353" s="139"/>
      <c r="M353" s="145"/>
      <c r="T353" s="146"/>
      <c r="AT353" s="141" t="s">
        <v>151</v>
      </c>
      <c r="AU353" s="141" t="s">
        <v>78</v>
      </c>
      <c r="AV353" s="11" t="s">
        <v>80</v>
      </c>
      <c r="AW353" s="11" t="s">
        <v>31</v>
      </c>
      <c r="AX353" s="11" t="s">
        <v>70</v>
      </c>
      <c r="AY353" s="141" t="s">
        <v>142</v>
      </c>
    </row>
    <row r="354" spans="2:65" s="11" customFormat="1" ht="11.25">
      <c r="B354" s="139"/>
      <c r="D354" s="140" t="s">
        <v>151</v>
      </c>
      <c r="E354" s="141" t="s">
        <v>19</v>
      </c>
      <c r="F354" s="142" t="s">
        <v>2311</v>
      </c>
      <c r="H354" s="143">
        <v>3.2</v>
      </c>
      <c r="I354" s="330"/>
      <c r="L354" s="139"/>
      <c r="M354" s="145"/>
      <c r="T354" s="146"/>
      <c r="AT354" s="141" t="s">
        <v>151</v>
      </c>
      <c r="AU354" s="141" t="s">
        <v>78</v>
      </c>
      <c r="AV354" s="11" t="s">
        <v>80</v>
      </c>
      <c r="AW354" s="11" t="s">
        <v>31</v>
      </c>
      <c r="AX354" s="11" t="s">
        <v>70</v>
      </c>
      <c r="AY354" s="141" t="s">
        <v>142</v>
      </c>
    </row>
    <row r="355" spans="2:65" s="11" customFormat="1" ht="11.25">
      <c r="B355" s="139"/>
      <c r="D355" s="140" t="s">
        <v>151</v>
      </c>
      <c r="E355" s="141" t="s">
        <v>19</v>
      </c>
      <c r="F355" s="142" t="s">
        <v>2312</v>
      </c>
      <c r="H355" s="143">
        <v>2427.1999999999998</v>
      </c>
      <c r="I355" s="330"/>
      <c r="L355" s="139"/>
      <c r="M355" s="145"/>
      <c r="T355" s="146"/>
      <c r="AT355" s="141" t="s">
        <v>151</v>
      </c>
      <c r="AU355" s="141" t="s">
        <v>78</v>
      </c>
      <c r="AV355" s="11" t="s">
        <v>80</v>
      </c>
      <c r="AW355" s="11" t="s">
        <v>31</v>
      </c>
      <c r="AX355" s="11" t="s">
        <v>70</v>
      </c>
      <c r="AY355" s="141" t="s">
        <v>142</v>
      </c>
    </row>
    <row r="356" spans="2:65" s="11" customFormat="1" ht="11.25">
      <c r="B356" s="139"/>
      <c r="D356" s="140" t="s">
        <v>151</v>
      </c>
      <c r="E356" s="141" t="s">
        <v>19</v>
      </c>
      <c r="F356" s="142" t="s">
        <v>1782</v>
      </c>
      <c r="H356" s="143">
        <v>0.8</v>
      </c>
      <c r="I356" s="330"/>
      <c r="L356" s="139"/>
      <c r="M356" s="145"/>
      <c r="T356" s="146"/>
      <c r="AT356" s="141" t="s">
        <v>151</v>
      </c>
      <c r="AU356" s="141" t="s">
        <v>78</v>
      </c>
      <c r="AV356" s="11" t="s">
        <v>80</v>
      </c>
      <c r="AW356" s="11" t="s">
        <v>31</v>
      </c>
      <c r="AX356" s="11" t="s">
        <v>70</v>
      </c>
      <c r="AY356" s="141" t="s">
        <v>142</v>
      </c>
    </row>
    <row r="357" spans="2:65" s="13" customFormat="1" ht="11.25">
      <c r="B357" s="154"/>
      <c r="D357" s="140" t="s">
        <v>151</v>
      </c>
      <c r="E357" s="155" t="s">
        <v>19</v>
      </c>
      <c r="F357" s="156" t="s">
        <v>1373</v>
      </c>
      <c r="H357" s="155" t="s">
        <v>19</v>
      </c>
      <c r="I357" s="332"/>
      <c r="L357" s="154"/>
      <c r="M357" s="158"/>
      <c r="T357" s="159"/>
      <c r="AT357" s="155" t="s">
        <v>151</v>
      </c>
      <c r="AU357" s="155" t="s">
        <v>78</v>
      </c>
      <c r="AV357" s="13" t="s">
        <v>78</v>
      </c>
      <c r="AW357" s="13" t="s">
        <v>31</v>
      </c>
      <c r="AX357" s="13" t="s">
        <v>70</v>
      </c>
      <c r="AY357" s="155" t="s">
        <v>142</v>
      </c>
    </row>
    <row r="358" spans="2:65" s="11" customFormat="1" ht="11.25">
      <c r="B358" s="139"/>
      <c r="D358" s="140" t="s">
        <v>151</v>
      </c>
      <c r="E358" s="141" t="s">
        <v>19</v>
      </c>
      <c r="F358" s="142" t="s">
        <v>2314</v>
      </c>
      <c r="H358" s="143">
        <v>2899.52</v>
      </c>
      <c r="I358" s="330"/>
      <c r="L358" s="139"/>
      <c r="M358" s="145"/>
      <c r="T358" s="146"/>
      <c r="AT358" s="141" t="s">
        <v>151</v>
      </c>
      <c r="AU358" s="141" t="s">
        <v>78</v>
      </c>
      <c r="AV358" s="11" t="s">
        <v>80</v>
      </c>
      <c r="AW358" s="11" t="s">
        <v>31</v>
      </c>
      <c r="AX358" s="11" t="s">
        <v>70</v>
      </c>
      <c r="AY358" s="141" t="s">
        <v>142</v>
      </c>
    </row>
    <row r="359" spans="2:65" s="11" customFormat="1" ht="11.25">
      <c r="B359" s="139"/>
      <c r="D359" s="140" t="s">
        <v>151</v>
      </c>
      <c r="E359" s="141" t="s">
        <v>19</v>
      </c>
      <c r="F359" s="142" t="s">
        <v>2321</v>
      </c>
      <c r="H359" s="143">
        <v>2.48</v>
      </c>
      <c r="I359" s="330"/>
      <c r="L359" s="139"/>
      <c r="M359" s="145"/>
      <c r="T359" s="146"/>
      <c r="AT359" s="141" t="s">
        <v>151</v>
      </c>
      <c r="AU359" s="141" t="s">
        <v>78</v>
      </c>
      <c r="AV359" s="11" t="s">
        <v>80</v>
      </c>
      <c r="AW359" s="11" t="s">
        <v>31</v>
      </c>
      <c r="AX359" s="11" t="s">
        <v>70</v>
      </c>
      <c r="AY359" s="141" t="s">
        <v>142</v>
      </c>
    </row>
    <row r="360" spans="2:65" s="11" customFormat="1" ht="11.25">
      <c r="B360" s="139"/>
      <c r="D360" s="140" t="s">
        <v>151</v>
      </c>
      <c r="E360" s="141" t="s">
        <v>19</v>
      </c>
      <c r="F360" s="142" t="s">
        <v>2315</v>
      </c>
      <c r="H360" s="143">
        <v>393.6</v>
      </c>
      <c r="I360" s="330"/>
      <c r="L360" s="139"/>
      <c r="M360" s="145"/>
      <c r="T360" s="146"/>
      <c r="AT360" s="141" t="s">
        <v>151</v>
      </c>
      <c r="AU360" s="141" t="s">
        <v>78</v>
      </c>
      <c r="AV360" s="11" t="s">
        <v>80</v>
      </c>
      <c r="AW360" s="11" t="s">
        <v>31</v>
      </c>
      <c r="AX360" s="11" t="s">
        <v>70</v>
      </c>
      <c r="AY360" s="141" t="s">
        <v>142</v>
      </c>
    </row>
    <row r="361" spans="2:65" s="11" customFormat="1" ht="11.25">
      <c r="B361" s="139"/>
      <c r="D361" s="140" t="s">
        <v>151</v>
      </c>
      <c r="E361" s="141" t="s">
        <v>19</v>
      </c>
      <c r="F361" s="142" t="s">
        <v>860</v>
      </c>
      <c r="H361" s="143">
        <v>2.4</v>
      </c>
      <c r="I361" s="330"/>
      <c r="L361" s="139"/>
      <c r="M361" s="145"/>
      <c r="T361" s="146"/>
      <c r="AT361" s="141" t="s">
        <v>151</v>
      </c>
      <c r="AU361" s="141" t="s">
        <v>78</v>
      </c>
      <c r="AV361" s="11" t="s">
        <v>80</v>
      </c>
      <c r="AW361" s="11" t="s">
        <v>31</v>
      </c>
      <c r="AX361" s="11" t="s">
        <v>70</v>
      </c>
      <c r="AY361" s="141" t="s">
        <v>142</v>
      </c>
    </row>
    <row r="362" spans="2:65" s="13" customFormat="1" ht="11.25">
      <c r="B362" s="154"/>
      <c r="D362" s="140" t="s">
        <v>151</v>
      </c>
      <c r="E362" s="155" t="s">
        <v>19</v>
      </c>
      <c r="F362" s="156" t="s">
        <v>2316</v>
      </c>
      <c r="H362" s="155" t="s">
        <v>19</v>
      </c>
      <c r="I362" s="332"/>
      <c r="L362" s="154"/>
      <c r="M362" s="158"/>
      <c r="T362" s="159"/>
      <c r="AT362" s="155" t="s">
        <v>151</v>
      </c>
      <c r="AU362" s="155" t="s">
        <v>78</v>
      </c>
      <c r="AV362" s="13" t="s">
        <v>78</v>
      </c>
      <c r="AW362" s="13" t="s">
        <v>31</v>
      </c>
      <c r="AX362" s="13" t="s">
        <v>70</v>
      </c>
      <c r="AY362" s="155" t="s">
        <v>142</v>
      </c>
    </row>
    <row r="363" spans="2:65" s="11" customFormat="1" ht="11.25">
      <c r="B363" s="139"/>
      <c r="D363" s="140" t="s">
        <v>151</v>
      </c>
      <c r="E363" s="141" t="s">
        <v>19</v>
      </c>
      <c r="F363" s="142" t="s">
        <v>2317</v>
      </c>
      <c r="H363" s="143">
        <v>540</v>
      </c>
      <c r="I363" s="330"/>
      <c r="L363" s="139"/>
      <c r="M363" s="145"/>
      <c r="T363" s="146"/>
      <c r="AT363" s="141" t="s">
        <v>151</v>
      </c>
      <c r="AU363" s="141" t="s">
        <v>78</v>
      </c>
      <c r="AV363" s="11" t="s">
        <v>80</v>
      </c>
      <c r="AW363" s="11" t="s">
        <v>31</v>
      </c>
      <c r="AX363" s="11" t="s">
        <v>70</v>
      </c>
      <c r="AY363" s="141" t="s">
        <v>142</v>
      </c>
    </row>
    <row r="364" spans="2:65" s="12" customFormat="1" ht="11.25">
      <c r="B364" s="147"/>
      <c r="D364" s="140" t="s">
        <v>151</v>
      </c>
      <c r="E364" s="148" t="s">
        <v>19</v>
      </c>
      <c r="F364" s="149" t="s">
        <v>154</v>
      </c>
      <c r="H364" s="150">
        <v>7122</v>
      </c>
      <c r="I364" s="331"/>
      <c r="L364" s="147"/>
      <c r="M364" s="152"/>
      <c r="T364" s="153"/>
      <c r="AT364" s="148" t="s">
        <v>151</v>
      </c>
      <c r="AU364" s="148" t="s">
        <v>78</v>
      </c>
      <c r="AV364" s="12" t="s">
        <v>149</v>
      </c>
      <c r="AW364" s="12" t="s">
        <v>31</v>
      </c>
      <c r="AX364" s="12" t="s">
        <v>78</v>
      </c>
      <c r="AY364" s="148" t="s">
        <v>142</v>
      </c>
    </row>
    <row r="365" spans="2:65" s="13" customFormat="1" ht="11.25">
      <c r="B365" s="154"/>
      <c r="D365" s="140" t="s">
        <v>151</v>
      </c>
      <c r="E365" s="155" t="s">
        <v>19</v>
      </c>
      <c r="F365" s="156" t="s">
        <v>155</v>
      </c>
      <c r="H365" s="155" t="s">
        <v>19</v>
      </c>
      <c r="I365" s="332"/>
      <c r="L365" s="154"/>
      <c r="M365" s="158"/>
      <c r="T365" s="159"/>
      <c r="AT365" s="155" t="s">
        <v>151</v>
      </c>
      <c r="AU365" s="155" t="s">
        <v>78</v>
      </c>
      <c r="AV365" s="13" t="s">
        <v>78</v>
      </c>
      <c r="AW365" s="13" t="s">
        <v>31</v>
      </c>
      <c r="AX365" s="13" t="s">
        <v>70</v>
      </c>
      <c r="AY365" s="155" t="s">
        <v>142</v>
      </c>
    </row>
    <row r="366" spans="2:65" s="1" customFormat="1" ht="16.5" customHeight="1">
      <c r="B366" s="32"/>
      <c r="C366" s="125" t="s">
        <v>302</v>
      </c>
      <c r="D366" s="125" t="s">
        <v>143</v>
      </c>
      <c r="E366" s="126" t="s">
        <v>895</v>
      </c>
      <c r="F366" s="127" t="s">
        <v>896</v>
      </c>
      <c r="G366" s="128" t="s">
        <v>146</v>
      </c>
      <c r="H366" s="129">
        <v>930</v>
      </c>
      <c r="I366" s="329"/>
      <c r="J366" s="131">
        <f>ROUND(I366*H366,2)</f>
        <v>0</v>
      </c>
      <c r="K366" s="127" t="s">
        <v>147</v>
      </c>
      <c r="L366" s="132"/>
      <c r="M366" s="133" t="s">
        <v>19</v>
      </c>
      <c r="N366" s="134" t="s">
        <v>41</v>
      </c>
      <c r="P366" s="135">
        <f>O366*H366</f>
        <v>0</v>
      </c>
      <c r="Q366" s="135">
        <v>5.6999999999999998E-4</v>
      </c>
      <c r="R366" s="135">
        <f>Q366*H366</f>
        <v>0.53010000000000002</v>
      </c>
      <c r="S366" s="135">
        <v>0</v>
      </c>
      <c r="T366" s="136">
        <f>S366*H366</f>
        <v>0</v>
      </c>
      <c r="AR366" s="137" t="s">
        <v>148</v>
      </c>
      <c r="AT366" s="137" t="s">
        <v>143</v>
      </c>
      <c r="AU366" s="137" t="s">
        <v>78</v>
      </c>
      <c r="AY366" s="17" t="s">
        <v>142</v>
      </c>
      <c r="BE366" s="138">
        <f>IF(N366="základní",J366,0)</f>
        <v>0</v>
      </c>
      <c r="BF366" s="138">
        <f>IF(N366="snížená",J366,0)</f>
        <v>0</v>
      </c>
      <c r="BG366" s="138">
        <f>IF(N366="zákl. přenesená",J366,0)</f>
        <v>0</v>
      </c>
      <c r="BH366" s="138">
        <f>IF(N366="sníž. přenesená",J366,0)</f>
        <v>0</v>
      </c>
      <c r="BI366" s="138">
        <f>IF(N366="nulová",J366,0)</f>
        <v>0</v>
      </c>
      <c r="BJ366" s="17" t="s">
        <v>78</v>
      </c>
      <c r="BK366" s="138">
        <f>ROUND(I366*H366,2)</f>
        <v>0</v>
      </c>
      <c r="BL366" s="17" t="s">
        <v>149</v>
      </c>
      <c r="BM366" s="137" t="s">
        <v>2325</v>
      </c>
    </row>
    <row r="367" spans="2:65" s="13" customFormat="1" ht="11.25">
      <c r="B367" s="154"/>
      <c r="D367" s="140" t="s">
        <v>151</v>
      </c>
      <c r="E367" s="155" t="s">
        <v>19</v>
      </c>
      <c r="F367" s="156" t="s">
        <v>731</v>
      </c>
      <c r="H367" s="155" t="s">
        <v>19</v>
      </c>
      <c r="I367" s="332"/>
      <c r="L367" s="154"/>
      <c r="M367" s="158"/>
      <c r="T367" s="159"/>
      <c r="AT367" s="155" t="s">
        <v>151</v>
      </c>
      <c r="AU367" s="155" t="s">
        <v>78</v>
      </c>
      <c r="AV367" s="13" t="s">
        <v>78</v>
      </c>
      <c r="AW367" s="13" t="s">
        <v>31</v>
      </c>
      <c r="AX367" s="13" t="s">
        <v>70</v>
      </c>
      <c r="AY367" s="155" t="s">
        <v>142</v>
      </c>
    </row>
    <row r="368" spans="2:65" s="11" customFormat="1" ht="11.25">
      <c r="B368" s="139"/>
      <c r="D368" s="140" t="s">
        <v>151</v>
      </c>
      <c r="E368" s="141" t="s">
        <v>19</v>
      </c>
      <c r="F368" s="142" t="s">
        <v>1388</v>
      </c>
      <c r="H368" s="143">
        <v>130</v>
      </c>
      <c r="I368" s="330"/>
      <c r="L368" s="139"/>
      <c r="M368" s="145"/>
      <c r="T368" s="146"/>
      <c r="AT368" s="141" t="s">
        <v>151</v>
      </c>
      <c r="AU368" s="141" t="s">
        <v>78</v>
      </c>
      <c r="AV368" s="11" t="s">
        <v>80</v>
      </c>
      <c r="AW368" s="11" t="s">
        <v>31</v>
      </c>
      <c r="AX368" s="11" t="s">
        <v>70</v>
      </c>
      <c r="AY368" s="141" t="s">
        <v>142</v>
      </c>
    </row>
    <row r="369" spans="2:65" s="13" customFormat="1" ht="11.25">
      <c r="B369" s="154"/>
      <c r="D369" s="140" t="s">
        <v>151</v>
      </c>
      <c r="E369" s="155" t="s">
        <v>19</v>
      </c>
      <c r="F369" s="156" t="s">
        <v>2296</v>
      </c>
      <c r="H369" s="155" t="s">
        <v>19</v>
      </c>
      <c r="I369" s="332"/>
      <c r="L369" s="154"/>
      <c r="M369" s="158"/>
      <c r="T369" s="159"/>
      <c r="AT369" s="155" t="s">
        <v>151</v>
      </c>
      <c r="AU369" s="155" t="s">
        <v>78</v>
      </c>
      <c r="AV369" s="13" t="s">
        <v>78</v>
      </c>
      <c r="AW369" s="13" t="s">
        <v>31</v>
      </c>
      <c r="AX369" s="13" t="s">
        <v>70</v>
      </c>
      <c r="AY369" s="155" t="s">
        <v>142</v>
      </c>
    </row>
    <row r="370" spans="2:65" s="11" customFormat="1" ht="11.25">
      <c r="B370" s="139"/>
      <c r="D370" s="140" t="s">
        <v>151</v>
      </c>
      <c r="E370" s="141" t="s">
        <v>19</v>
      </c>
      <c r="F370" s="142" t="s">
        <v>2326</v>
      </c>
      <c r="H370" s="143">
        <v>800</v>
      </c>
      <c r="I370" s="330"/>
      <c r="L370" s="139"/>
      <c r="M370" s="145"/>
      <c r="T370" s="146"/>
      <c r="AT370" s="141" t="s">
        <v>151</v>
      </c>
      <c r="AU370" s="141" t="s">
        <v>78</v>
      </c>
      <c r="AV370" s="11" t="s">
        <v>80</v>
      </c>
      <c r="AW370" s="11" t="s">
        <v>31</v>
      </c>
      <c r="AX370" s="11" t="s">
        <v>70</v>
      </c>
      <c r="AY370" s="141" t="s">
        <v>142</v>
      </c>
    </row>
    <row r="371" spans="2:65" s="12" customFormat="1" ht="11.25">
      <c r="B371" s="147"/>
      <c r="D371" s="140" t="s">
        <v>151</v>
      </c>
      <c r="E371" s="148" t="s">
        <v>19</v>
      </c>
      <c r="F371" s="149" t="s">
        <v>154</v>
      </c>
      <c r="H371" s="150">
        <v>930</v>
      </c>
      <c r="I371" s="331"/>
      <c r="L371" s="147"/>
      <c r="M371" s="152"/>
      <c r="T371" s="153"/>
      <c r="AT371" s="148" t="s">
        <v>151</v>
      </c>
      <c r="AU371" s="148" t="s">
        <v>78</v>
      </c>
      <c r="AV371" s="12" t="s">
        <v>149</v>
      </c>
      <c r="AW371" s="12" t="s">
        <v>31</v>
      </c>
      <c r="AX371" s="12" t="s">
        <v>78</v>
      </c>
      <c r="AY371" s="148" t="s">
        <v>142</v>
      </c>
    </row>
    <row r="372" spans="2:65" s="13" customFormat="1" ht="11.25">
      <c r="B372" s="154"/>
      <c r="D372" s="140" t="s">
        <v>151</v>
      </c>
      <c r="E372" s="155" t="s">
        <v>19</v>
      </c>
      <c r="F372" s="156" t="s">
        <v>155</v>
      </c>
      <c r="H372" s="155" t="s">
        <v>19</v>
      </c>
      <c r="I372" s="332"/>
      <c r="L372" s="154"/>
      <c r="M372" s="158"/>
      <c r="T372" s="159"/>
      <c r="AT372" s="155" t="s">
        <v>151</v>
      </c>
      <c r="AU372" s="155" t="s">
        <v>78</v>
      </c>
      <c r="AV372" s="13" t="s">
        <v>78</v>
      </c>
      <c r="AW372" s="13" t="s">
        <v>31</v>
      </c>
      <c r="AX372" s="13" t="s">
        <v>70</v>
      </c>
      <c r="AY372" s="155" t="s">
        <v>142</v>
      </c>
    </row>
    <row r="373" spans="2:65" s="1" customFormat="1" ht="16.5" customHeight="1">
      <c r="B373" s="32"/>
      <c r="C373" s="125" t="s">
        <v>308</v>
      </c>
      <c r="D373" s="125" t="s">
        <v>143</v>
      </c>
      <c r="E373" s="126" t="s">
        <v>907</v>
      </c>
      <c r="F373" s="127" t="s">
        <v>908</v>
      </c>
      <c r="G373" s="128" t="s">
        <v>146</v>
      </c>
      <c r="H373" s="129">
        <v>1280</v>
      </c>
      <c r="I373" s="329"/>
      <c r="J373" s="131">
        <f>ROUND(I373*H373,2)</f>
        <v>0</v>
      </c>
      <c r="K373" s="127" t="s">
        <v>147</v>
      </c>
      <c r="L373" s="132"/>
      <c r="M373" s="133" t="s">
        <v>19</v>
      </c>
      <c r="N373" s="134" t="s">
        <v>41</v>
      </c>
      <c r="P373" s="135">
        <f>O373*H373</f>
        <v>0</v>
      </c>
      <c r="Q373" s="135">
        <v>5.1999999999999995E-4</v>
      </c>
      <c r="R373" s="135">
        <f>Q373*H373</f>
        <v>0.66559999999999997</v>
      </c>
      <c r="S373" s="135">
        <v>0</v>
      </c>
      <c r="T373" s="136">
        <f>S373*H373</f>
        <v>0</v>
      </c>
      <c r="AR373" s="137" t="s">
        <v>148</v>
      </c>
      <c r="AT373" s="137" t="s">
        <v>143</v>
      </c>
      <c r="AU373" s="137" t="s">
        <v>78</v>
      </c>
      <c r="AY373" s="17" t="s">
        <v>142</v>
      </c>
      <c r="BE373" s="138">
        <f>IF(N373="základní",J373,0)</f>
        <v>0</v>
      </c>
      <c r="BF373" s="138">
        <f>IF(N373="snížená",J373,0)</f>
        <v>0</v>
      </c>
      <c r="BG373" s="138">
        <f>IF(N373="zákl. přenesená",J373,0)</f>
        <v>0</v>
      </c>
      <c r="BH373" s="138">
        <f>IF(N373="sníž. přenesená",J373,0)</f>
        <v>0</v>
      </c>
      <c r="BI373" s="138">
        <f>IF(N373="nulová",J373,0)</f>
        <v>0</v>
      </c>
      <c r="BJ373" s="17" t="s">
        <v>78</v>
      </c>
      <c r="BK373" s="138">
        <f>ROUND(I373*H373,2)</f>
        <v>0</v>
      </c>
      <c r="BL373" s="17" t="s">
        <v>149</v>
      </c>
      <c r="BM373" s="137" t="s">
        <v>2327</v>
      </c>
    </row>
    <row r="374" spans="2:65" s="13" customFormat="1" ht="11.25">
      <c r="B374" s="154"/>
      <c r="D374" s="140" t="s">
        <v>151</v>
      </c>
      <c r="E374" s="155" t="s">
        <v>19</v>
      </c>
      <c r="F374" s="156" t="s">
        <v>731</v>
      </c>
      <c r="H374" s="155" t="s">
        <v>19</v>
      </c>
      <c r="I374" s="332"/>
      <c r="L374" s="154"/>
      <c r="M374" s="158"/>
      <c r="T374" s="159"/>
      <c r="AT374" s="155" t="s">
        <v>151</v>
      </c>
      <c r="AU374" s="155" t="s">
        <v>78</v>
      </c>
      <c r="AV374" s="13" t="s">
        <v>78</v>
      </c>
      <c r="AW374" s="13" t="s">
        <v>31</v>
      </c>
      <c r="AX374" s="13" t="s">
        <v>70</v>
      </c>
      <c r="AY374" s="155" t="s">
        <v>142</v>
      </c>
    </row>
    <row r="375" spans="2:65" s="11" customFormat="1" ht="11.25">
      <c r="B375" s="139"/>
      <c r="D375" s="140" t="s">
        <v>151</v>
      </c>
      <c r="E375" s="141" t="s">
        <v>19</v>
      </c>
      <c r="F375" s="142" t="s">
        <v>2328</v>
      </c>
      <c r="H375" s="143">
        <v>180</v>
      </c>
      <c r="I375" s="330"/>
      <c r="L375" s="139"/>
      <c r="M375" s="145"/>
      <c r="T375" s="146"/>
      <c r="AT375" s="141" t="s">
        <v>151</v>
      </c>
      <c r="AU375" s="141" t="s">
        <v>78</v>
      </c>
      <c r="AV375" s="11" t="s">
        <v>80</v>
      </c>
      <c r="AW375" s="11" t="s">
        <v>31</v>
      </c>
      <c r="AX375" s="11" t="s">
        <v>70</v>
      </c>
      <c r="AY375" s="141" t="s">
        <v>142</v>
      </c>
    </row>
    <row r="376" spans="2:65" s="13" customFormat="1" ht="11.25">
      <c r="B376" s="154"/>
      <c r="D376" s="140" t="s">
        <v>151</v>
      </c>
      <c r="E376" s="155" t="s">
        <v>19</v>
      </c>
      <c r="F376" s="156" t="s">
        <v>2296</v>
      </c>
      <c r="H376" s="155" t="s">
        <v>19</v>
      </c>
      <c r="I376" s="332"/>
      <c r="L376" s="154"/>
      <c r="M376" s="158"/>
      <c r="T376" s="159"/>
      <c r="AT376" s="155" t="s">
        <v>151</v>
      </c>
      <c r="AU376" s="155" t="s">
        <v>78</v>
      </c>
      <c r="AV376" s="13" t="s">
        <v>78</v>
      </c>
      <c r="AW376" s="13" t="s">
        <v>31</v>
      </c>
      <c r="AX376" s="13" t="s">
        <v>70</v>
      </c>
      <c r="AY376" s="155" t="s">
        <v>142</v>
      </c>
    </row>
    <row r="377" spans="2:65" s="11" customFormat="1" ht="11.25">
      <c r="B377" s="139"/>
      <c r="D377" s="140" t="s">
        <v>151</v>
      </c>
      <c r="E377" s="141" t="s">
        <v>19</v>
      </c>
      <c r="F377" s="142" t="s">
        <v>2329</v>
      </c>
      <c r="H377" s="143">
        <v>1100</v>
      </c>
      <c r="I377" s="330"/>
      <c r="L377" s="139"/>
      <c r="M377" s="145"/>
      <c r="T377" s="146"/>
      <c r="AT377" s="141" t="s">
        <v>151</v>
      </c>
      <c r="AU377" s="141" t="s">
        <v>78</v>
      </c>
      <c r="AV377" s="11" t="s">
        <v>80</v>
      </c>
      <c r="AW377" s="11" t="s">
        <v>31</v>
      </c>
      <c r="AX377" s="11" t="s">
        <v>70</v>
      </c>
      <c r="AY377" s="141" t="s">
        <v>142</v>
      </c>
    </row>
    <row r="378" spans="2:65" s="12" customFormat="1" ht="11.25">
      <c r="B378" s="147"/>
      <c r="D378" s="140" t="s">
        <v>151</v>
      </c>
      <c r="E378" s="148" t="s">
        <v>19</v>
      </c>
      <c r="F378" s="149" t="s">
        <v>154</v>
      </c>
      <c r="H378" s="150">
        <v>1280</v>
      </c>
      <c r="I378" s="331"/>
      <c r="L378" s="147"/>
      <c r="M378" s="152"/>
      <c r="T378" s="153"/>
      <c r="AT378" s="148" t="s">
        <v>151</v>
      </c>
      <c r="AU378" s="148" t="s">
        <v>78</v>
      </c>
      <c r="AV378" s="12" t="s">
        <v>149</v>
      </c>
      <c r="AW378" s="12" t="s">
        <v>31</v>
      </c>
      <c r="AX378" s="12" t="s">
        <v>78</v>
      </c>
      <c r="AY378" s="148" t="s">
        <v>142</v>
      </c>
    </row>
    <row r="379" spans="2:65" s="13" customFormat="1" ht="11.25">
      <c r="B379" s="154"/>
      <c r="D379" s="140" t="s">
        <v>151</v>
      </c>
      <c r="E379" s="155" t="s">
        <v>19</v>
      </c>
      <c r="F379" s="156" t="s">
        <v>2330</v>
      </c>
      <c r="H379" s="155" t="s">
        <v>19</v>
      </c>
      <c r="I379" s="332"/>
      <c r="L379" s="154"/>
      <c r="M379" s="158"/>
      <c r="T379" s="159"/>
      <c r="AT379" s="155" t="s">
        <v>151</v>
      </c>
      <c r="AU379" s="155" t="s">
        <v>78</v>
      </c>
      <c r="AV379" s="13" t="s">
        <v>78</v>
      </c>
      <c r="AW379" s="13" t="s">
        <v>31</v>
      </c>
      <c r="AX379" s="13" t="s">
        <v>70</v>
      </c>
      <c r="AY379" s="155" t="s">
        <v>142</v>
      </c>
    </row>
    <row r="380" spans="2:65" s="1" customFormat="1" ht="16.5" customHeight="1">
      <c r="B380" s="32"/>
      <c r="C380" s="125" t="s">
        <v>313</v>
      </c>
      <c r="D380" s="125" t="s">
        <v>143</v>
      </c>
      <c r="E380" s="126" t="s">
        <v>196</v>
      </c>
      <c r="F380" s="127" t="s">
        <v>197</v>
      </c>
      <c r="G380" s="128" t="s">
        <v>146</v>
      </c>
      <c r="H380" s="129">
        <v>11450</v>
      </c>
      <c r="I380" s="329"/>
      <c r="J380" s="131">
        <f>ROUND(I380*H380,2)</f>
        <v>0</v>
      </c>
      <c r="K380" s="127" t="s">
        <v>147</v>
      </c>
      <c r="L380" s="132"/>
      <c r="M380" s="133" t="s">
        <v>19</v>
      </c>
      <c r="N380" s="134" t="s">
        <v>41</v>
      </c>
      <c r="P380" s="135">
        <f>O380*H380</f>
        <v>0</v>
      </c>
      <c r="Q380" s="135">
        <v>9.0000000000000006E-5</v>
      </c>
      <c r="R380" s="135">
        <f>Q380*H380</f>
        <v>1.0305</v>
      </c>
      <c r="S380" s="135">
        <v>0</v>
      </c>
      <c r="T380" s="136">
        <f>S380*H380</f>
        <v>0</v>
      </c>
      <c r="AR380" s="137" t="s">
        <v>148</v>
      </c>
      <c r="AT380" s="137" t="s">
        <v>143</v>
      </c>
      <c r="AU380" s="137" t="s">
        <v>78</v>
      </c>
      <c r="AY380" s="17" t="s">
        <v>142</v>
      </c>
      <c r="BE380" s="138">
        <f>IF(N380="základní",J380,0)</f>
        <v>0</v>
      </c>
      <c r="BF380" s="138">
        <f>IF(N380="snížená",J380,0)</f>
        <v>0</v>
      </c>
      <c r="BG380" s="138">
        <f>IF(N380="zákl. přenesená",J380,0)</f>
        <v>0</v>
      </c>
      <c r="BH380" s="138">
        <f>IF(N380="sníž. přenesená",J380,0)</f>
        <v>0</v>
      </c>
      <c r="BI380" s="138">
        <f>IF(N380="nulová",J380,0)</f>
        <v>0</v>
      </c>
      <c r="BJ380" s="17" t="s">
        <v>78</v>
      </c>
      <c r="BK380" s="138">
        <f>ROUND(I380*H380,2)</f>
        <v>0</v>
      </c>
      <c r="BL380" s="17" t="s">
        <v>149</v>
      </c>
      <c r="BM380" s="137" t="s">
        <v>2331</v>
      </c>
    </row>
    <row r="381" spans="2:65" s="11" customFormat="1" ht="11.25">
      <c r="B381" s="139"/>
      <c r="D381" s="140" t="s">
        <v>151</v>
      </c>
      <c r="E381" s="141" t="s">
        <v>19</v>
      </c>
      <c r="F381" s="142" t="s">
        <v>2332</v>
      </c>
      <c r="H381" s="143">
        <v>11450</v>
      </c>
      <c r="I381" s="330"/>
      <c r="L381" s="139"/>
      <c r="M381" s="145"/>
      <c r="T381" s="146"/>
      <c r="AT381" s="141" t="s">
        <v>151</v>
      </c>
      <c r="AU381" s="141" t="s">
        <v>78</v>
      </c>
      <c r="AV381" s="11" t="s">
        <v>80</v>
      </c>
      <c r="AW381" s="11" t="s">
        <v>31</v>
      </c>
      <c r="AX381" s="11" t="s">
        <v>70</v>
      </c>
      <c r="AY381" s="141" t="s">
        <v>142</v>
      </c>
    </row>
    <row r="382" spans="2:65" s="12" customFormat="1" ht="11.25">
      <c r="B382" s="147"/>
      <c r="D382" s="140" t="s">
        <v>151</v>
      </c>
      <c r="E382" s="148" t="s">
        <v>19</v>
      </c>
      <c r="F382" s="149" t="s">
        <v>154</v>
      </c>
      <c r="H382" s="150">
        <v>11450</v>
      </c>
      <c r="I382" s="331"/>
      <c r="L382" s="147"/>
      <c r="M382" s="152"/>
      <c r="T382" s="153"/>
      <c r="AT382" s="148" t="s">
        <v>151</v>
      </c>
      <c r="AU382" s="148" t="s">
        <v>78</v>
      </c>
      <c r="AV382" s="12" t="s">
        <v>149</v>
      </c>
      <c r="AW382" s="12" t="s">
        <v>31</v>
      </c>
      <c r="AX382" s="12" t="s">
        <v>78</v>
      </c>
      <c r="AY382" s="148" t="s">
        <v>142</v>
      </c>
    </row>
    <row r="383" spans="2:65" s="13" customFormat="1" ht="11.25">
      <c r="B383" s="154"/>
      <c r="D383" s="140" t="s">
        <v>151</v>
      </c>
      <c r="E383" s="155" t="s">
        <v>19</v>
      </c>
      <c r="F383" s="156" t="s">
        <v>155</v>
      </c>
      <c r="H383" s="155" t="s">
        <v>19</v>
      </c>
      <c r="I383" s="332"/>
      <c r="L383" s="154"/>
      <c r="M383" s="158"/>
      <c r="T383" s="159"/>
      <c r="AT383" s="155" t="s">
        <v>151</v>
      </c>
      <c r="AU383" s="155" t="s">
        <v>78</v>
      </c>
      <c r="AV383" s="13" t="s">
        <v>78</v>
      </c>
      <c r="AW383" s="13" t="s">
        <v>31</v>
      </c>
      <c r="AX383" s="13" t="s">
        <v>70</v>
      </c>
      <c r="AY383" s="155" t="s">
        <v>142</v>
      </c>
    </row>
    <row r="384" spans="2:65" s="1" customFormat="1" ht="21.75" customHeight="1">
      <c r="B384" s="32"/>
      <c r="C384" s="125" t="s">
        <v>322</v>
      </c>
      <c r="D384" s="125" t="s">
        <v>143</v>
      </c>
      <c r="E384" s="126" t="s">
        <v>201</v>
      </c>
      <c r="F384" s="127" t="s">
        <v>202</v>
      </c>
      <c r="G384" s="128" t="s">
        <v>146</v>
      </c>
      <c r="H384" s="129">
        <v>6968</v>
      </c>
      <c r="I384" s="329"/>
      <c r="J384" s="131">
        <f>ROUND(I384*H384,2)</f>
        <v>0</v>
      </c>
      <c r="K384" s="127" t="s">
        <v>147</v>
      </c>
      <c r="L384" s="132"/>
      <c r="M384" s="133" t="s">
        <v>19</v>
      </c>
      <c r="N384" s="134" t="s">
        <v>41</v>
      </c>
      <c r="P384" s="135">
        <f>O384*H384</f>
        <v>0</v>
      </c>
      <c r="Q384" s="135">
        <v>1.8000000000000001E-4</v>
      </c>
      <c r="R384" s="135">
        <f>Q384*H384</f>
        <v>1.25424</v>
      </c>
      <c r="S384" s="135">
        <v>0</v>
      </c>
      <c r="T384" s="136">
        <f>S384*H384</f>
        <v>0</v>
      </c>
      <c r="AR384" s="137" t="s">
        <v>148</v>
      </c>
      <c r="AT384" s="137" t="s">
        <v>143</v>
      </c>
      <c r="AU384" s="137" t="s">
        <v>78</v>
      </c>
      <c r="AY384" s="17" t="s">
        <v>142</v>
      </c>
      <c r="BE384" s="138">
        <f>IF(N384="základní",J384,0)</f>
        <v>0</v>
      </c>
      <c r="BF384" s="138">
        <f>IF(N384="snížená",J384,0)</f>
        <v>0</v>
      </c>
      <c r="BG384" s="138">
        <f>IF(N384="zákl. přenesená",J384,0)</f>
        <v>0</v>
      </c>
      <c r="BH384" s="138">
        <f>IF(N384="sníž. přenesená",J384,0)</f>
        <v>0</v>
      </c>
      <c r="BI384" s="138">
        <f>IF(N384="nulová",J384,0)</f>
        <v>0</v>
      </c>
      <c r="BJ384" s="17" t="s">
        <v>78</v>
      </c>
      <c r="BK384" s="138">
        <f>ROUND(I384*H384,2)</f>
        <v>0</v>
      </c>
      <c r="BL384" s="17" t="s">
        <v>149</v>
      </c>
      <c r="BM384" s="137" t="s">
        <v>2333</v>
      </c>
    </row>
    <row r="385" spans="2:51" s="13" customFormat="1" ht="11.25">
      <c r="B385" s="154"/>
      <c r="D385" s="140" t="s">
        <v>151</v>
      </c>
      <c r="E385" s="155" t="s">
        <v>19</v>
      </c>
      <c r="F385" s="156" t="s">
        <v>731</v>
      </c>
      <c r="H385" s="155" t="s">
        <v>19</v>
      </c>
      <c r="I385" s="332"/>
      <c r="L385" s="154"/>
      <c r="M385" s="158"/>
      <c r="T385" s="159"/>
      <c r="AT385" s="155" t="s">
        <v>151</v>
      </c>
      <c r="AU385" s="155" t="s">
        <v>78</v>
      </c>
      <c r="AV385" s="13" t="s">
        <v>78</v>
      </c>
      <c r="AW385" s="13" t="s">
        <v>31</v>
      </c>
      <c r="AX385" s="13" t="s">
        <v>70</v>
      </c>
      <c r="AY385" s="155" t="s">
        <v>142</v>
      </c>
    </row>
    <row r="386" spans="2:51" s="11" customFormat="1" ht="11.25">
      <c r="B386" s="139"/>
      <c r="D386" s="140" t="s">
        <v>151</v>
      </c>
      <c r="E386" s="141" t="s">
        <v>19</v>
      </c>
      <c r="F386" s="142" t="s">
        <v>1193</v>
      </c>
      <c r="H386" s="143">
        <v>94</v>
      </c>
      <c r="I386" s="330"/>
      <c r="L386" s="139"/>
      <c r="M386" s="145"/>
      <c r="T386" s="146"/>
      <c r="AT386" s="141" t="s">
        <v>151</v>
      </c>
      <c r="AU386" s="141" t="s">
        <v>78</v>
      </c>
      <c r="AV386" s="11" t="s">
        <v>80</v>
      </c>
      <c r="AW386" s="11" t="s">
        <v>31</v>
      </c>
      <c r="AX386" s="11" t="s">
        <v>70</v>
      </c>
      <c r="AY386" s="141" t="s">
        <v>142</v>
      </c>
    </row>
    <row r="387" spans="2:51" s="13" customFormat="1" ht="11.25">
      <c r="B387" s="154"/>
      <c r="D387" s="140" t="s">
        <v>151</v>
      </c>
      <c r="E387" s="155" t="s">
        <v>19</v>
      </c>
      <c r="F387" s="156" t="s">
        <v>2296</v>
      </c>
      <c r="H387" s="155" t="s">
        <v>19</v>
      </c>
      <c r="I387" s="332"/>
      <c r="L387" s="154"/>
      <c r="M387" s="158"/>
      <c r="T387" s="159"/>
      <c r="AT387" s="155" t="s">
        <v>151</v>
      </c>
      <c r="AU387" s="155" t="s">
        <v>78</v>
      </c>
      <c r="AV387" s="13" t="s">
        <v>78</v>
      </c>
      <c r="AW387" s="13" t="s">
        <v>31</v>
      </c>
      <c r="AX387" s="13" t="s">
        <v>70</v>
      </c>
      <c r="AY387" s="155" t="s">
        <v>142</v>
      </c>
    </row>
    <row r="388" spans="2:51" s="11" customFormat="1" ht="11.25">
      <c r="B388" s="139"/>
      <c r="D388" s="140" t="s">
        <v>151</v>
      </c>
      <c r="E388" s="141" t="s">
        <v>19</v>
      </c>
      <c r="F388" s="142" t="s">
        <v>2334</v>
      </c>
      <c r="H388" s="143">
        <v>560</v>
      </c>
      <c r="I388" s="330"/>
      <c r="L388" s="139"/>
      <c r="M388" s="145"/>
      <c r="T388" s="146"/>
      <c r="AT388" s="141" t="s">
        <v>151</v>
      </c>
      <c r="AU388" s="141" t="s">
        <v>78</v>
      </c>
      <c r="AV388" s="11" t="s">
        <v>80</v>
      </c>
      <c r="AW388" s="11" t="s">
        <v>31</v>
      </c>
      <c r="AX388" s="11" t="s">
        <v>70</v>
      </c>
      <c r="AY388" s="141" t="s">
        <v>142</v>
      </c>
    </row>
    <row r="389" spans="2:51" s="13" customFormat="1" ht="11.25">
      <c r="B389" s="154"/>
      <c r="D389" s="140" t="s">
        <v>151</v>
      </c>
      <c r="E389" s="155" t="s">
        <v>19</v>
      </c>
      <c r="F389" s="156" t="s">
        <v>663</v>
      </c>
      <c r="H389" s="155" t="s">
        <v>19</v>
      </c>
      <c r="I389" s="332"/>
      <c r="L389" s="154"/>
      <c r="M389" s="158"/>
      <c r="T389" s="159"/>
      <c r="AT389" s="155" t="s">
        <v>151</v>
      </c>
      <c r="AU389" s="155" t="s">
        <v>78</v>
      </c>
      <c r="AV389" s="13" t="s">
        <v>78</v>
      </c>
      <c r="AW389" s="13" t="s">
        <v>31</v>
      </c>
      <c r="AX389" s="13" t="s">
        <v>70</v>
      </c>
      <c r="AY389" s="155" t="s">
        <v>142</v>
      </c>
    </row>
    <row r="390" spans="2:51" s="11" customFormat="1" ht="11.25">
      <c r="B390" s="139"/>
      <c r="D390" s="140" t="s">
        <v>151</v>
      </c>
      <c r="E390" s="141" t="s">
        <v>19</v>
      </c>
      <c r="F390" s="142" t="s">
        <v>2335</v>
      </c>
      <c r="H390" s="143">
        <v>2053.2800000000002</v>
      </c>
      <c r="I390" s="330"/>
      <c r="L390" s="139"/>
      <c r="M390" s="145"/>
      <c r="T390" s="146"/>
      <c r="AT390" s="141" t="s">
        <v>151</v>
      </c>
      <c r="AU390" s="141" t="s">
        <v>78</v>
      </c>
      <c r="AV390" s="11" t="s">
        <v>80</v>
      </c>
      <c r="AW390" s="11" t="s">
        <v>31</v>
      </c>
      <c r="AX390" s="11" t="s">
        <v>70</v>
      </c>
      <c r="AY390" s="141" t="s">
        <v>142</v>
      </c>
    </row>
    <row r="391" spans="2:51" s="11" customFormat="1" ht="11.25">
      <c r="B391" s="139"/>
      <c r="D391" s="140" t="s">
        <v>151</v>
      </c>
      <c r="E391" s="141" t="s">
        <v>19</v>
      </c>
      <c r="F391" s="142" t="s">
        <v>927</v>
      </c>
      <c r="H391" s="143">
        <v>0.72</v>
      </c>
      <c r="I391" s="330"/>
      <c r="L391" s="139"/>
      <c r="M391" s="145"/>
      <c r="T391" s="146"/>
      <c r="AT391" s="141" t="s">
        <v>151</v>
      </c>
      <c r="AU391" s="141" t="s">
        <v>78</v>
      </c>
      <c r="AV391" s="11" t="s">
        <v>80</v>
      </c>
      <c r="AW391" s="11" t="s">
        <v>31</v>
      </c>
      <c r="AX391" s="11" t="s">
        <v>70</v>
      </c>
      <c r="AY391" s="141" t="s">
        <v>142</v>
      </c>
    </row>
    <row r="392" spans="2:51" s="13" customFormat="1" ht="11.25">
      <c r="B392" s="154"/>
      <c r="D392" s="140" t="s">
        <v>151</v>
      </c>
      <c r="E392" s="155" t="s">
        <v>19</v>
      </c>
      <c r="F392" s="156" t="s">
        <v>855</v>
      </c>
      <c r="H392" s="155" t="s">
        <v>19</v>
      </c>
      <c r="I392" s="332"/>
      <c r="L392" s="154"/>
      <c r="M392" s="158"/>
      <c r="T392" s="159"/>
      <c r="AT392" s="155" t="s">
        <v>151</v>
      </c>
      <c r="AU392" s="155" t="s">
        <v>78</v>
      </c>
      <c r="AV392" s="13" t="s">
        <v>78</v>
      </c>
      <c r="AW392" s="13" t="s">
        <v>31</v>
      </c>
      <c r="AX392" s="13" t="s">
        <v>70</v>
      </c>
      <c r="AY392" s="155" t="s">
        <v>142</v>
      </c>
    </row>
    <row r="393" spans="2:51" s="11" customFormat="1" ht="11.25">
      <c r="B393" s="139"/>
      <c r="D393" s="140" t="s">
        <v>151</v>
      </c>
      <c r="E393" s="141" t="s">
        <v>19</v>
      </c>
      <c r="F393" s="142" t="s">
        <v>2336</v>
      </c>
      <c r="H393" s="143">
        <v>1981.12</v>
      </c>
      <c r="I393" s="330"/>
      <c r="L393" s="139"/>
      <c r="M393" s="145"/>
      <c r="T393" s="146"/>
      <c r="AT393" s="141" t="s">
        <v>151</v>
      </c>
      <c r="AU393" s="141" t="s">
        <v>78</v>
      </c>
      <c r="AV393" s="11" t="s">
        <v>80</v>
      </c>
      <c r="AW393" s="11" t="s">
        <v>31</v>
      </c>
      <c r="AX393" s="11" t="s">
        <v>70</v>
      </c>
      <c r="AY393" s="141" t="s">
        <v>142</v>
      </c>
    </row>
    <row r="394" spans="2:51" s="11" customFormat="1" ht="11.25">
      <c r="B394" s="139"/>
      <c r="D394" s="140" t="s">
        <v>151</v>
      </c>
      <c r="E394" s="141" t="s">
        <v>19</v>
      </c>
      <c r="F394" s="142" t="s">
        <v>205</v>
      </c>
      <c r="H394" s="143">
        <v>0.88</v>
      </c>
      <c r="I394" s="330"/>
      <c r="L394" s="139"/>
      <c r="M394" s="145"/>
      <c r="T394" s="146"/>
      <c r="AT394" s="141" t="s">
        <v>151</v>
      </c>
      <c r="AU394" s="141" t="s">
        <v>78</v>
      </c>
      <c r="AV394" s="11" t="s">
        <v>80</v>
      </c>
      <c r="AW394" s="11" t="s">
        <v>31</v>
      </c>
      <c r="AX394" s="11" t="s">
        <v>70</v>
      </c>
      <c r="AY394" s="141" t="s">
        <v>142</v>
      </c>
    </row>
    <row r="395" spans="2:51" s="13" customFormat="1" ht="11.25">
      <c r="B395" s="154"/>
      <c r="D395" s="140" t="s">
        <v>151</v>
      </c>
      <c r="E395" s="155" t="s">
        <v>19</v>
      </c>
      <c r="F395" s="156" t="s">
        <v>1901</v>
      </c>
      <c r="H395" s="155" t="s">
        <v>19</v>
      </c>
      <c r="I395" s="332"/>
      <c r="L395" s="154"/>
      <c r="M395" s="158"/>
      <c r="T395" s="159"/>
      <c r="AT395" s="155" t="s">
        <v>151</v>
      </c>
      <c r="AU395" s="155" t="s">
        <v>78</v>
      </c>
      <c r="AV395" s="13" t="s">
        <v>78</v>
      </c>
      <c r="AW395" s="13" t="s">
        <v>31</v>
      </c>
      <c r="AX395" s="13" t="s">
        <v>70</v>
      </c>
      <c r="AY395" s="155" t="s">
        <v>142</v>
      </c>
    </row>
    <row r="396" spans="2:51" s="11" customFormat="1" ht="11.25">
      <c r="B396" s="139"/>
      <c r="D396" s="140" t="s">
        <v>151</v>
      </c>
      <c r="E396" s="141" t="s">
        <v>19</v>
      </c>
      <c r="F396" s="142" t="s">
        <v>2337</v>
      </c>
      <c r="H396" s="143">
        <v>1620.32</v>
      </c>
      <c r="I396" s="330"/>
      <c r="L396" s="139"/>
      <c r="M396" s="145"/>
      <c r="T396" s="146"/>
      <c r="AT396" s="141" t="s">
        <v>151</v>
      </c>
      <c r="AU396" s="141" t="s">
        <v>78</v>
      </c>
      <c r="AV396" s="11" t="s">
        <v>80</v>
      </c>
      <c r="AW396" s="11" t="s">
        <v>31</v>
      </c>
      <c r="AX396" s="11" t="s">
        <v>70</v>
      </c>
      <c r="AY396" s="141" t="s">
        <v>142</v>
      </c>
    </row>
    <row r="397" spans="2:51" s="11" customFormat="1" ht="11.25">
      <c r="B397" s="139"/>
      <c r="D397" s="140" t="s">
        <v>151</v>
      </c>
      <c r="E397" s="141" t="s">
        <v>19</v>
      </c>
      <c r="F397" s="142" t="s">
        <v>2338</v>
      </c>
      <c r="H397" s="143">
        <v>1.68</v>
      </c>
      <c r="I397" s="330"/>
      <c r="L397" s="139"/>
      <c r="M397" s="145"/>
      <c r="T397" s="146"/>
      <c r="AT397" s="141" t="s">
        <v>151</v>
      </c>
      <c r="AU397" s="141" t="s">
        <v>78</v>
      </c>
      <c r="AV397" s="11" t="s">
        <v>80</v>
      </c>
      <c r="AW397" s="11" t="s">
        <v>31</v>
      </c>
      <c r="AX397" s="11" t="s">
        <v>70</v>
      </c>
      <c r="AY397" s="141" t="s">
        <v>142</v>
      </c>
    </row>
    <row r="398" spans="2:51" s="11" customFormat="1" ht="11.25">
      <c r="B398" s="139"/>
      <c r="D398" s="140" t="s">
        <v>151</v>
      </c>
      <c r="E398" s="141" t="s">
        <v>19</v>
      </c>
      <c r="F398" s="142" t="s">
        <v>2339</v>
      </c>
      <c r="H398" s="143">
        <v>324.72000000000003</v>
      </c>
      <c r="I398" s="330"/>
      <c r="L398" s="139"/>
      <c r="M398" s="145"/>
      <c r="T398" s="146"/>
      <c r="AT398" s="141" t="s">
        <v>151</v>
      </c>
      <c r="AU398" s="141" t="s">
        <v>78</v>
      </c>
      <c r="AV398" s="11" t="s">
        <v>80</v>
      </c>
      <c r="AW398" s="11" t="s">
        <v>31</v>
      </c>
      <c r="AX398" s="11" t="s">
        <v>70</v>
      </c>
      <c r="AY398" s="141" t="s">
        <v>142</v>
      </c>
    </row>
    <row r="399" spans="2:51" s="11" customFormat="1" ht="11.25">
      <c r="B399" s="139"/>
      <c r="D399" s="140" t="s">
        <v>151</v>
      </c>
      <c r="E399" s="141" t="s">
        <v>19</v>
      </c>
      <c r="F399" s="142" t="s">
        <v>1485</v>
      </c>
      <c r="H399" s="143">
        <v>1.28</v>
      </c>
      <c r="I399" s="330"/>
      <c r="L399" s="139"/>
      <c r="M399" s="145"/>
      <c r="T399" s="146"/>
      <c r="AT399" s="141" t="s">
        <v>151</v>
      </c>
      <c r="AU399" s="141" t="s">
        <v>78</v>
      </c>
      <c r="AV399" s="11" t="s">
        <v>80</v>
      </c>
      <c r="AW399" s="11" t="s">
        <v>31</v>
      </c>
      <c r="AX399" s="11" t="s">
        <v>70</v>
      </c>
      <c r="AY399" s="141" t="s">
        <v>142</v>
      </c>
    </row>
    <row r="400" spans="2:51" s="13" customFormat="1" ht="11.25">
      <c r="B400" s="154"/>
      <c r="D400" s="140" t="s">
        <v>151</v>
      </c>
      <c r="E400" s="155" t="s">
        <v>19</v>
      </c>
      <c r="F400" s="156" t="s">
        <v>2340</v>
      </c>
      <c r="H400" s="155" t="s">
        <v>19</v>
      </c>
      <c r="I400" s="332"/>
      <c r="L400" s="154"/>
      <c r="M400" s="158"/>
      <c r="T400" s="159"/>
      <c r="AT400" s="155" t="s">
        <v>151</v>
      </c>
      <c r="AU400" s="155" t="s">
        <v>78</v>
      </c>
      <c r="AV400" s="13" t="s">
        <v>78</v>
      </c>
      <c r="AW400" s="13" t="s">
        <v>31</v>
      </c>
      <c r="AX400" s="13" t="s">
        <v>70</v>
      </c>
      <c r="AY400" s="155" t="s">
        <v>142</v>
      </c>
    </row>
    <row r="401" spans="2:65" s="11" customFormat="1" ht="11.25">
      <c r="B401" s="139"/>
      <c r="D401" s="140" t="s">
        <v>151</v>
      </c>
      <c r="E401" s="141" t="s">
        <v>19</v>
      </c>
      <c r="F401" s="142" t="s">
        <v>200</v>
      </c>
      <c r="H401" s="143">
        <v>10</v>
      </c>
      <c r="I401" s="330"/>
      <c r="L401" s="139"/>
      <c r="M401" s="145"/>
      <c r="T401" s="146"/>
      <c r="AT401" s="141" t="s">
        <v>151</v>
      </c>
      <c r="AU401" s="141" t="s">
        <v>78</v>
      </c>
      <c r="AV401" s="11" t="s">
        <v>80</v>
      </c>
      <c r="AW401" s="11" t="s">
        <v>31</v>
      </c>
      <c r="AX401" s="11" t="s">
        <v>70</v>
      </c>
      <c r="AY401" s="141" t="s">
        <v>142</v>
      </c>
    </row>
    <row r="402" spans="2:65" s="13" customFormat="1" ht="11.25">
      <c r="B402" s="154"/>
      <c r="D402" s="140" t="s">
        <v>151</v>
      </c>
      <c r="E402" s="155" t="s">
        <v>19</v>
      </c>
      <c r="F402" s="156" t="s">
        <v>956</v>
      </c>
      <c r="H402" s="155" t="s">
        <v>19</v>
      </c>
      <c r="I402" s="332"/>
      <c r="L402" s="154"/>
      <c r="M402" s="158"/>
      <c r="T402" s="159"/>
      <c r="AT402" s="155" t="s">
        <v>151</v>
      </c>
      <c r="AU402" s="155" t="s">
        <v>78</v>
      </c>
      <c r="AV402" s="13" t="s">
        <v>78</v>
      </c>
      <c r="AW402" s="13" t="s">
        <v>31</v>
      </c>
      <c r="AX402" s="13" t="s">
        <v>70</v>
      </c>
      <c r="AY402" s="155" t="s">
        <v>142</v>
      </c>
    </row>
    <row r="403" spans="2:65" s="11" customFormat="1" ht="11.25">
      <c r="B403" s="139"/>
      <c r="D403" s="140" t="s">
        <v>151</v>
      </c>
      <c r="E403" s="141" t="s">
        <v>19</v>
      </c>
      <c r="F403" s="142" t="s">
        <v>2137</v>
      </c>
      <c r="H403" s="143">
        <v>50</v>
      </c>
      <c r="I403" s="330"/>
      <c r="L403" s="139"/>
      <c r="M403" s="145"/>
      <c r="T403" s="146"/>
      <c r="AT403" s="141" t="s">
        <v>151</v>
      </c>
      <c r="AU403" s="141" t="s">
        <v>78</v>
      </c>
      <c r="AV403" s="11" t="s">
        <v>80</v>
      </c>
      <c r="AW403" s="11" t="s">
        <v>31</v>
      </c>
      <c r="AX403" s="11" t="s">
        <v>70</v>
      </c>
      <c r="AY403" s="141" t="s">
        <v>142</v>
      </c>
    </row>
    <row r="404" spans="2:65" s="13" customFormat="1" ht="11.25">
      <c r="B404" s="154"/>
      <c r="D404" s="140" t="s">
        <v>151</v>
      </c>
      <c r="E404" s="155" t="s">
        <v>19</v>
      </c>
      <c r="F404" s="156" t="s">
        <v>2316</v>
      </c>
      <c r="H404" s="155" t="s">
        <v>19</v>
      </c>
      <c r="I404" s="332"/>
      <c r="L404" s="154"/>
      <c r="M404" s="158"/>
      <c r="T404" s="159"/>
      <c r="AT404" s="155" t="s">
        <v>151</v>
      </c>
      <c r="AU404" s="155" t="s">
        <v>78</v>
      </c>
      <c r="AV404" s="13" t="s">
        <v>78</v>
      </c>
      <c r="AW404" s="13" t="s">
        <v>31</v>
      </c>
      <c r="AX404" s="13" t="s">
        <v>70</v>
      </c>
      <c r="AY404" s="155" t="s">
        <v>142</v>
      </c>
    </row>
    <row r="405" spans="2:65" s="11" customFormat="1" ht="11.25">
      <c r="B405" s="139"/>
      <c r="D405" s="140" t="s">
        <v>151</v>
      </c>
      <c r="E405" s="141" t="s">
        <v>19</v>
      </c>
      <c r="F405" s="142" t="s">
        <v>2341</v>
      </c>
      <c r="H405" s="143">
        <v>270</v>
      </c>
      <c r="I405" s="330"/>
      <c r="L405" s="139"/>
      <c r="M405" s="145"/>
      <c r="T405" s="146"/>
      <c r="AT405" s="141" t="s">
        <v>151</v>
      </c>
      <c r="AU405" s="141" t="s">
        <v>78</v>
      </c>
      <c r="AV405" s="11" t="s">
        <v>80</v>
      </c>
      <c r="AW405" s="11" t="s">
        <v>31</v>
      </c>
      <c r="AX405" s="11" t="s">
        <v>70</v>
      </c>
      <c r="AY405" s="141" t="s">
        <v>142</v>
      </c>
    </row>
    <row r="406" spans="2:65" s="12" customFormat="1" ht="11.25">
      <c r="B406" s="147"/>
      <c r="D406" s="140" t="s">
        <v>151</v>
      </c>
      <c r="E406" s="148" t="s">
        <v>19</v>
      </c>
      <c r="F406" s="149" t="s">
        <v>154</v>
      </c>
      <c r="H406" s="150">
        <v>6968</v>
      </c>
      <c r="I406" s="331"/>
      <c r="L406" s="147"/>
      <c r="M406" s="152"/>
      <c r="T406" s="153"/>
      <c r="AT406" s="148" t="s">
        <v>151</v>
      </c>
      <c r="AU406" s="148" t="s">
        <v>78</v>
      </c>
      <c r="AV406" s="12" t="s">
        <v>149</v>
      </c>
      <c r="AW406" s="12" t="s">
        <v>31</v>
      </c>
      <c r="AX406" s="12" t="s">
        <v>78</v>
      </c>
      <c r="AY406" s="148" t="s">
        <v>142</v>
      </c>
    </row>
    <row r="407" spans="2:65" s="13" customFormat="1" ht="11.25">
      <c r="B407" s="154"/>
      <c r="D407" s="140" t="s">
        <v>151</v>
      </c>
      <c r="E407" s="155" t="s">
        <v>19</v>
      </c>
      <c r="F407" s="156" t="s">
        <v>155</v>
      </c>
      <c r="H407" s="155" t="s">
        <v>19</v>
      </c>
      <c r="I407" s="332"/>
      <c r="L407" s="154"/>
      <c r="M407" s="158"/>
      <c r="T407" s="159"/>
      <c r="AT407" s="155" t="s">
        <v>151</v>
      </c>
      <c r="AU407" s="155" t="s">
        <v>78</v>
      </c>
      <c r="AV407" s="13" t="s">
        <v>78</v>
      </c>
      <c r="AW407" s="13" t="s">
        <v>31</v>
      </c>
      <c r="AX407" s="13" t="s">
        <v>70</v>
      </c>
      <c r="AY407" s="155" t="s">
        <v>142</v>
      </c>
    </row>
    <row r="408" spans="2:65" s="1" customFormat="1" ht="24.2" customHeight="1">
      <c r="B408" s="32"/>
      <c r="C408" s="125" t="s">
        <v>327</v>
      </c>
      <c r="D408" s="125" t="s">
        <v>143</v>
      </c>
      <c r="E408" s="126" t="s">
        <v>950</v>
      </c>
      <c r="F408" s="127" t="s">
        <v>951</v>
      </c>
      <c r="G408" s="128" t="s">
        <v>146</v>
      </c>
      <c r="H408" s="129">
        <v>350</v>
      </c>
      <c r="I408" s="329"/>
      <c r="J408" s="131">
        <f>ROUND(I408*H408,2)</f>
        <v>0</v>
      </c>
      <c r="K408" s="127" t="s">
        <v>147</v>
      </c>
      <c r="L408" s="132"/>
      <c r="M408" s="133" t="s">
        <v>19</v>
      </c>
      <c r="N408" s="134" t="s">
        <v>41</v>
      </c>
      <c r="P408" s="135">
        <f>O408*H408</f>
        <v>0</v>
      </c>
      <c r="Q408" s="135">
        <v>9.0000000000000006E-5</v>
      </c>
      <c r="R408" s="135">
        <f>Q408*H408</f>
        <v>3.15E-2</v>
      </c>
      <c r="S408" s="135">
        <v>0</v>
      </c>
      <c r="T408" s="136">
        <f>S408*H408</f>
        <v>0</v>
      </c>
      <c r="AR408" s="137" t="s">
        <v>148</v>
      </c>
      <c r="AT408" s="137" t="s">
        <v>143</v>
      </c>
      <c r="AU408" s="137" t="s">
        <v>78</v>
      </c>
      <c r="AY408" s="17" t="s">
        <v>142</v>
      </c>
      <c r="BE408" s="138">
        <f>IF(N408="základní",J408,0)</f>
        <v>0</v>
      </c>
      <c r="BF408" s="138">
        <f>IF(N408="snížená",J408,0)</f>
        <v>0</v>
      </c>
      <c r="BG408" s="138">
        <f>IF(N408="zákl. přenesená",J408,0)</f>
        <v>0</v>
      </c>
      <c r="BH408" s="138">
        <f>IF(N408="sníž. přenesená",J408,0)</f>
        <v>0</v>
      </c>
      <c r="BI408" s="138">
        <f>IF(N408="nulová",J408,0)</f>
        <v>0</v>
      </c>
      <c r="BJ408" s="17" t="s">
        <v>78</v>
      </c>
      <c r="BK408" s="138">
        <f>ROUND(I408*H408,2)</f>
        <v>0</v>
      </c>
      <c r="BL408" s="17" t="s">
        <v>149</v>
      </c>
      <c r="BM408" s="137" t="s">
        <v>2342</v>
      </c>
    </row>
    <row r="409" spans="2:65" s="13" customFormat="1" ht="11.25">
      <c r="B409" s="154"/>
      <c r="D409" s="140" t="s">
        <v>151</v>
      </c>
      <c r="E409" s="155" t="s">
        <v>19</v>
      </c>
      <c r="F409" s="156" t="s">
        <v>731</v>
      </c>
      <c r="H409" s="155" t="s">
        <v>19</v>
      </c>
      <c r="I409" s="332"/>
      <c r="L409" s="154"/>
      <c r="M409" s="158"/>
      <c r="T409" s="159"/>
      <c r="AT409" s="155" t="s">
        <v>151</v>
      </c>
      <c r="AU409" s="155" t="s">
        <v>78</v>
      </c>
      <c r="AV409" s="13" t="s">
        <v>78</v>
      </c>
      <c r="AW409" s="13" t="s">
        <v>31</v>
      </c>
      <c r="AX409" s="13" t="s">
        <v>70</v>
      </c>
      <c r="AY409" s="155" t="s">
        <v>142</v>
      </c>
    </row>
    <row r="410" spans="2:65" s="11" customFormat="1" ht="11.25">
      <c r="B410" s="139"/>
      <c r="D410" s="140" t="s">
        <v>151</v>
      </c>
      <c r="E410" s="141" t="s">
        <v>19</v>
      </c>
      <c r="F410" s="142" t="s">
        <v>422</v>
      </c>
      <c r="H410" s="143">
        <v>50</v>
      </c>
      <c r="I410" s="330"/>
      <c r="L410" s="139"/>
      <c r="M410" s="145"/>
      <c r="T410" s="146"/>
      <c r="AT410" s="141" t="s">
        <v>151</v>
      </c>
      <c r="AU410" s="141" t="s">
        <v>78</v>
      </c>
      <c r="AV410" s="11" t="s">
        <v>80</v>
      </c>
      <c r="AW410" s="11" t="s">
        <v>31</v>
      </c>
      <c r="AX410" s="11" t="s">
        <v>70</v>
      </c>
      <c r="AY410" s="141" t="s">
        <v>142</v>
      </c>
    </row>
    <row r="411" spans="2:65" s="13" customFormat="1" ht="11.25">
      <c r="B411" s="154"/>
      <c r="D411" s="140" t="s">
        <v>151</v>
      </c>
      <c r="E411" s="155" t="s">
        <v>19</v>
      </c>
      <c r="F411" s="156" t="s">
        <v>2296</v>
      </c>
      <c r="H411" s="155" t="s">
        <v>19</v>
      </c>
      <c r="I411" s="332"/>
      <c r="L411" s="154"/>
      <c r="M411" s="158"/>
      <c r="T411" s="159"/>
      <c r="AT411" s="155" t="s">
        <v>151</v>
      </c>
      <c r="AU411" s="155" t="s">
        <v>78</v>
      </c>
      <c r="AV411" s="13" t="s">
        <v>78</v>
      </c>
      <c r="AW411" s="13" t="s">
        <v>31</v>
      </c>
      <c r="AX411" s="13" t="s">
        <v>70</v>
      </c>
      <c r="AY411" s="155" t="s">
        <v>142</v>
      </c>
    </row>
    <row r="412" spans="2:65" s="11" customFormat="1" ht="11.25">
      <c r="B412" s="139"/>
      <c r="D412" s="140" t="s">
        <v>151</v>
      </c>
      <c r="E412" s="141" t="s">
        <v>19</v>
      </c>
      <c r="F412" s="142" t="s">
        <v>2343</v>
      </c>
      <c r="H412" s="143">
        <v>300</v>
      </c>
      <c r="I412" s="330"/>
      <c r="L412" s="139"/>
      <c r="M412" s="145"/>
      <c r="T412" s="146"/>
      <c r="AT412" s="141" t="s">
        <v>151</v>
      </c>
      <c r="AU412" s="141" t="s">
        <v>78</v>
      </c>
      <c r="AV412" s="11" t="s">
        <v>80</v>
      </c>
      <c r="AW412" s="11" t="s">
        <v>31</v>
      </c>
      <c r="AX412" s="11" t="s">
        <v>70</v>
      </c>
      <c r="AY412" s="141" t="s">
        <v>142</v>
      </c>
    </row>
    <row r="413" spans="2:65" s="12" customFormat="1" ht="11.25">
      <c r="B413" s="147"/>
      <c r="D413" s="140" t="s">
        <v>151</v>
      </c>
      <c r="E413" s="148" t="s">
        <v>19</v>
      </c>
      <c r="F413" s="149" t="s">
        <v>154</v>
      </c>
      <c r="H413" s="150">
        <v>350</v>
      </c>
      <c r="I413" s="331"/>
      <c r="L413" s="147"/>
      <c r="M413" s="152"/>
      <c r="T413" s="153"/>
      <c r="AT413" s="148" t="s">
        <v>151</v>
      </c>
      <c r="AU413" s="148" t="s">
        <v>78</v>
      </c>
      <c r="AV413" s="12" t="s">
        <v>149</v>
      </c>
      <c r="AW413" s="12" t="s">
        <v>31</v>
      </c>
      <c r="AX413" s="12" t="s">
        <v>78</v>
      </c>
      <c r="AY413" s="148" t="s">
        <v>142</v>
      </c>
    </row>
    <row r="414" spans="2:65" s="13" customFormat="1" ht="11.25">
      <c r="B414" s="154"/>
      <c r="D414" s="140" t="s">
        <v>151</v>
      </c>
      <c r="E414" s="155" t="s">
        <v>19</v>
      </c>
      <c r="F414" s="156" t="s">
        <v>2330</v>
      </c>
      <c r="H414" s="155" t="s">
        <v>19</v>
      </c>
      <c r="I414" s="332"/>
      <c r="L414" s="154"/>
      <c r="M414" s="158"/>
      <c r="T414" s="159"/>
      <c r="AT414" s="155" t="s">
        <v>151</v>
      </c>
      <c r="AU414" s="155" t="s">
        <v>78</v>
      </c>
      <c r="AV414" s="13" t="s">
        <v>78</v>
      </c>
      <c r="AW414" s="13" t="s">
        <v>31</v>
      </c>
      <c r="AX414" s="13" t="s">
        <v>70</v>
      </c>
      <c r="AY414" s="155" t="s">
        <v>142</v>
      </c>
    </row>
    <row r="415" spans="2:65" s="1" customFormat="1" ht="16.5" customHeight="1">
      <c r="B415" s="32"/>
      <c r="C415" s="125" t="s">
        <v>335</v>
      </c>
      <c r="D415" s="125" t="s">
        <v>143</v>
      </c>
      <c r="E415" s="126" t="s">
        <v>957</v>
      </c>
      <c r="F415" s="127" t="s">
        <v>958</v>
      </c>
      <c r="G415" s="128" t="s">
        <v>319</v>
      </c>
      <c r="H415" s="129">
        <v>35</v>
      </c>
      <c r="I415" s="329"/>
      <c r="J415" s="131">
        <f>ROUND(I415*H415,2)</f>
        <v>0</v>
      </c>
      <c r="K415" s="127" t="s">
        <v>147</v>
      </c>
      <c r="L415" s="132"/>
      <c r="M415" s="133" t="s">
        <v>19</v>
      </c>
      <c r="N415" s="134" t="s">
        <v>41</v>
      </c>
      <c r="P415" s="135">
        <f>O415*H415</f>
        <v>0</v>
      </c>
      <c r="Q415" s="135">
        <v>1E-3</v>
      </c>
      <c r="R415" s="135">
        <f>Q415*H415</f>
        <v>3.5000000000000003E-2</v>
      </c>
      <c r="S415" s="135">
        <v>0</v>
      </c>
      <c r="T415" s="136">
        <f>S415*H415</f>
        <v>0</v>
      </c>
      <c r="AR415" s="137" t="s">
        <v>148</v>
      </c>
      <c r="AT415" s="137" t="s">
        <v>143</v>
      </c>
      <c r="AU415" s="137" t="s">
        <v>78</v>
      </c>
      <c r="AY415" s="17" t="s">
        <v>142</v>
      </c>
      <c r="BE415" s="138">
        <f>IF(N415="základní",J415,0)</f>
        <v>0</v>
      </c>
      <c r="BF415" s="138">
        <f>IF(N415="snížená",J415,0)</f>
        <v>0</v>
      </c>
      <c r="BG415" s="138">
        <f>IF(N415="zákl. přenesená",J415,0)</f>
        <v>0</v>
      </c>
      <c r="BH415" s="138">
        <f>IF(N415="sníž. přenesená",J415,0)</f>
        <v>0</v>
      </c>
      <c r="BI415" s="138">
        <f>IF(N415="nulová",J415,0)</f>
        <v>0</v>
      </c>
      <c r="BJ415" s="17" t="s">
        <v>78</v>
      </c>
      <c r="BK415" s="138">
        <f>ROUND(I415*H415,2)</f>
        <v>0</v>
      </c>
      <c r="BL415" s="17" t="s">
        <v>149</v>
      </c>
      <c r="BM415" s="137" t="s">
        <v>2344</v>
      </c>
    </row>
    <row r="416" spans="2:65" s="13" customFormat="1" ht="11.25">
      <c r="B416" s="154"/>
      <c r="D416" s="140" t="s">
        <v>151</v>
      </c>
      <c r="E416" s="155" t="s">
        <v>19</v>
      </c>
      <c r="F416" s="156" t="s">
        <v>731</v>
      </c>
      <c r="H416" s="155" t="s">
        <v>19</v>
      </c>
      <c r="I416" s="157"/>
      <c r="L416" s="154"/>
      <c r="M416" s="158"/>
      <c r="T416" s="159"/>
      <c r="AT416" s="155" t="s">
        <v>151</v>
      </c>
      <c r="AU416" s="155" t="s">
        <v>78</v>
      </c>
      <c r="AV416" s="13" t="s">
        <v>78</v>
      </c>
      <c r="AW416" s="13" t="s">
        <v>31</v>
      </c>
      <c r="AX416" s="13" t="s">
        <v>70</v>
      </c>
      <c r="AY416" s="155" t="s">
        <v>142</v>
      </c>
    </row>
    <row r="417" spans="2:65" s="11" customFormat="1" ht="11.25">
      <c r="B417" s="139"/>
      <c r="D417" s="140" t="s">
        <v>151</v>
      </c>
      <c r="E417" s="141" t="s">
        <v>19</v>
      </c>
      <c r="F417" s="142" t="s">
        <v>173</v>
      </c>
      <c r="H417" s="143">
        <v>5</v>
      </c>
      <c r="I417" s="144"/>
      <c r="L417" s="139"/>
      <c r="M417" s="145"/>
      <c r="T417" s="146"/>
      <c r="AT417" s="141" t="s">
        <v>151</v>
      </c>
      <c r="AU417" s="141" t="s">
        <v>78</v>
      </c>
      <c r="AV417" s="11" t="s">
        <v>80</v>
      </c>
      <c r="AW417" s="11" t="s">
        <v>31</v>
      </c>
      <c r="AX417" s="11" t="s">
        <v>70</v>
      </c>
      <c r="AY417" s="141" t="s">
        <v>142</v>
      </c>
    </row>
    <row r="418" spans="2:65" s="13" customFormat="1" ht="11.25">
      <c r="B418" s="154"/>
      <c r="D418" s="140" t="s">
        <v>151</v>
      </c>
      <c r="E418" s="155" t="s">
        <v>19</v>
      </c>
      <c r="F418" s="156" t="s">
        <v>2345</v>
      </c>
      <c r="H418" s="155" t="s">
        <v>19</v>
      </c>
      <c r="I418" s="157"/>
      <c r="L418" s="154"/>
      <c r="M418" s="158"/>
      <c r="T418" s="159"/>
      <c r="AT418" s="155" t="s">
        <v>151</v>
      </c>
      <c r="AU418" s="155" t="s">
        <v>78</v>
      </c>
      <c r="AV418" s="13" t="s">
        <v>78</v>
      </c>
      <c r="AW418" s="13" t="s">
        <v>31</v>
      </c>
      <c r="AX418" s="13" t="s">
        <v>70</v>
      </c>
      <c r="AY418" s="155" t="s">
        <v>142</v>
      </c>
    </row>
    <row r="419" spans="2:65" s="11" customFormat="1" ht="11.25">
      <c r="B419" s="139"/>
      <c r="D419" s="140" t="s">
        <v>151</v>
      </c>
      <c r="E419" s="141" t="s">
        <v>19</v>
      </c>
      <c r="F419" s="142" t="s">
        <v>2346</v>
      </c>
      <c r="H419" s="143">
        <v>30</v>
      </c>
      <c r="I419" s="144"/>
      <c r="L419" s="139"/>
      <c r="M419" s="145"/>
      <c r="T419" s="146"/>
      <c r="AT419" s="141" t="s">
        <v>151</v>
      </c>
      <c r="AU419" s="141" t="s">
        <v>78</v>
      </c>
      <c r="AV419" s="11" t="s">
        <v>80</v>
      </c>
      <c r="AW419" s="11" t="s">
        <v>31</v>
      </c>
      <c r="AX419" s="11" t="s">
        <v>70</v>
      </c>
      <c r="AY419" s="141" t="s">
        <v>142</v>
      </c>
    </row>
    <row r="420" spans="2:65" s="12" customFormat="1" ht="11.25">
      <c r="B420" s="147"/>
      <c r="D420" s="140" t="s">
        <v>151</v>
      </c>
      <c r="E420" s="148" t="s">
        <v>19</v>
      </c>
      <c r="F420" s="149" t="s">
        <v>154</v>
      </c>
      <c r="H420" s="150">
        <v>35</v>
      </c>
      <c r="I420" s="151"/>
      <c r="L420" s="147"/>
      <c r="M420" s="152"/>
      <c r="T420" s="153"/>
      <c r="AT420" s="148" t="s">
        <v>151</v>
      </c>
      <c r="AU420" s="148" t="s">
        <v>78</v>
      </c>
      <c r="AV420" s="12" t="s">
        <v>149</v>
      </c>
      <c r="AW420" s="12" t="s">
        <v>31</v>
      </c>
      <c r="AX420" s="12" t="s">
        <v>78</v>
      </c>
      <c r="AY420" s="148" t="s">
        <v>142</v>
      </c>
    </row>
    <row r="421" spans="2:65" s="13" customFormat="1" ht="11.25">
      <c r="B421" s="154"/>
      <c r="D421" s="140" t="s">
        <v>151</v>
      </c>
      <c r="E421" s="155" t="s">
        <v>19</v>
      </c>
      <c r="F421" s="156" t="s">
        <v>155</v>
      </c>
      <c r="H421" s="155" t="s">
        <v>19</v>
      </c>
      <c r="I421" s="157"/>
      <c r="L421" s="154"/>
      <c r="M421" s="158"/>
      <c r="T421" s="159"/>
      <c r="AT421" s="155" t="s">
        <v>151</v>
      </c>
      <c r="AU421" s="155" t="s">
        <v>78</v>
      </c>
      <c r="AV421" s="13" t="s">
        <v>78</v>
      </c>
      <c r="AW421" s="13" t="s">
        <v>31</v>
      </c>
      <c r="AX421" s="13" t="s">
        <v>70</v>
      </c>
      <c r="AY421" s="155" t="s">
        <v>142</v>
      </c>
    </row>
    <row r="422" spans="2:65" s="10" customFormat="1" ht="25.9" customHeight="1">
      <c r="B422" s="115"/>
      <c r="D422" s="116" t="s">
        <v>69</v>
      </c>
      <c r="E422" s="117" t="s">
        <v>143</v>
      </c>
      <c r="F422" s="117" t="s">
        <v>257</v>
      </c>
      <c r="I422" s="118"/>
      <c r="J422" s="119">
        <f>BK422</f>
        <v>0</v>
      </c>
      <c r="L422" s="115"/>
      <c r="M422" s="120"/>
      <c r="P422" s="121">
        <f>SUM(P423:P575)</f>
        <v>0</v>
      </c>
      <c r="R422" s="121">
        <f>SUM(R423:R575)</f>
        <v>2382.60284</v>
      </c>
      <c r="T422" s="122">
        <f>SUM(T423:T575)</f>
        <v>0</v>
      </c>
      <c r="AR422" s="116" t="s">
        <v>161</v>
      </c>
      <c r="AT422" s="123" t="s">
        <v>69</v>
      </c>
      <c r="AU422" s="123" t="s">
        <v>70</v>
      </c>
      <c r="AY422" s="116" t="s">
        <v>142</v>
      </c>
      <c r="BK422" s="124">
        <f>SUM(BK423:BK575)</f>
        <v>0</v>
      </c>
    </row>
    <row r="423" spans="2:65" s="1" customFormat="1" ht="24.2" customHeight="1">
      <c r="B423" s="32"/>
      <c r="C423" s="125" t="s">
        <v>345</v>
      </c>
      <c r="D423" s="125" t="s">
        <v>143</v>
      </c>
      <c r="E423" s="126" t="s">
        <v>961</v>
      </c>
      <c r="F423" s="127" t="s">
        <v>962</v>
      </c>
      <c r="G423" s="128" t="s">
        <v>146</v>
      </c>
      <c r="H423" s="129">
        <v>12</v>
      </c>
      <c r="I423" s="130"/>
      <c r="J423" s="131">
        <f>ROUND(I423*H423,2)</f>
        <v>0</v>
      </c>
      <c r="K423" s="127" t="s">
        <v>147</v>
      </c>
      <c r="L423" s="132"/>
      <c r="M423" s="133" t="s">
        <v>19</v>
      </c>
      <c r="N423" s="134" t="s">
        <v>41</v>
      </c>
      <c r="P423" s="135">
        <f>O423*H423</f>
        <v>0</v>
      </c>
      <c r="Q423" s="135">
        <v>2E-3</v>
      </c>
      <c r="R423" s="135">
        <f>Q423*H423</f>
        <v>2.4E-2</v>
      </c>
      <c r="S423" s="135">
        <v>0</v>
      </c>
      <c r="T423" s="136">
        <f>S423*H423</f>
        <v>0</v>
      </c>
      <c r="AR423" s="137" t="s">
        <v>148</v>
      </c>
      <c r="AT423" s="137" t="s">
        <v>143</v>
      </c>
      <c r="AU423" s="137" t="s">
        <v>78</v>
      </c>
      <c r="AY423" s="17" t="s">
        <v>142</v>
      </c>
      <c r="BE423" s="138">
        <f>IF(N423="základní",J423,0)</f>
        <v>0</v>
      </c>
      <c r="BF423" s="138">
        <f>IF(N423="snížená",J423,0)</f>
        <v>0</v>
      </c>
      <c r="BG423" s="138">
        <f>IF(N423="zákl. přenesená",J423,0)</f>
        <v>0</v>
      </c>
      <c r="BH423" s="138">
        <f>IF(N423="sníž. přenesená",J423,0)</f>
        <v>0</v>
      </c>
      <c r="BI423" s="138">
        <f>IF(N423="nulová",J423,0)</f>
        <v>0</v>
      </c>
      <c r="BJ423" s="17" t="s">
        <v>78</v>
      </c>
      <c r="BK423" s="138">
        <f>ROUND(I423*H423,2)</f>
        <v>0</v>
      </c>
      <c r="BL423" s="17" t="s">
        <v>149</v>
      </c>
      <c r="BM423" s="137" t="s">
        <v>2347</v>
      </c>
    </row>
    <row r="424" spans="2:65" s="13" customFormat="1" ht="11.25">
      <c r="B424" s="154"/>
      <c r="D424" s="140" t="s">
        <v>151</v>
      </c>
      <c r="E424" s="155" t="s">
        <v>19</v>
      </c>
      <c r="F424" s="156" t="s">
        <v>2348</v>
      </c>
      <c r="H424" s="155" t="s">
        <v>19</v>
      </c>
      <c r="I424" s="157"/>
      <c r="L424" s="154"/>
      <c r="M424" s="158"/>
      <c r="T424" s="159"/>
      <c r="AT424" s="155" t="s">
        <v>151</v>
      </c>
      <c r="AU424" s="155" t="s">
        <v>78</v>
      </c>
      <c r="AV424" s="13" t="s">
        <v>78</v>
      </c>
      <c r="AW424" s="13" t="s">
        <v>31</v>
      </c>
      <c r="AX424" s="13" t="s">
        <v>70</v>
      </c>
      <c r="AY424" s="155" t="s">
        <v>142</v>
      </c>
    </row>
    <row r="425" spans="2:65" s="11" customFormat="1" ht="11.25">
      <c r="B425" s="139"/>
      <c r="D425" s="140" t="s">
        <v>151</v>
      </c>
      <c r="E425" s="141" t="s">
        <v>19</v>
      </c>
      <c r="F425" s="142" t="s">
        <v>2349</v>
      </c>
      <c r="H425" s="143">
        <v>12</v>
      </c>
      <c r="I425" s="144"/>
      <c r="L425" s="139"/>
      <c r="M425" s="145"/>
      <c r="T425" s="146"/>
      <c r="AT425" s="141" t="s">
        <v>151</v>
      </c>
      <c r="AU425" s="141" t="s">
        <v>78</v>
      </c>
      <c r="AV425" s="11" t="s">
        <v>80</v>
      </c>
      <c r="AW425" s="11" t="s">
        <v>31</v>
      </c>
      <c r="AX425" s="11" t="s">
        <v>70</v>
      </c>
      <c r="AY425" s="141" t="s">
        <v>142</v>
      </c>
    </row>
    <row r="426" spans="2:65" s="12" customFormat="1" ht="11.25">
      <c r="B426" s="147"/>
      <c r="D426" s="140" t="s">
        <v>151</v>
      </c>
      <c r="E426" s="148" t="s">
        <v>19</v>
      </c>
      <c r="F426" s="149" t="s">
        <v>154</v>
      </c>
      <c r="H426" s="150">
        <v>12</v>
      </c>
      <c r="I426" s="151"/>
      <c r="L426" s="147"/>
      <c r="M426" s="152"/>
      <c r="T426" s="153"/>
      <c r="AT426" s="148" t="s">
        <v>151</v>
      </c>
      <c r="AU426" s="148" t="s">
        <v>78</v>
      </c>
      <c r="AV426" s="12" t="s">
        <v>149</v>
      </c>
      <c r="AW426" s="12" t="s">
        <v>31</v>
      </c>
      <c r="AX426" s="12" t="s">
        <v>78</v>
      </c>
      <c r="AY426" s="148" t="s">
        <v>142</v>
      </c>
    </row>
    <row r="427" spans="2:65" s="1" customFormat="1" ht="16.5" customHeight="1">
      <c r="B427" s="32"/>
      <c r="C427" s="125" t="s">
        <v>350</v>
      </c>
      <c r="D427" s="125" t="s">
        <v>143</v>
      </c>
      <c r="E427" s="126" t="s">
        <v>1504</v>
      </c>
      <c r="F427" s="127" t="s">
        <v>1505</v>
      </c>
      <c r="G427" s="128" t="s">
        <v>146</v>
      </c>
      <c r="H427" s="129">
        <v>2</v>
      </c>
      <c r="I427" s="130"/>
      <c r="J427" s="131">
        <f>ROUND(I427*H427,2)</f>
        <v>0</v>
      </c>
      <c r="K427" s="127" t="s">
        <v>147</v>
      </c>
      <c r="L427" s="132"/>
      <c r="M427" s="133" t="s">
        <v>19</v>
      </c>
      <c r="N427" s="134" t="s">
        <v>41</v>
      </c>
      <c r="P427" s="135">
        <f>O427*H427</f>
        <v>0</v>
      </c>
      <c r="Q427" s="135">
        <v>1.5549999999999999</v>
      </c>
      <c r="R427" s="135">
        <f>Q427*H427</f>
        <v>3.11</v>
      </c>
      <c r="S427" s="135">
        <v>0</v>
      </c>
      <c r="T427" s="136">
        <f>S427*H427</f>
        <v>0</v>
      </c>
      <c r="AR427" s="137" t="s">
        <v>148</v>
      </c>
      <c r="AT427" s="137" t="s">
        <v>143</v>
      </c>
      <c r="AU427" s="137" t="s">
        <v>78</v>
      </c>
      <c r="AY427" s="17" t="s">
        <v>142</v>
      </c>
      <c r="BE427" s="138">
        <f>IF(N427="základní",J427,0)</f>
        <v>0</v>
      </c>
      <c r="BF427" s="138">
        <f>IF(N427="snížená",J427,0)</f>
        <v>0</v>
      </c>
      <c r="BG427" s="138">
        <f>IF(N427="zákl. přenesená",J427,0)</f>
        <v>0</v>
      </c>
      <c r="BH427" s="138">
        <f>IF(N427="sníž. přenesená",J427,0)</f>
        <v>0</v>
      </c>
      <c r="BI427" s="138">
        <f>IF(N427="nulová",J427,0)</f>
        <v>0</v>
      </c>
      <c r="BJ427" s="17" t="s">
        <v>78</v>
      </c>
      <c r="BK427" s="138">
        <f>ROUND(I427*H427,2)</f>
        <v>0</v>
      </c>
      <c r="BL427" s="17" t="s">
        <v>149</v>
      </c>
      <c r="BM427" s="137" t="s">
        <v>2350</v>
      </c>
    </row>
    <row r="428" spans="2:65" s="13" customFormat="1" ht="11.25">
      <c r="B428" s="154"/>
      <c r="D428" s="140" t="s">
        <v>151</v>
      </c>
      <c r="E428" s="155" t="s">
        <v>19</v>
      </c>
      <c r="F428" s="156" t="s">
        <v>2351</v>
      </c>
      <c r="H428" s="155" t="s">
        <v>19</v>
      </c>
      <c r="I428" s="157"/>
      <c r="L428" s="154"/>
      <c r="M428" s="158"/>
      <c r="T428" s="159"/>
      <c r="AT428" s="155" t="s">
        <v>151</v>
      </c>
      <c r="AU428" s="155" t="s">
        <v>78</v>
      </c>
      <c r="AV428" s="13" t="s">
        <v>78</v>
      </c>
      <c r="AW428" s="13" t="s">
        <v>31</v>
      </c>
      <c r="AX428" s="13" t="s">
        <v>70</v>
      </c>
      <c r="AY428" s="155" t="s">
        <v>142</v>
      </c>
    </row>
    <row r="429" spans="2:65" s="11" customFormat="1" ht="11.25">
      <c r="B429" s="139"/>
      <c r="D429" s="140" t="s">
        <v>151</v>
      </c>
      <c r="E429" s="141" t="s">
        <v>19</v>
      </c>
      <c r="F429" s="142" t="s">
        <v>78</v>
      </c>
      <c r="H429" s="143">
        <v>1</v>
      </c>
      <c r="I429" s="144"/>
      <c r="L429" s="139"/>
      <c r="M429" s="145"/>
      <c r="T429" s="146"/>
      <c r="AT429" s="141" t="s">
        <v>151</v>
      </c>
      <c r="AU429" s="141" t="s">
        <v>78</v>
      </c>
      <c r="AV429" s="11" t="s">
        <v>80</v>
      </c>
      <c r="AW429" s="11" t="s">
        <v>31</v>
      </c>
      <c r="AX429" s="11" t="s">
        <v>70</v>
      </c>
      <c r="AY429" s="141" t="s">
        <v>142</v>
      </c>
    </row>
    <row r="430" spans="2:65" s="13" customFormat="1" ht="11.25">
      <c r="B430" s="154"/>
      <c r="D430" s="140" t="s">
        <v>151</v>
      </c>
      <c r="E430" s="155" t="s">
        <v>19</v>
      </c>
      <c r="F430" s="156" t="s">
        <v>2352</v>
      </c>
      <c r="H430" s="155" t="s">
        <v>19</v>
      </c>
      <c r="I430" s="157"/>
      <c r="L430" s="154"/>
      <c r="M430" s="158"/>
      <c r="T430" s="159"/>
      <c r="AT430" s="155" t="s">
        <v>151</v>
      </c>
      <c r="AU430" s="155" t="s">
        <v>78</v>
      </c>
      <c r="AV430" s="13" t="s">
        <v>78</v>
      </c>
      <c r="AW430" s="13" t="s">
        <v>31</v>
      </c>
      <c r="AX430" s="13" t="s">
        <v>70</v>
      </c>
      <c r="AY430" s="155" t="s">
        <v>142</v>
      </c>
    </row>
    <row r="431" spans="2:65" s="11" customFormat="1" ht="11.25">
      <c r="B431" s="139"/>
      <c r="D431" s="140" t="s">
        <v>151</v>
      </c>
      <c r="E431" s="141" t="s">
        <v>19</v>
      </c>
      <c r="F431" s="142" t="s">
        <v>78</v>
      </c>
      <c r="H431" s="143">
        <v>1</v>
      </c>
      <c r="I431" s="144"/>
      <c r="L431" s="139"/>
      <c r="M431" s="145"/>
      <c r="T431" s="146"/>
      <c r="AT431" s="141" t="s">
        <v>151</v>
      </c>
      <c r="AU431" s="141" t="s">
        <v>78</v>
      </c>
      <c r="AV431" s="11" t="s">
        <v>80</v>
      </c>
      <c r="AW431" s="11" t="s">
        <v>31</v>
      </c>
      <c r="AX431" s="11" t="s">
        <v>70</v>
      </c>
      <c r="AY431" s="141" t="s">
        <v>142</v>
      </c>
    </row>
    <row r="432" spans="2:65" s="12" customFormat="1" ht="11.25">
      <c r="B432" s="147"/>
      <c r="D432" s="140" t="s">
        <v>151</v>
      </c>
      <c r="E432" s="148" t="s">
        <v>19</v>
      </c>
      <c r="F432" s="149" t="s">
        <v>154</v>
      </c>
      <c r="H432" s="150">
        <v>2</v>
      </c>
      <c r="I432" s="151"/>
      <c r="L432" s="147"/>
      <c r="M432" s="152"/>
      <c r="T432" s="153"/>
      <c r="AT432" s="148" t="s">
        <v>151</v>
      </c>
      <c r="AU432" s="148" t="s">
        <v>78</v>
      </c>
      <c r="AV432" s="12" t="s">
        <v>149</v>
      </c>
      <c r="AW432" s="12" t="s">
        <v>31</v>
      </c>
      <c r="AX432" s="12" t="s">
        <v>78</v>
      </c>
      <c r="AY432" s="148" t="s">
        <v>142</v>
      </c>
    </row>
    <row r="433" spans="2:65" s="1" customFormat="1" ht="16.5" customHeight="1">
      <c r="B433" s="32"/>
      <c r="C433" s="125" t="s">
        <v>357</v>
      </c>
      <c r="D433" s="125" t="s">
        <v>143</v>
      </c>
      <c r="E433" s="126" t="s">
        <v>971</v>
      </c>
      <c r="F433" s="127" t="s">
        <v>972</v>
      </c>
      <c r="G433" s="128" t="s">
        <v>146</v>
      </c>
      <c r="H433" s="129">
        <v>400</v>
      </c>
      <c r="I433" s="130"/>
      <c r="J433" s="131">
        <f>ROUND(I433*H433,2)</f>
        <v>0</v>
      </c>
      <c r="K433" s="127" t="s">
        <v>147</v>
      </c>
      <c r="L433" s="132"/>
      <c r="M433" s="133" t="s">
        <v>19</v>
      </c>
      <c r="N433" s="134" t="s">
        <v>41</v>
      </c>
      <c r="P433" s="135">
        <f>O433*H433</f>
        <v>0</v>
      </c>
      <c r="Q433" s="135">
        <v>0.14899999999999999</v>
      </c>
      <c r="R433" s="135">
        <f>Q433*H433</f>
        <v>59.599999999999994</v>
      </c>
      <c r="S433" s="135">
        <v>0</v>
      </c>
      <c r="T433" s="136">
        <f>S433*H433</f>
        <v>0</v>
      </c>
      <c r="AR433" s="137" t="s">
        <v>148</v>
      </c>
      <c r="AT433" s="137" t="s">
        <v>143</v>
      </c>
      <c r="AU433" s="137" t="s">
        <v>78</v>
      </c>
      <c r="AY433" s="17" t="s">
        <v>142</v>
      </c>
      <c r="BE433" s="138">
        <f>IF(N433="základní",J433,0)</f>
        <v>0</v>
      </c>
      <c r="BF433" s="138">
        <f>IF(N433="snížená",J433,0)</f>
        <v>0</v>
      </c>
      <c r="BG433" s="138">
        <f>IF(N433="zákl. přenesená",J433,0)</f>
        <v>0</v>
      </c>
      <c r="BH433" s="138">
        <f>IF(N433="sníž. přenesená",J433,0)</f>
        <v>0</v>
      </c>
      <c r="BI433" s="138">
        <f>IF(N433="nulová",J433,0)</f>
        <v>0</v>
      </c>
      <c r="BJ433" s="17" t="s">
        <v>78</v>
      </c>
      <c r="BK433" s="138">
        <f>ROUND(I433*H433,2)</f>
        <v>0</v>
      </c>
      <c r="BL433" s="17" t="s">
        <v>149</v>
      </c>
      <c r="BM433" s="137" t="s">
        <v>2353</v>
      </c>
    </row>
    <row r="434" spans="2:65" s="13" customFormat="1" ht="11.25">
      <c r="B434" s="154"/>
      <c r="D434" s="140" t="s">
        <v>151</v>
      </c>
      <c r="E434" s="155" t="s">
        <v>19</v>
      </c>
      <c r="F434" s="156" t="s">
        <v>1823</v>
      </c>
      <c r="H434" s="155" t="s">
        <v>19</v>
      </c>
      <c r="I434" s="157"/>
      <c r="L434" s="154"/>
      <c r="M434" s="158"/>
      <c r="T434" s="159"/>
      <c r="AT434" s="155" t="s">
        <v>151</v>
      </c>
      <c r="AU434" s="155" t="s">
        <v>78</v>
      </c>
      <c r="AV434" s="13" t="s">
        <v>78</v>
      </c>
      <c r="AW434" s="13" t="s">
        <v>31</v>
      </c>
      <c r="AX434" s="13" t="s">
        <v>70</v>
      </c>
      <c r="AY434" s="155" t="s">
        <v>142</v>
      </c>
    </row>
    <row r="435" spans="2:65" s="11" customFormat="1" ht="11.25">
      <c r="B435" s="139"/>
      <c r="D435" s="140" t="s">
        <v>151</v>
      </c>
      <c r="E435" s="141" t="s">
        <v>19</v>
      </c>
      <c r="F435" s="142" t="s">
        <v>2354</v>
      </c>
      <c r="H435" s="143">
        <v>200</v>
      </c>
      <c r="I435" s="144"/>
      <c r="L435" s="139"/>
      <c r="M435" s="145"/>
      <c r="T435" s="146"/>
      <c r="AT435" s="141" t="s">
        <v>151</v>
      </c>
      <c r="AU435" s="141" t="s">
        <v>78</v>
      </c>
      <c r="AV435" s="11" t="s">
        <v>80</v>
      </c>
      <c r="AW435" s="11" t="s">
        <v>31</v>
      </c>
      <c r="AX435" s="11" t="s">
        <v>70</v>
      </c>
      <c r="AY435" s="141" t="s">
        <v>142</v>
      </c>
    </row>
    <row r="436" spans="2:65" s="13" customFormat="1" ht="11.25">
      <c r="B436" s="154"/>
      <c r="D436" s="140" t="s">
        <v>151</v>
      </c>
      <c r="E436" s="155" t="s">
        <v>19</v>
      </c>
      <c r="F436" s="156" t="s">
        <v>2355</v>
      </c>
      <c r="H436" s="155" t="s">
        <v>19</v>
      </c>
      <c r="I436" s="157"/>
      <c r="L436" s="154"/>
      <c r="M436" s="158"/>
      <c r="T436" s="159"/>
      <c r="AT436" s="155" t="s">
        <v>151</v>
      </c>
      <c r="AU436" s="155" t="s">
        <v>78</v>
      </c>
      <c r="AV436" s="13" t="s">
        <v>78</v>
      </c>
      <c r="AW436" s="13" t="s">
        <v>31</v>
      </c>
      <c r="AX436" s="13" t="s">
        <v>70</v>
      </c>
      <c r="AY436" s="155" t="s">
        <v>142</v>
      </c>
    </row>
    <row r="437" spans="2:65" s="11" customFormat="1" ht="11.25">
      <c r="B437" s="139"/>
      <c r="D437" s="140" t="s">
        <v>151</v>
      </c>
      <c r="E437" s="141" t="s">
        <v>19</v>
      </c>
      <c r="F437" s="142" t="s">
        <v>2354</v>
      </c>
      <c r="H437" s="143">
        <v>200</v>
      </c>
      <c r="I437" s="144"/>
      <c r="L437" s="139"/>
      <c r="M437" s="145"/>
      <c r="T437" s="146"/>
      <c r="AT437" s="141" t="s">
        <v>151</v>
      </c>
      <c r="AU437" s="141" t="s">
        <v>78</v>
      </c>
      <c r="AV437" s="11" t="s">
        <v>80</v>
      </c>
      <c r="AW437" s="11" t="s">
        <v>31</v>
      </c>
      <c r="AX437" s="11" t="s">
        <v>70</v>
      </c>
      <c r="AY437" s="141" t="s">
        <v>142</v>
      </c>
    </row>
    <row r="438" spans="2:65" s="12" customFormat="1" ht="11.25">
      <c r="B438" s="147"/>
      <c r="D438" s="140" t="s">
        <v>151</v>
      </c>
      <c r="E438" s="148" t="s">
        <v>19</v>
      </c>
      <c r="F438" s="149" t="s">
        <v>154</v>
      </c>
      <c r="H438" s="150">
        <v>400</v>
      </c>
      <c r="I438" s="151"/>
      <c r="L438" s="147"/>
      <c r="M438" s="152"/>
      <c r="T438" s="153"/>
      <c r="AT438" s="148" t="s">
        <v>151</v>
      </c>
      <c r="AU438" s="148" t="s">
        <v>78</v>
      </c>
      <c r="AV438" s="12" t="s">
        <v>149</v>
      </c>
      <c r="AW438" s="12" t="s">
        <v>31</v>
      </c>
      <c r="AX438" s="12" t="s">
        <v>78</v>
      </c>
      <c r="AY438" s="148" t="s">
        <v>142</v>
      </c>
    </row>
    <row r="439" spans="2:65" s="1" customFormat="1" ht="16.5" customHeight="1">
      <c r="B439" s="32"/>
      <c r="C439" s="125" t="s">
        <v>364</v>
      </c>
      <c r="D439" s="125" t="s">
        <v>143</v>
      </c>
      <c r="E439" s="126" t="s">
        <v>966</v>
      </c>
      <c r="F439" s="127" t="s">
        <v>967</v>
      </c>
      <c r="G439" s="128" t="s">
        <v>146</v>
      </c>
      <c r="H439" s="129">
        <v>404</v>
      </c>
      <c r="I439" s="130"/>
      <c r="J439" s="131">
        <f>ROUND(I439*H439,2)</f>
        <v>0</v>
      </c>
      <c r="K439" s="127" t="s">
        <v>147</v>
      </c>
      <c r="L439" s="132"/>
      <c r="M439" s="133" t="s">
        <v>19</v>
      </c>
      <c r="N439" s="134" t="s">
        <v>41</v>
      </c>
      <c r="P439" s="135">
        <f>O439*H439</f>
        <v>0</v>
      </c>
      <c r="Q439" s="135">
        <v>0.13200000000000001</v>
      </c>
      <c r="R439" s="135">
        <f>Q439*H439</f>
        <v>53.328000000000003</v>
      </c>
      <c r="S439" s="135">
        <v>0</v>
      </c>
      <c r="T439" s="136">
        <f>S439*H439</f>
        <v>0</v>
      </c>
      <c r="AR439" s="137" t="s">
        <v>148</v>
      </c>
      <c r="AT439" s="137" t="s">
        <v>143</v>
      </c>
      <c r="AU439" s="137" t="s">
        <v>78</v>
      </c>
      <c r="AY439" s="17" t="s">
        <v>142</v>
      </c>
      <c r="BE439" s="138">
        <f>IF(N439="základní",J439,0)</f>
        <v>0</v>
      </c>
      <c r="BF439" s="138">
        <f>IF(N439="snížená",J439,0)</f>
        <v>0</v>
      </c>
      <c r="BG439" s="138">
        <f>IF(N439="zákl. přenesená",J439,0)</f>
        <v>0</v>
      </c>
      <c r="BH439" s="138">
        <f>IF(N439="sníž. přenesená",J439,0)</f>
        <v>0</v>
      </c>
      <c r="BI439" s="138">
        <f>IF(N439="nulová",J439,0)</f>
        <v>0</v>
      </c>
      <c r="BJ439" s="17" t="s">
        <v>78</v>
      </c>
      <c r="BK439" s="138">
        <f>ROUND(I439*H439,2)</f>
        <v>0</v>
      </c>
      <c r="BL439" s="17" t="s">
        <v>149</v>
      </c>
      <c r="BM439" s="137" t="s">
        <v>2356</v>
      </c>
    </row>
    <row r="440" spans="2:65" s="13" customFormat="1" ht="11.25">
      <c r="B440" s="154"/>
      <c r="D440" s="140" t="s">
        <v>151</v>
      </c>
      <c r="E440" s="155" t="s">
        <v>19</v>
      </c>
      <c r="F440" s="156" t="s">
        <v>1823</v>
      </c>
      <c r="H440" s="155" t="s">
        <v>19</v>
      </c>
      <c r="I440" s="157"/>
      <c r="L440" s="154"/>
      <c r="M440" s="158"/>
      <c r="T440" s="159"/>
      <c r="AT440" s="155" t="s">
        <v>151</v>
      </c>
      <c r="AU440" s="155" t="s">
        <v>78</v>
      </c>
      <c r="AV440" s="13" t="s">
        <v>78</v>
      </c>
      <c r="AW440" s="13" t="s">
        <v>31</v>
      </c>
      <c r="AX440" s="13" t="s">
        <v>70</v>
      </c>
      <c r="AY440" s="155" t="s">
        <v>142</v>
      </c>
    </row>
    <row r="441" spans="2:65" s="11" customFormat="1" ht="11.25">
      <c r="B441" s="139"/>
      <c r="D441" s="140" t="s">
        <v>151</v>
      </c>
      <c r="E441" s="141" t="s">
        <v>19</v>
      </c>
      <c r="F441" s="142" t="s">
        <v>2357</v>
      </c>
      <c r="H441" s="143">
        <v>202</v>
      </c>
      <c r="I441" s="144"/>
      <c r="L441" s="139"/>
      <c r="M441" s="145"/>
      <c r="T441" s="146"/>
      <c r="AT441" s="141" t="s">
        <v>151</v>
      </c>
      <c r="AU441" s="141" t="s">
        <v>78</v>
      </c>
      <c r="AV441" s="11" t="s">
        <v>80</v>
      </c>
      <c r="AW441" s="11" t="s">
        <v>31</v>
      </c>
      <c r="AX441" s="11" t="s">
        <v>70</v>
      </c>
      <c r="AY441" s="141" t="s">
        <v>142</v>
      </c>
    </row>
    <row r="442" spans="2:65" s="13" customFormat="1" ht="11.25">
      <c r="B442" s="154"/>
      <c r="D442" s="140" t="s">
        <v>151</v>
      </c>
      <c r="E442" s="155" t="s">
        <v>19</v>
      </c>
      <c r="F442" s="156" t="s">
        <v>2355</v>
      </c>
      <c r="H442" s="155" t="s">
        <v>19</v>
      </c>
      <c r="I442" s="157"/>
      <c r="L442" s="154"/>
      <c r="M442" s="158"/>
      <c r="T442" s="159"/>
      <c r="AT442" s="155" t="s">
        <v>151</v>
      </c>
      <c r="AU442" s="155" t="s">
        <v>78</v>
      </c>
      <c r="AV442" s="13" t="s">
        <v>78</v>
      </c>
      <c r="AW442" s="13" t="s">
        <v>31</v>
      </c>
      <c r="AX442" s="13" t="s">
        <v>70</v>
      </c>
      <c r="AY442" s="155" t="s">
        <v>142</v>
      </c>
    </row>
    <row r="443" spans="2:65" s="11" customFormat="1" ht="11.25">
      <c r="B443" s="139"/>
      <c r="D443" s="140" t="s">
        <v>151</v>
      </c>
      <c r="E443" s="141" t="s">
        <v>19</v>
      </c>
      <c r="F443" s="142" t="s">
        <v>2357</v>
      </c>
      <c r="H443" s="143">
        <v>202</v>
      </c>
      <c r="I443" s="144"/>
      <c r="L443" s="139"/>
      <c r="M443" s="145"/>
      <c r="T443" s="146"/>
      <c r="AT443" s="141" t="s">
        <v>151</v>
      </c>
      <c r="AU443" s="141" t="s">
        <v>78</v>
      </c>
      <c r="AV443" s="11" t="s">
        <v>80</v>
      </c>
      <c r="AW443" s="11" t="s">
        <v>31</v>
      </c>
      <c r="AX443" s="11" t="s">
        <v>70</v>
      </c>
      <c r="AY443" s="141" t="s">
        <v>142</v>
      </c>
    </row>
    <row r="444" spans="2:65" s="12" customFormat="1" ht="11.25">
      <c r="B444" s="147"/>
      <c r="D444" s="140" t="s">
        <v>151</v>
      </c>
      <c r="E444" s="148" t="s">
        <v>19</v>
      </c>
      <c r="F444" s="149" t="s">
        <v>154</v>
      </c>
      <c r="H444" s="150">
        <v>404</v>
      </c>
      <c r="I444" s="151"/>
      <c r="L444" s="147"/>
      <c r="M444" s="152"/>
      <c r="T444" s="153"/>
      <c r="AT444" s="148" t="s">
        <v>151</v>
      </c>
      <c r="AU444" s="148" t="s">
        <v>78</v>
      </c>
      <c r="AV444" s="12" t="s">
        <v>149</v>
      </c>
      <c r="AW444" s="12" t="s">
        <v>31</v>
      </c>
      <c r="AX444" s="12" t="s">
        <v>78</v>
      </c>
      <c r="AY444" s="148" t="s">
        <v>142</v>
      </c>
    </row>
    <row r="445" spans="2:65" s="1" customFormat="1" ht="16.5" customHeight="1">
      <c r="B445" s="32"/>
      <c r="C445" s="125" t="s">
        <v>370</v>
      </c>
      <c r="D445" s="125" t="s">
        <v>143</v>
      </c>
      <c r="E445" s="126" t="s">
        <v>979</v>
      </c>
      <c r="F445" s="127" t="s">
        <v>980</v>
      </c>
      <c r="G445" s="128" t="s">
        <v>146</v>
      </c>
      <c r="H445" s="129">
        <v>400</v>
      </c>
      <c r="I445" s="130"/>
      <c r="J445" s="131">
        <f>ROUND(I445*H445,2)</f>
        <v>0</v>
      </c>
      <c r="K445" s="127" t="s">
        <v>147</v>
      </c>
      <c r="L445" s="132"/>
      <c r="M445" s="133" t="s">
        <v>19</v>
      </c>
      <c r="N445" s="134" t="s">
        <v>41</v>
      </c>
      <c r="P445" s="135">
        <f>O445*H445</f>
        <v>0</v>
      </c>
      <c r="Q445" s="135">
        <v>4.7E-2</v>
      </c>
      <c r="R445" s="135">
        <f>Q445*H445</f>
        <v>18.8</v>
      </c>
      <c r="S445" s="135">
        <v>0</v>
      </c>
      <c r="T445" s="136">
        <f>S445*H445</f>
        <v>0</v>
      </c>
      <c r="AR445" s="137" t="s">
        <v>148</v>
      </c>
      <c r="AT445" s="137" t="s">
        <v>143</v>
      </c>
      <c r="AU445" s="137" t="s">
        <v>78</v>
      </c>
      <c r="AY445" s="17" t="s">
        <v>142</v>
      </c>
      <c r="BE445" s="138">
        <f>IF(N445="základní",J445,0)</f>
        <v>0</v>
      </c>
      <c r="BF445" s="138">
        <f>IF(N445="snížená",J445,0)</f>
        <v>0</v>
      </c>
      <c r="BG445" s="138">
        <f>IF(N445="zákl. přenesená",J445,0)</f>
        <v>0</v>
      </c>
      <c r="BH445" s="138">
        <f>IF(N445="sníž. přenesená",J445,0)</f>
        <v>0</v>
      </c>
      <c r="BI445" s="138">
        <f>IF(N445="nulová",J445,0)</f>
        <v>0</v>
      </c>
      <c r="BJ445" s="17" t="s">
        <v>78</v>
      </c>
      <c r="BK445" s="138">
        <f>ROUND(I445*H445,2)</f>
        <v>0</v>
      </c>
      <c r="BL445" s="17" t="s">
        <v>149</v>
      </c>
      <c r="BM445" s="137" t="s">
        <v>2358</v>
      </c>
    </row>
    <row r="446" spans="2:65" s="13" customFormat="1" ht="11.25">
      <c r="B446" s="154"/>
      <c r="D446" s="140" t="s">
        <v>151</v>
      </c>
      <c r="E446" s="155" t="s">
        <v>19</v>
      </c>
      <c r="F446" s="156" t="s">
        <v>1823</v>
      </c>
      <c r="H446" s="155" t="s">
        <v>19</v>
      </c>
      <c r="I446" s="157"/>
      <c r="L446" s="154"/>
      <c r="M446" s="158"/>
      <c r="T446" s="159"/>
      <c r="AT446" s="155" t="s">
        <v>151</v>
      </c>
      <c r="AU446" s="155" t="s">
        <v>78</v>
      </c>
      <c r="AV446" s="13" t="s">
        <v>78</v>
      </c>
      <c r="AW446" s="13" t="s">
        <v>31</v>
      </c>
      <c r="AX446" s="13" t="s">
        <v>70</v>
      </c>
      <c r="AY446" s="155" t="s">
        <v>142</v>
      </c>
    </row>
    <row r="447" spans="2:65" s="11" customFormat="1" ht="11.25">
      <c r="B447" s="139"/>
      <c r="D447" s="140" t="s">
        <v>151</v>
      </c>
      <c r="E447" s="141" t="s">
        <v>19</v>
      </c>
      <c r="F447" s="142" t="s">
        <v>2354</v>
      </c>
      <c r="H447" s="143">
        <v>200</v>
      </c>
      <c r="I447" s="144"/>
      <c r="L447" s="139"/>
      <c r="M447" s="145"/>
      <c r="T447" s="146"/>
      <c r="AT447" s="141" t="s">
        <v>151</v>
      </c>
      <c r="AU447" s="141" t="s">
        <v>78</v>
      </c>
      <c r="AV447" s="11" t="s">
        <v>80</v>
      </c>
      <c r="AW447" s="11" t="s">
        <v>31</v>
      </c>
      <c r="AX447" s="11" t="s">
        <v>70</v>
      </c>
      <c r="AY447" s="141" t="s">
        <v>142</v>
      </c>
    </row>
    <row r="448" spans="2:65" s="13" customFormat="1" ht="11.25">
      <c r="B448" s="154"/>
      <c r="D448" s="140" t="s">
        <v>151</v>
      </c>
      <c r="E448" s="155" t="s">
        <v>19</v>
      </c>
      <c r="F448" s="156" t="s">
        <v>2355</v>
      </c>
      <c r="H448" s="155" t="s">
        <v>19</v>
      </c>
      <c r="I448" s="157"/>
      <c r="L448" s="154"/>
      <c r="M448" s="158"/>
      <c r="T448" s="159"/>
      <c r="AT448" s="155" t="s">
        <v>151</v>
      </c>
      <c r="AU448" s="155" t="s">
        <v>78</v>
      </c>
      <c r="AV448" s="13" t="s">
        <v>78</v>
      </c>
      <c r="AW448" s="13" t="s">
        <v>31</v>
      </c>
      <c r="AX448" s="13" t="s">
        <v>70</v>
      </c>
      <c r="AY448" s="155" t="s">
        <v>142</v>
      </c>
    </row>
    <row r="449" spans="2:65" s="11" customFormat="1" ht="11.25">
      <c r="B449" s="139"/>
      <c r="D449" s="140" t="s">
        <v>151</v>
      </c>
      <c r="E449" s="141" t="s">
        <v>19</v>
      </c>
      <c r="F449" s="142" t="s">
        <v>2354</v>
      </c>
      <c r="H449" s="143">
        <v>200</v>
      </c>
      <c r="I449" s="144"/>
      <c r="L449" s="139"/>
      <c r="M449" s="145"/>
      <c r="T449" s="146"/>
      <c r="AT449" s="141" t="s">
        <v>151</v>
      </c>
      <c r="AU449" s="141" t="s">
        <v>78</v>
      </c>
      <c r="AV449" s="11" t="s">
        <v>80</v>
      </c>
      <c r="AW449" s="11" t="s">
        <v>31</v>
      </c>
      <c r="AX449" s="11" t="s">
        <v>70</v>
      </c>
      <c r="AY449" s="141" t="s">
        <v>142</v>
      </c>
    </row>
    <row r="450" spans="2:65" s="12" customFormat="1" ht="11.25">
      <c r="B450" s="147"/>
      <c r="D450" s="140" t="s">
        <v>151</v>
      </c>
      <c r="E450" s="148" t="s">
        <v>19</v>
      </c>
      <c r="F450" s="149" t="s">
        <v>154</v>
      </c>
      <c r="H450" s="150">
        <v>400</v>
      </c>
      <c r="I450" s="151"/>
      <c r="L450" s="147"/>
      <c r="M450" s="152"/>
      <c r="T450" s="153"/>
      <c r="AT450" s="148" t="s">
        <v>151</v>
      </c>
      <c r="AU450" s="148" t="s">
        <v>78</v>
      </c>
      <c r="AV450" s="12" t="s">
        <v>149</v>
      </c>
      <c r="AW450" s="12" t="s">
        <v>31</v>
      </c>
      <c r="AX450" s="12" t="s">
        <v>78</v>
      </c>
      <c r="AY450" s="148" t="s">
        <v>142</v>
      </c>
    </row>
    <row r="451" spans="2:65" s="1" customFormat="1" ht="16.5" customHeight="1">
      <c r="B451" s="32"/>
      <c r="C451" s="125" t="s">
        <v>375</v>
      </c>
      <c r="D451" s="125" t="s">
        <v>143</v>
      </c>
      <c r="E451" s="126" t="s">
        <v>1507</v>
      </c>
      <c r="F451" s="127" t="s">
        <v>1508</v>
      </c>
      <c r="G451" s="128" t="s">
        <v>146</v>
      </c>
      <c r="H451" s="129">
        <v>4</v>
      </c>
      <c r="I451" s="130"/>
      <c r="J451" s="131">
        <f>ROUND(I451*H451,2)</f>
        <v>0</v>
      </c>
      <c r="K451" s="127" t="s">
        <v>147</v>
      </c>
      <c r="L451" s="132"/>
      <c r="M451" s="133" t="s">
        <v>19</v>
      </c>
      <c r="N451" s="134" t="s">
        <v>41</v>
      </c>
      <c r="P451" s="135">
        <f>O451*H451</f>
        <v>0</v>
      </c>
      <c r="Q451" s="135">
        <v>2E-3</v>
      </c>
      <c r="R451" s="135">
        <f>Q451*H451</f>
        <v>8.0000000000000002E-3</v>
      </c>
      <c r="S451" s="135">
        <v>0</v>
      </c>
      <c r="T451" s="136">
        <f>S451*H451</f>
        <v>0</v>
      </c>
      <c r="AR451" s="137" t="s">
        <v>148</v>
      </c>
      <c r="AT451" s="137" t="s">
        <v>143</v>
      </c>
      <c r="AU451" s="137" t="s">
        <v>78</v>
      </c>
      <c r="AY451" s="17" t="s">
        <v>142</v>
      </c>
      <c r="BE451" s="138">
        <f>IF(N451="základní",J451,0)</f>
        <v>0</v>
      </c>
      <c r="BF451" s="138">
        <f>IF(N451="snížená",J451,0)</f>
        <v>0</v>
      </c>
      <c r="BG451" s="138">
        <f>IF(N451="zákl. přenesená",J451,0)</f>
        <v>0</v>
      </c>
      <c r="BH451" s="138">
        <f>IF(N451="sníž. přenesená",J451,0)</f>
        <v>0</v>
      </c>
      <c r="BI451" s="138">
        <f>IF(N451="nulová",J451,0)</f>
        <v>0</v>
      </c>
      <c r="BJ451" s="17" t="s">
        <v>78</v>
      </c>
      <c r="BK451" s="138">
        <f>ROUND(I451*H451,2)</f>
        <v>0</v>
      </c>
      <c r="BL451" s="17" t="s">
        <v>149</v>
      </c>
      <c r="BM451" s="137" t="s">
        <v>2359</v>
      </c>
    </row>
    <row r="452" spans="2:65" s="13" customFormat="1" ht="11.25">
      <c r="B452" s="154"/>
      <c r="D452" s="140" t="s">
        <v>151</v>
      </c>
      <c r="E452" s="155" t="s">
        <v>19</v>
      </c>
      <c r="F452" s="156" t="s">
        <v>2351</v>
      </c>
      <c r="H452" s="155" t="s">
        <v>19</v>
      </c>
      <c r="I452" s="157"/>
      <c r="L452" s="154"/>
      <c r="M452" s="158"/>
      <c r="T452" s="159"/>
      <c r="AT452" s="155" t="s">
        <v>151</v>
      </c>
      <c r="AU452" s="155" t="s">
        <v>78</v>
      </c>
      <c r="AV452" s="13" t="s">
        <v>78</v>
      </c>
      <c r="AW452" s="13" t="s">
        <v>31</v>
      </c>
      <c r="AX452" s="13" t="s">
        <v>70</v>
      </c>
      <c r="AY452" s="155" t="s">
        <v>142</v>
      </c>
    </row>
    <row r="453" spans="2:65" s="11" customFormat="1" ht="11.25">
      <c r="B453" s="139"/>
      <c r="D453" s="140" t="s">
        <v>151</v>
      </c>
      <c r="E453" s="141" t="s">
        <v>19</v>
      </c>
      <c r="F453" s="142" t="s">
        <v>80</v>
      </c>
      <c r="H453" s="143">
        <v>2</v>
      </c>
      <c r="I453" s="144"/>
      <c r="L453" s="139"/>
      <c r="M453" s="145"/>
      <c r="T453" s="146"/>
      <c r="AT453" s="141" t="s">
        <v>151</v>
      </c>
      <c r="AU453" s="141" t="s">
        <v>78</v>
      </c>
      <c r="AV453" s="11" t="s">
        <v>80</v>
      </c>
      <c r="AW453" s="11" t="s">
        <v>31</v>
      </c>
      <c r="AX453" s="11" t="s">
        <v>70</v>
      </c>
      <c r="AY453" s="141" t="s">
        <v>142</v>
      </c>
    </row>
    <row r="454" spans="2:65" s="13" customFormat="1" ht="11.25">
      <c r="B454" s="154"/>
      <c r="D454" s="140" t="s">
        <v>151</v>
      </c>
      <c r="E454" s="155" t="s">
        <v>19</v>
      </c>
      <c r="F454" s="156" t="s">
        <v>2352</v>
      </c>
      <c r="H454" s="155" t="s">
        <v>19</v>
      </c>
      <c r="I454" s="157"/>
      <c r="L454" s="154"/>
      <c r="M454" s="158"/>
      <c r="T454" s="159"/>
      <c r="AT454" s="155" t="s">
        <v>151</v>
      </c>
      <c r="AU454" s="155" t="s">
        <v>78</v>
      </c>
      <c r="AV454" s="13" t="s">
        <v>78</v>
      </c>
      <c r="AW454" s="13" t="s">
        <v>31</v>
      </c>
      <c r="AX454" s="13" t="s">
        <v>70</v>
      </c>
      <c r="AY454" s="155" t="s">
        <v>142</v>
      </c>
    </row>
    <row r="455" spans="2:65" s="11" customFormat="1" ht="11.25">
      <c r="B455" s="139"/>
      <c r="D455" s="140" t="s">
        <v>151</v>
      </c>
      <c r="E455" s="141" t="s">
        <v>19</v>
      </c>
      <c r="F455" s="142" t="s">
        <v>80</v>
      </c>
      <c r="H455" s="143">
        <v>2</v>
      </c>
      <c r="I455" s="144"/>
      <c r="L455" s="139"/>
      <c r="M455" s="145"/>
      <c r="T455" s="146"/>
      <c r="AT455" s="141" t="s">
        <v>151</v>
      </c>
      <c r="AU455" s="141" t="s">
        <v>78</v>
      </c>
      <c r="AV455" s="11" t="s">
        <v>80</v>
      </c>
      <c r="AW455" s="11" t="s">
        <v>31</v>
      </c>
      <c r="AX455" s="11" t="s">
        <v>70</v>
      </c>
      <c r="AY455" s="141" t="s">
        <v>142</v>
      </c>
    </row>
    <row r="456" spans="2:65" s="12" customFormat="1" ht="11.25">
      <c r="B456" s="147"/>
      <c r="D456" s="140" t="s">
        <v>151</v>
      </c>
      <c r="E456" s="148" t="s">
        <v>19</v>
      </c>
      <c r="F456" s="149" t="s">
        <v>154</v>
      </c>
      <c r="H456" s="150">
        <v>4</v>
      </c>
      <c r="I456" s="151"/>
      <c r="L456" s="147"/>
      <c r="M456" s="152"/>
      <c r="T456" s="153"/>
      <c r="AT456" s="148" t="s">
        <v>151</v>
      </c>
      <c r="AU456" s="148" t="s">
        <v>78</v>
      </c>
      <c r="AV456" s="12" t="s">
        <v>149</v>
      </c>
      <c r="AW456" s="12" t="s">
        <v>31</v>
      </c>
      <c r="AX456" s="12" t="s">
        <v>78</v>
      </c>
      <c r="AY456" s="148" t="s">
        <v>142</v>
      </c>
    </row>
    <row r="457" spans="2:65" s="1" customFormat="1" ht="16.5" customHeight="1">
      <c r="B457" s="32"/>
      <c r="C457" s="125" t="s">
        <v>381</v>
      </c>
      <c r="D457" s="125" t="s">
        <v>143</v>
      </c>
      <c r="E457" s="126" t="s">
        <v>985</v>
      </c>
      <c r="F457" s="127" t="s">
        <v>986</v>
      </c>
      <c r="G457" s="128" t="s">
        <v>146</v>
      </c>
      <c r="H457" s="129">
        <v>4</v>
      </c>
      <c r="I457" s="130"/>
      <c r="J457" s="131">
        <f>ROUND(I457*H457,2)</f>
        <v>0</v>
      </c>
      <c r="K457" s="127" t="s">
        <v>147</v>
      </c>
      <c r="L457" s="132"/>
      <c r="M457" s="133" t="s">
        <v>19</v>
      </c>
      <c r="N457" s="134" t="s">
        <v>41</v>
      </c>
      <c r="P457" s="135">
        <f>O457*H457</f>
        <v>0</v>
      </c>
      <c r="Q457" s="135">
        <v>1.64E-3</v>
      </c>
      <c r="R457" s="135">
        <f>Q457*H457</f>
        <v>6.5599999999999999E-3</v>
      </c>
      <c r="S457" s="135">
        <v>0</v>
      </c>
      <c r="T457" s="136">
        <f>S457*H457</f>
        <v>0</v>
      </c>
      <c r="AR457" s="137" t="s">
        <v>148</v>
      </c>
      <c r="AT457" s="137" t="s">
        <v>143</v>
      </c>
      <c r="AU457" s="137" t="s">
        <v>78</v>
      </c>
      <c r="AY457" s="17" t="s">
        <v>142</v>
      </c>
      <c r="BE457" s="138">
        <f>IF(N457="základní",J457,0)</f>
        <v>0</v>
      </c>
      <c r="BF457" s="138">
        <f>IF(N457="snížená",J457,0)</f>
        <v>0</v>
      </c>
      <c r="BG457" s="138">
        <f>IF(N457="zákl. přenesená",J457,0)</f>
        <v>0</v>
      </c>
      <c r="BH457" s="138">
        <f>IF(N457="sníž. přenesená",J457,0)</f>
        <v>0</v>
      </c>
      <c r="BI457" s="138">
        <f>IF(N457="nulová",J457,0)</f>
        <v>0</v>
      </c>
      <c r="BJ457" s="17" t="s">
        <v>78</v>
      </c>
      <c r="BK457" s="138">
        <f>ROUND(I457*H457,2)</f>
        <v>0</v>
      </c>
      <c r="BL457" s="17" t="s">
        <v>149</v>
      </c>
      <c r="BM457" s="137" t="s">
        <v>2360</v>
      </c>
    </row>
    <row r="458" spans="2:65" s="13" customFormat="1" ht="11.25">
      <c r="B458" s="154"/>
      <c r="D458" s="140" t="s">
        <v>151</v>
      </c>
      <c r="E458" s="155" t="s">
        <v>19</v>
      </c>
      <c r="F458" s="156" t="s">
        <v>2361</v>
      </c>
      <c r="H458" s="155" t="s">
        <v>19</v>
      </c>
      <c r="I458" s="157"/>
      <c r="L458" s="154"/>
      <c r="M458" s="158"/>
      <c r="T458" s="159"/>
      <c r="AT458" s="155" t="s">
        <v>151</v>
      </c>
      <c r="AU458" s="155" t="s">
        <v>78</v>
      </c>
      <c r="AV458" s="13" t="s">
        <v>78</v>
      </c>
      <c r="AW458" s="13" t="s">
        <v>31</v>
      </c>
      <c r="AX458" s="13" t="s">
        <v>70</v>
      </c>
      <c r="AY458" s="155" t="s">
        <v>142</v>
      </c>
    </row>
    <row r="459" spans="2:65" s="11" customFormat="1" ht="11.25">
      <c r="B459" s="139"/>
      <c r="D459" s="140" t="s">
        <v>151</v>
      </c>
      <c r="E459" s="141" t="s">
        <v>19</v>
      </c>
      <c r="F459" s="142" t="s">
        <v>1337</v>
      </c>
      <c r="H459" s="143">
        <v>4</v>
      </c>
      <c r="I459" s="144"/>
      <c r="L459" s="139"/>
      <c r="M459" s="145"/>
      <c r="T459" s="146"/>
      <c r="AT459" s="141" t="s">
        <v>151</v>
      </c>
      <c r="AU459" s="141" t="s">
        <v>78</v>
      </c>
      <c r="AV459" s="11" t="s">
        <v>80</v>
      </c>
      <c r="AW459" s="11" t="s">
        <v>31</v>
      </c>
      <c r="AX459" s="11" t="s">
        <v>70</v>
      </c>
      <c r="AY459" s="141" t="s">
        <v>142</v>
      </c>
    </row>
    <row r="460" spans="2:65" s="12" customFormat="1" ht="11.25">
      <c r="B460" s="147"/>
      <c r="D460" s="140" t="s">
        <v>151</v>
      </c>
      <c r="E460" s="148" t="s">
        <v>19</v>
      </c>
      <c r="F460" s="149" t="s">
        <v>154</v>
      </c>
      <c r="H460" s="150">
        <v>4</v>
      </c>
      <c r="I460" s="151"/>
      <c r="L460" s="147"/>
      <c r="M460" s="152"/>
      <c r="T460" s="153"/>
      <c r="AT460" s="148" t="s">
        <v>151</v>
      </c>
      <c r="AU460" s="148" t="s">
        <v>78</v>
      </c>
      <c r="AV460" s="12" t="s">
        <v>149</v>
      </c>
      <c r="AW460" s="12" t="s">
        <v>31</v>
      </c>
      <c r="AX460" s="12" t="s">
        <v>78</v>
      </c>
      <c r="AY460" s="148" t="s">
        <v>142</v>
      </c>
    </row>
    <row r="461" spans="2:65" s="1" customFormat="1" ht="16.5" customHeight="1">
      <c r="B461" s="32"/>
      <c r="C461" s="125" t="s">
        <v>389</v>
      </c>
      <c r="D461" s="125" t="s">
        <v>143</v>
      </c>
      <c r="E461" s="126" t="s">
        <v>989</v>
      </c>
      <c r="F461" s="127" t="s">
        <v>990</v>
      </c>
      <c r="G461" s="128" t="s">
        <v>146</v>
      </c>
      <c r="H461" s="129">
        <v>4</v>
      </c>
      <c r="I461" s="130"/>
      <c r="J461" s="131">
        <f>ROUND(I461*H461,2)</f>
        <v>0</v>
      </c>
      <c r="K461" s="127" t="s">
        <v>147</v>
      </c>
      <c r="L461" s="132"/>
      <c r="M461" s="133" t="s">
        <v>19</v>
      </c>
      <c r="N461" s="134" t="s">
        <v>41</v>
      </c>
      <c r="P461" s="135">
        <f>O461*H461</f>
        <v>0</v>
      </c>
      <c r="Q461" s="135">
        <v>1.67E-3</v>
      </c>
      <c r="R461" s="135">
        <f>Q461*H461</f>
        <v>6.6800000000000002E-3</v>
      </c>
      <c r="S461" s="135">
        <v>0</v>
      </c>
      <c r="T461" s="136">
        <f>S461*H461</f>
        <v>0</v>
      </c>
      <c r="AR461" s="137" t="s">
        <v>148</v>
      </c>
      <c r="AT461" s="137" t="s">
        <v>143</v>
      </c>
      <c r="AU461" s="137" t="s">
        <v>78</v>
      </c>
      <c r="AY461" s="17" t="s">
        <v>142</v>
      </c>
      <c r="BE461" s="138">
        <f>IF(N461="základní",J461,0)</f>
        <v>0</v>
      </c>
      <c r="BF461" s="138">
        <f>IF(N461="snížená",J461,0)</f>
        <v>0</v>
      </c>
      <c r="BG461" s="138">
        <f>IF(N461="zákl. přenesená",J461,0)</f>
        <v>0</v>
      </c>
      <c r="BH461" s="138">
        <f>IF(N461="sníž. přenesená",J461,0)</f>
        <v>0</v>
      </c>
      <c r="BI461" s="138">
        <f>IF(N461="nulová",J461,0)</f>
        <v>0</v>
      </c>
      <c r="BJ461" s="17" t="s">
        <v>78</v>
      </c>
      <c r="BK461" s="138">
        <f>ROUND(I461*H461,2)</f>
        <v>0</v>
      </c>
      <c r="BL461" s="17" t="s">
        <v>149</v>
      </c>
      <c r="BM461" s="137" t="s">
        <v>2362</v>
      </c>
    </row>
    <row r="462" spans="2:65" s="13" customFormat="1" ht="11.25">
      <c r="B462" s="154"/>
      <c r="D462" s="140" t="s">
        <v>151</v>
      </c>
      <c r="E462" s="155" t="s">
        <v>19</v>
      </c>
      <c r="F462" s="156" t="s">
        <v>2361</v>
      </c>
      <c r="H462" s="155" t="s">
        <v>19</v>
      </c>
      <c r="I462" s="157"/>
      <c r="L462" s="154"/>
      <c r="M462" s="158"/>
      <c r="T462" s="159"/>
      <c r="AT462" s="155" t="s">
        <v>151</v>
      </c>
      <c r="AU462" s="155" t="s">
        <v>78</v>
      </c>
      <c r="AV462" s="13" t="s">
        <v>78</v>
      </c>
      <c r="AW462" s="13" t="s">
        <v>31</v>
      </c>
      <c r="AX462" s="13" t="s">
        <v>70</v>
      </c>
      <c r="AY462" s="155" t="s">
        <v>142</v>
      </c>
    </row>
    <row r="463" spans="2:65" s="11" customFormat="1" ht="11.25">
      <c r="B463" s="139"/>
      <c r="D463" s="140" t="s">
        <v>151</v>
      </c>
      <c r="E463" s="141" t="s">
        <v>19</v>
      </c>
      <c r="F463" s="142" t="s">
        <v>1337</v>
      </c>
      <c r="H463" s="143">
        <v>4</v>
      </c>
      <c r="I463" s="144"/>
      <c r="L463" s="139"/>
      <c r="M463" s="145"/>
      <c r="T463" s="146"/>
      <c r="AT463" s="141" t="s">
        <v>151</v>
      </c>
      <c r="AU463" s="141" t="s">
        <v>78</v>
      </c>
      <c r="AV463" s="11" t="s">
        <v>80</v>
      </c>
      <c r="AW463" s="11" t="s">
        <v>31</v>
      </c>
      <c r="AX463" s="11" t="s">
        <v>70</v>
      </c>
      <c r="AY463" s="141" t="s">
        <v>142</v>
      </c>
    </row>
    <row r="464" spans="2:65" s="12" customFormat="1" ht="11.25">
      <c r="B464" s="147"/>
      <c r="D464" s="140" t="s">
        <v>151</v>
      </c>
      <c r="E464" s="148" t="s">
        <v>19</v>
      </c>
      <c r="F464" s="149" t="s">
        <v>154</v>
      </c>
      <c r="H464" s="150">
        <v>4</v>
      </c>
      <c r="I464" s="151"/>
      <c r="L464" s="147"/>
      <c r="M464" s="152"/>
      <c r="T464" s="153"/>
      <c r="AT464" s="148" t="s">
        <v>151</v>
      </c>
      <c r="AU464" s="148" t="s">
        <v>78</v>
      </c>
      <c r="AV464" s="12" t="s">
        <v>149</v>
      </c>
      <c r="AW464" s="12" t="s">
        <v>31</v>
      </c>
      <c r="AX464" s="12" t="s">
        <v>78</v>
      </c>
      <c r="AY464" s="148" t="s">
        <v>142</v>
      </c>
    </row>
    <row r="465" spans="2:65" s="1" customFormat="1" ht="16.5" customHeight="1">
      <c r="B465" s="32"/>
      <c r="C465" s="125" t="s">
        <v>395</v>
      </c>
      <c r="D465" s="125" t="s">
        <v>143</v>
      </c>
      <c r="E465" s="126" t="s">
        <v>995</v>
      </c>
      <c r="F465" s="127" t="s">
        <v>996</v>
      </c>
      <c r="G465" s="128" t="s">
        <v>146</v>
      </c>
      <c r="H465" s="129">
        <v>4</v>
      </c>
      <c r="I465" s="130"/>
      <c r="J465" s="131">
        <f>ROUND(I465*H465,2)</f>
        <v>0</v>
      </c>
      <c r="K465" s="127" t="s">
        <v>147</v>
      </c>
      <c r="L465" s="132"/>
      <c r="M465" s="133" t="s">
        <v>19</v>
      </c>
      <c r="N465" s="134" t="s">
        <v>41</v>
      </c>
      <c r="P465" s="135">
        <f>O465*H465</f>
        <v>0</v>
      </c>
      <c r="Q465" s="135">
        <v>1.82E-3</v>
      </c>
      <c r="R465" s="135">
        <f>Q465*H465</f>
        <v>7.28E-3</v>
      </c>
      <c r="S465" s="135">
        <v>0</v>
      </c>
      <c r="T465" s="136">
        <f>S465*H465</f>
        <v>0</v>
      </c>
      <c r="AR465" s="137" t="s">
        <v>148</v>
      </c>
      <c r="AT465" s="137" t="s">
        <v>143</v>
      </c>
      <c r="AU465" s="137" t="s">
        <v>78</v>
      </c>
      <c r="AY465" s="17" t="s">
        <v>142</v>
      </c>
      <c r="BE465" s="138">
        <f>IF(N465="základní",J465,0)</f>
        <v>0</v>
      </c>
      <c r="BF465" s="138">
        <f>IF(N465="snížená",J465,0)</f>
        <v>0</v>
      </c>
      <c r="BG465" s="138">
        <f>IF(N465="zákl. přenesená",J465,0)</f>
        <v>0</v>
      </c>
      <c r="BH465" s="138">
        <f>IF(N465="sníž. přenesená",J465,0)</f>
        <v>0</v>
      </c>
      <c r="BI465" s="138">
        <f>IF(N465="nulová",J465,0)</f>
        <v>0</v>
      </c>
      <c r="BJ465" s="17" t="s">
        <v>78</v>
      </c>
      <c r="BK465" s="138">
        <f>ROUND(I465*H465,2)</f>
        <v>0</v>
      </c>
      <c r="BL465" s="17" t="s">
        <v>149</v>
      </c>
      <c r="BM465" s="137" t="s">
        <v>2363</v>
      </c>
    </row>
    <row r="466" spans="2:65" s="13" customFormat="1" ht="11.25">
      <c r="B466" s="154"/>
      <c r="D466" s="140" t="s">
        <v>151</v>
      </c>
      <c r="E466" s="155" t="s">
        <v>19</v>
      </c>
      <c r="F466" s="156" t="s">
        <v>2361</v>
      </c>
      <c r="H466" s="155" t="s">
        <v>19</v>
      </c>
      <c r="I466" s="157"/>
      <c r="L466" s="154"/>
      <c r="M466" s="158"/>
      <c r="T466" s="159"/>
      <c r="AT466" s="155" t="s">
        <v>151</v>
      </c>
      <c r="AU466" s="155" t="s">
        <v>78</v>
      </c>
      <c r="AV466" s="13" t="s">
        <v>78</v>
      </c>
      <c r="AW466" s="13" t="s">
        <v>31</v>
      </c>
      <c r="AX466" s="13" t="s">
        <v>70</v>
      </c>
      <c r="AY466" s="155" t="s">
        <v>142</v>
      </c>
    </row>
    <row r="467" spans="2:65" s="11" customFormat="1" ht="11.25">
      <c r="B467" s="139"/>
      <c r="D467" s="140" t="s">
        <v>151</v>
      </c>
      <c r="E467" s="141" t="s">
        <v>19</v>
      </c>
      <c r="F467" s="142" t="s">
        <v>1337</v>
      </c>
      <c r="H467" s="143">
        <v>4</v>
      </c>
      <c r="I467" s="144"/>
      <c r="L467" s="139"/>
      <c r="M467" s="145"/>
      <c r="T467" s="146"/>
      <c r="AT467" s="141" t="s">
        <v>151</v>
      </c>
      <c r="AU467" s="141" t="s">
        <v>78</v>
      </c>
      <c r="AV467" s="11" t="s">
        <v>80</v>
      </c>
      <c r="AW467" s="11" t="s">
        <v>31</v>
      </c>
      <c r="AX467" s="11" t="s">
        <v>70</v>
      </c>
      <c r="AY467" s="141" t="s">
        <v>142</v>
      </c>
    </row>
    <row r="468" spans="2:65" s="12" customFormat="1" ht="11.25">
      <c r="B468" s="147"/>
      <c r="D468" s="140" t="s">
        <v>151</v>
      </c>
      <c r="E468" s="148" t="s">
        <v>19</v>
      </c>
      <c r="F468" s="149" t="s">
        <v>154</v>
      </c>
      <c r="H468" s="150">
        <v>4</v>
      </c>
      <c r="I468" s="151"/>
      <c r="L468" s="147"/>
      <c r="M468" s="152"/>
      <c r="T468" s="153"/>
      <c r="AT468" s="148" t="s">
        <v>151</v>
      </c>
      <c r="AU468" s="148" t="s">
        <v>78</v>
      </c>
      <c r="AV468" s="12" t="s">
        <v>149</v>
      </c>
      <c r="AW468" s="12" t="s">
        <v>31</v>
      </c>
      <c r="AX468" s="12" t="s">
        <v>78</v>
      </c>
      <c r="AY468" s="148" t="s">
        <v>142</v>
      </c>
    </row>
    <row r="469" spans="2:65" s="1" customFormat="1" ht="16.5" customHeight="1">
      <c r="B469" s="32"/>
      <c r="C469" s="125" t="s">
        <v>400</v>
      </c>
      <c r="D469" s="125" t="s">
        <v>143</v>
      </c>
      <c r="E469" s="126" t="s">
        <v>998</v>
      </c>
      <c r="F469" s="127" t="s">
        <v>999</v>
      </c>
      <c r="G469" s="128" t="s">
        <v>146</v>
      </c>
      <c r="H469" s="129">
        <v>4</v>
      </c>
      <c r="I469" s="130"/>
      <c r="J469" s="131">
        <f>ROUND(I469*H469,2)</f>
        <v>0</v>
      </c>
      <c r="K469" s="127" t="s">
        <v>147</v>
      </c>
      <c r="L469" s="132"/>
      <c r="M469" s="133" t="s">
        <v>19</v>
      </c>
      <c r="N469" s="134" t="s">
        <v>41</v>
      </c>
      <c r="P469" s="135">
        <f>O469*H469</f>
        <v>0</v>
      </c>
      <c r="Q469" s="135">
        <v>1.8500000000000001E-3</v>
      </c>
      <c r="R469" s="135">
        <f>Q469*H469</f>
        <v>7.4000000000000003E-3</v>
      </c>
      <c r="S469" s="135">
        <v>0</v>
      </c>
      <c r="T469" s="136">
        <f>S469*H469</f>
        <v>0</v>
      </c>
      <c r="AR469" s="137" t="s">
        <v>148</v>
      </c>
      <c r="AT469" s="137" t="s">
        <v>143</v>
      </c>
      <c r="AU469" s="137" t="s">
        <v>78</v>
      </c>
      <c r="AY469" s="17" t="s">
        <v>142</v>
      </c>
      <c r="BE469" s="138">
        <f>IF(N469="základní",J469,0)</f>
        <v>0</v>
      </c>
      <c r="BF469" s="138">
        <f>IF(N469="snížená",J469,0)</f>
        <v>0</v>
      </c>
      <c r="BG469" s="138">
        <f>IF(N469="zákl. přenesená",J469,0)</f>
        <v>0</v>
      </c>
      <c r="BH469" s="138">
        <f>IF(N469="sníž. přenesená",J469,0)</f>
        <v>0</v>
      </c>
      <c r="BI469" s="138">
        <f>IF(N469="nulová",J469,0)</f>
        <v>0</v>
      </c>
      <c r="BJ469" s="17" t="s">
        <v>78</v>
      </c>
      <c r="BK469" s="138">
        <f>ROUND(I469*H469,2)</f>
        <v>0</v>
      </c>
      <c r="BL469" s="17" t="s">
        <v>149</v>
      </c>
      <c r="BM469" s="137" t="s">
        <v>2364</v>
      </c>
    </row>
    <row r="470" spans="2:65" s="13" customFormat="1" ht="11.25">
      <c r="B470" s="154"/>
      <c r="D470" s="140" t="s">
        <v>151</v>
      </c>
      <c r="E470" s="155" t="s">
        <v>19</v>
      </c>
      <c r="F470" s="156" t="s">
        <v>2361</v>
      </c>
      <c r="H470" s="155" t="s">
        <v>19</v>
      </c>
      <c r="I470" s="157"/>
      <c r="L470" s="154"/>
      <c r="M470" s="158"/>
      <c r="T470" s="159"/>
      <c r="AT470" s="155" t="s">
        <v>151</v>
      </c>
      <c r="AU470" s="155" t="s">
        <v>78</v>
      </c>
      <c r="AV470" s="13" t="s">
        <v>78</v>
      </c>
      <c r="AW470" s="13" t="s">
        <v>31</v>
      </c>
      <c r="AX470" s="13" t="s">
        <v>70</v>
      </c>
      <c r="AY470" s="155" t="s">
        <v>142</v>
      </c>
    </row>
    <row r="471" spans="2:65" s="11" customFormat="1" ht="11.25">
      <c r="B471" s="139"/>
      <c r="D471" s="140" t="s">
        <v>151</v>
      </c>
      <c r="E471" s="141" t="s">
        <v>19</v>
      </c>
      <c r="F471" s="142" t="s">
        <v>1337</v>
      </c>
      <c r="H471" s="143">
        <v>4</v>
      </c>
      <c r="I471" s="144"/>
      <c r="L471" s="139"/>
      <c r="M471" s="145"/>
      <c r="T471" s="146"/>
      <c r="AT471" s="141" t="s">
        <v>151</v>
      </c>
      <c r="AU471" s="141" t="s">
        <v>78</v>
      </c>
      <c r="AV471" s="11" t="s">
        <v>80</v>
      </c>
      <c r="AW471" s="11" t="s">
        <v>31</v>
      </c>
      <c r="AX471" s="11" t="s">
        <v>70</v>
      </c>
      <c r="AY471" s="141" t="s">
        <v>142</v>
      </c>
    </row>
    <row r="472" spans="2:65" s="12" customFormat="1" ht="11.25">
      <c r="B472" s="147"/>
      <c r="D472" s="140" t="s">
        <v>151</v>
      </c>
      <c r="E472" s="148" t="s">
        <v>19</v>
      </c>
      <c r="F472" s="149" t="s">
        <v>154</v>
      </c>
      <c r="H472" s="150">
        <v>4</v>
      </c>
      <c r="I472" s="151"/>
      <c r="L472" s="147"/>
      <c r="M472" s="152"/>
      <c r="T472" s="153"/>
      <c r="AT472" s="148" t="s">
        <v>151</v>
      </c>
      <c r="AU472" s="148" t="s">
        <v>78</v>
      </c>
      <c r="AV472" s="12" t="s">
        <v>149</v>
      </c>
      <c r="AW472" s="12" t="s">
        <v>31</v>
      </c>
      <c r="AX472" s="12" t="s">
        <v>78</v>
      </c>
      <c r="AY472" s="148" t="s">
        <v>142</v>
      </c>
    </row>
    <row r="473" spans="2:65" s="1" customFormat="1" ht="16.5" customHeight="1">
      <c r="B473" s="32"/>
      <c r="C473" s="125" t="s">
        <v>405</v>
      </c>
      <c r="D473" s="125" t="s">
        <v>143</v>
      </c>
      <c r="E473" s="126" t="s">
        <v>1002</v>
      </c>
      <c r="F473" s="127" t="s">
        <v>1003</v>
      </c>
      <c r="G473" s="128" t="s">
        <v>146</v>
      </c>
      <c r="H473" s="129">
        <v>4</v>
      </c>
      <c r="I473" s="130"/>
      <c r="J473" s="131">
        <f>ROUND(I473*H473,2)</f>
        <v>0</v>
      </c>
      <c r="K473" s="127" t="s">
        <v>147</v>
      </c>
      <c r="L473" s="132"/>
      <c r="M473" s="133" t="s">
        <v>19</v>
      </c>
      <c r="N473" s="134" t="s">
        <v>41</v>
      </c>
      <c r="P473" s="135">
        <f>O473*H473</f>
        <v>0</v>
      </c>
      <c r="Q473" s="135">
        <v>1.8799999999999999E-3</v>
      </c>
      <c r="R473" s="135">
        <f>Q473*H473</f>
        <v>7.5199999999999998E-3</v>
      </c>
      <c r="S473" s="135">
        <v>0</v>
      </c>
      <c r="T473" s="136">
        <f>S473*H473</f>
        <v>0</v>
      </c>
      <c r="AR473" s="137" t="s">
        <v>148</v>
      </c>
      <c r="AT473" s="137" t="s">
        <v>143</v>
      </c>
      <c r="AU473" s="137" t="s">
        <v>78</v>
      </c>
      <c r="AY473" s="17" t="s">
        <v>142</v>
      </c>
      <c r="BE473" s="138">
        <f>IF(N473="základní",J473,0)</f>
        <v>0</v>
      </c>
      <c r="BF473" s="138">
        <f>IF(N473="snížená",J473,0)</f>
        <v>0</v>
      </c>
      <c r="BG473" s="138">
        <f>IF(N473="zákl. přenesená",J473,0)</f>
        <v>0</v>
      </c>
      <c r="BH473" s="138">
        <f>IF(N473="sníž. přenesená",J473,0)</f>
        <v>0</v>
      </c>
      <c r="BI473" s="138">
        <f>IF(N473="nulová",J473,0)</f>
        <v>0</v>
      </c>
      <c r="BJ473" s="17" t="s">
        <v>78</v>
      </c>
      <c r="BK473" s="138">
        <f>ROUND(I473*H473,2)</f>
        <v>0</v>
      </c>
      <c r="BL473" s="17" t="s">
        <v>149</v>
      </c>
      <c r="BM473" s="137" t="s">
        <v>2365</v>
      </c>
    </row>
    <row r="474" spans="2:65" s="13" customFormat="1" ht="11.25">
      <c r="B474" s="154"/>
      <c r="D474" s="140" t="s">
        <v>151</v>
      </c>
      <c r="E474" s="155" t="s">
        <v>19</v>
      </c>
      <c r="F474" s="156" t="s">
        <v>2361</v>
      </c>
      <c r="H474" s="155" t="s">
        <v>19</v>
      </c>
      <c r="I474" s="157"/>
      <c r="L474" s="154"/>
      <c r="M474" s="158"/>
      <c r="T474" s="159"/>
      <c r="AT474" s="155" t="s">
        <v>151</v>
      </c>
      <c r="AU474" s="155" t="s">
        <v>78</v>
      </c>
      <c r="AV474" s="13" t="s">
        <v>78</v>
      </c>
      <c r="AW474" s="13" t="s">
        <v>31</v>
      </c>
      <c r="AX474" s="13" t="s">
        <v>70</v>
      </c>
      <c r="AY474" s="155" t="s">
        <v>142</v>
      </c>
    </row>
    <row r="475" spans="2:65" s="11" customFormat="1" ht="11.25">
      <c r="B475" s="139"/>
      <c r="D475" s="140" t="s">
        <v>151</v>
      </c>
      <c r="E475" s="141" t="s">
        <v>19</v>
      </c>
      <c r="F475" s="142" t="s">
        <v>1337</v>
      </c>
      <c r="H475" s="143">
        <v>4</v>
      </c>
      <c r="I475" s="144"/>
      <c r="L475" s="139"/>
      <c r="M475" s="145"/>
      <c r="T475" s="146"/>
      <c r="AT475" s="141" t="s">
        <v>151</v>
      </c>
      <c r="AU475" s="141" t="s">
        <v>78</v>
      </c>
      <c r="AV475" s="11" t="s">
        <v>80</v>
      </c>
      <c r="AW475" s="11" t="s">
        <v>31</v>
      </c>
      <c r="AX475" s="11" t="s">
        <v>70</v>
      </c>
      <c r="AY475" s="141" t="s">
        <v>142</v>
      </c>
    </row>
    <row r="476" spans="2:65" s="12" customFormat="1" ht="11.25">
      <c r="B476" s="147"/>
      <c r="D476" s="140" t="s">
        <v>151</v>
      </c>
      <c r="E476" s="148" t="s">
        <v>19</v>
      </c>
      <c r="F476" s="149" t="s">
        <v>154</v>
      </c>
      <c r="H476" s="150">
        <v>4</v>
      </c>
      <c r="I476" s="151"/>
      <c r="L476" s="147"/>
      <c r="M476" s="152"/>
      <c r="T476" s="153"/>
      <c r="AT476" s="148" t="s">
        <v>151</v>
      </c>
      <c r="AU476" s="148" t="s">
        <v>78</v>
      </c>
      <c r="AV476" s="12" t="s">
        <v>149</v>
      </c>
      <c r="AW476" s="12" t="s">
        <v>31</v>
      </c>
      <c r="AX476" s="12" t="s">
        <v>78</v>
      </c>
      <c r="AY476" s="148" t="s">
        <v>142</v>
      </c>
    </row>
    <row r="477" spans="2:65" s="1" customFormat="1" ht="16.5" customHeight="1">
      <c r="B477" s="32"/>
      <c r="C477" s="125" t="s">
        <v>411</v>
      </c>
      <c r="D477" s="125" t="s">
        <v>143</v>
      </c>
      <c r="E477" s="126" t="s">
        <v>1005</v>
      </c>
      <c r="F477" s="127" t="s">
        <v>1006</v>
      </c>
      <c r="G477" s="128" t="s">
        <v>146</v>
      </c>
      <c r="H477" s="129">
        <v>4</v>
      </c>
      <c r="I477" s="130"/>
      <c r="J477" s="131">
        <f>ROUND(I477*H477,2)</f>
        <v>0</v>
      </c>
      <c r="K477" s="127" t="s">
        <v>147</v>
      </c>
      <c r="L477" s="132"/>
      <c r="M477" s="133" t="s">
        <v>19</v>
      </c>
      <c r="N477" s="134" t="s">
        <v>41</v>
      </c>
      <c r="P477" s="135">
        <f>O477*H477</f>
        <v>0</v>
      </c>
      <c r="Q477" s="135">
        <v>1.91E-3</v>
      </c>
      <c r="R477" s="135">
        <f>Q477*H477</f>
        <v>7.6400000000000001E-3</v>
      </c>
      <c r="S477" s="135">
        <v>0</v>
      </c>
      <c r="T477" s="136">
        <f>S477*H477</f>
        <v>0</v>
      </c>
      <c r="AR477" s="137" t="s">
        <v>148</v>
      </c>
      <c r="AT477" s="137" t="s">
        <v>143</v>
      </c>
      <c r="AU477" s="137" t="s">
        <v>78</v>
      </c>
      <c r="AY477" s="17" t="s">
        <v>142</v>
      </c>
      <c r="BE477" s="138">
        <f>IF(N477="základní",J477,0)</f>
        <v>0</v>
      </c>
      <c r="BF477" s="138">
        <f>IF(N477="snížená",J477,0)</f>
        <v>0</v>
      </c>
      <c r="BG477" s="138">
        <f>IF(N477="zákl. přenesená",J477,0)</f>
        <v>0</v>
      </c>
      <c r="BH477" s="138">
        <f>IF(N477="sníž. přenesená",J477,0)</f>
        <v>0</v>
      </c>
      <c r="BI477" s="138">
        <f>IF(N477="nulová",J477,0)</f>
        <v>0</v>
      </c>
      <c r="BJ477" s="17" t="s">
        <v>78</v>
      </c>
      <c r="BK477" s="138">
        <f>ROUND(I477*H477,2)</f>
        <v>0</v>
      </c>
      <c r="BL477" s="17" t="s">
        <v>149</v>
      </c>
      <c r="BM477" s="137" t="s">
        <v>2366</v>
      </c>
    </row>
    <row r="478" spans="2:65" s="13" customFormat="1" ht="11.25">
      <c r="B478" s="154"/>
      <c r="D478" s="140" t="s">
        <v>151</v>
      </c>
      <c r="E478" s="155" t="s">
        <v>19</v>
      </c>
      <c r="F478" s="156" t="s">
        <v>2361</v>
      </c>
      <c r="H478" s="155" t="s">
        <v>19</v>
      </c>
      <c r="I478" s="157"/>
      <c r="L478" s="154"/>
      <c r="M478" s="158"/>
      <c r="T478" s="159"/>
      <c r="AT478" s="155" t="s">
        <v>151</v>
      </c>
      <c r="AU478" s="155" t="s">
        <v>78</v>
      </c>
      <c r="AV478" s="13" t="s">
        <v>78</v>
      </c>
      <c r="AW478" s="13" t="s">
        <v>31</v>
      </c>
      <c r="AX478" s="13" t="s">
        <v>70</v>
      </c>
      <c r="AY478" s="155" t="s">
        <v>142</v>
      </c>
    </row>
    <row r="479" spans="2:65" s="11" customFormat="1" ht="11.25">
      <c r="B479" s="139"/>
      <c r="D479" s="140" t="s">
        <v>151</v>
      </c>
      <c r="E479" s="141" t="s">
        <v>19</v>
      </c>
      <c r="F479" s="142" t="s">
        <v>1337</v>
      </c>
      <c r="H479" s="143">
        <v>4</v>
      </c>
      <c r="I479" s="144"/>
      <c r="L479" s="139"/>
      <c r="M479" s="145"/>
      <c r="T479" s="146"/>
      <c r="AT479" s="141" t="s">
        <v>151</v>
      </c>
      <c r="AU479" s="141" t="s">
        <v>78</v>
      </c>
      <c r="AV479" s="11" t="s">
        <v>80</v>
      </c>
      <c r="AW479" s="11" t="s">
        <v>31</v>
      </c>
      <c r="AX479" s="11" t="s">
        <v>70</v>
      </c>
      <c r="AY479" s="141" t="s">
        <v>142</v>
      </c>
    </row>
    <row r="480" spans="2:65" s="12" customFormat="1" ht="11.25">
      <c r="B480" s="147"/>
      <c r="D480" s="140" t="s">
        <v>151</v>
      </c>
      <c r="E480" s="148" t="s">
        <v>19</v>
      </c>
      <c r="F480" s="149" t="s">
        <v>154</v>
      </c>
      <c r="H480" s="150">
        <v>4</v>
      </c>
      <c r="I480" s="151"/>
      <c r="L480" s="147"/>
      <c r="M480" s="152"/>
      <c r="T480" s="153"/>
      <c r="AT480" s="148" t="s">
        <v>151</v>
      </c>
      <c r="AU480" s="148" t="s">
        <v>78</v>
      </c>
      <c r="AV480" s="12" t="s">
        <v>149</v>
      </c>
      <c r="AW480" s="12" t="s">
        <v>31</v>
      </c>
      <c r="AX480" s="12" t="s">
        <v>78</v>
      </c>
      <c r="AY480" s="148" t="s">
        <v>142</v>
      </c>
    </row>
    <row r="481" spans="2:65" s="1" customFormat="1" ht="16.5" customHeight="1">
      <c r="B481" s="32"/>
      <c r="C481" s="125" t="s">
        <v>417</v>
      </c>
      <c r="D481" s="125" t="s">
        <v>143</v>
      </c>
      <c r="E481" s="126" t="s">
        <v>1008</v>
      </c>
      <c r="F481" s="127" t="s">
        <v>1009</v>
      </c>
      <c r="G481" s="128" t="s">
        <v>146</v>
      </c>
      <c r="H481" s="129">
        <v>4</v>
      </c>
      <c r="I481" s="130"/>
      <c r="J481" s="131">
        <f>ROUND(I481*H481,2)</f>
        <v>0</v>
      </c>
      <c r="K481" s="127" t="s">
        <v>147</v>
      </c>
      <c r="L481" s="132"/>
      <c r="M481" s="133" t="s">
        <v>19</v>
      </c>
      <c r="N481" s="134" t="s">
        <v>41</v>
      </c>
      <c r="P481" s="135">
        <f>O481*H481</f>
        <v>0</v>
      </c>
      <c r="Q481" s="135">
        <v>1.9400000000000001E-3</v>
      </c>
      <c r="R481" s="135">
        <f>Q481*H481</f>
        <v>7.7600000000000004E-3</v>
      </c>
      <c r="S481" s="135">
        <v>0</v>
      </c>
      <c r="T481" s="136">
        <f>S481*H481</f>
        <v>0</v>
      </c>
      <c r="AR481" s="137" t="s">
        <v>148</v>
      </c>
      <c r="AT481" s="137" t="s">
        <v>143</v>
      </c>
      <c r="AU481" s="137" t="s">
        <v>78</v>
      </c>
      <c r="AY481" s="17" t="s">
        <v>142</v>
      </c>
      <c r="BE481" s="138">
        <f>IF(N481="základní",J481,0)</f>
        <v>0</v>
      </c>
      <c r="BF481" s="138">
        <f>IF(N481="snížená",J481,0)</f>
        <v>0</v>
      </c>
      <c r="BG481" s="138">
        <f>IF(N481="zákl. přenesená",J481,0)</f>
        <v>0</v>
      </c>
      <c r="BH481" s="138">
        <f>IF(N481="sníž. přenesená",J481,0)</f>
        <v>0</v>
      </c>
      <c r="BI481" s="138">
        <f>IF(N481="nulová",J481,0)</f>
        <v>0</v>
      </c>
      <c r="BJ481" s="17" t="s">
        <v>78</v>
      </c>
      <c r="BK481" s="138">
        <f>ROUND(I481*H481,2)</f>
        <v>0</v>
      </c>
      <c r="BL481" s="17" t="s">
        <v>149</v>
      </c>
      <c r="BM481" s="137" t="s">
        <v>2367</v>
      </c>
    </row>
    <row r="482" spans="2:65" s="13" customFormat="1" ht="11.25">
      <c r="B482" s="154"/>
      <c r="D482" s="140" t="s">
        <v>151</v>
      </c>
      <c r="E482" s="155" t="s">
        <v>19</v>
      </c>
      <c r="F482" s="156" t="s">
        <v>2361</v>
      </c>
      <c r="H482" s="155" t="s">
        <v>19</v>
      </c>
      <c r="I482" s="157"/>
      <c r="L482" s="154"/>
      <c r="M482" s="158"/>
      <c r="T482" s="159"/>
      <c r="AT482" s="155" t="s">
        <v>151</v>
      </c>
      <c r="AU482" s="155" t="s">
        <v>78</v>
      </c>
      <c r="AV482" s="13" t="s">
        <v>78</v>
      </c>
      <c r="AW482" s="13" t="s">
        <v>31</v>
      </c>
      <c r="AX482" s="13" t="s">
        <v>70</v>
      </c>
      <c r="AY482" s="155" t="s">
        <v>142</v>
      </c>
    </row>
    <row r="483" spans="2:65" s="11" customFormat="1" ht="11.25">
      <c r="B483" s="139"/>
      <c r="D483" s="140" t="s">
        <v>151</v>
      </c>
      <c r="E483" s="141" t="s">
        <v>19</v>
      </c>
      <c r="F483" s="142" t="s">
        <v>1337</v>
      </c>
      <c r="H483" s="143">
        <v>4</v>
      </c>
      <c r="I483" s="144"/>
      <c r="L483" s="139"/>
      <c r="M483" s="145"/>
      <c r="T483" s="146"/>
      <c r="AT483" s="141" t="s">
        <v>151</v>
      </c>
      <c r="AU483" s="141" t="s">
        <v>78</v>
      </c>
      <c r="AV483" s="11" t="s">
        <v>80</v>
      </c>
      <c r="AW483" s="11" t="s">
        <v>31</v>
      </c>
      <c r="AX483" s="11" t="s">
        <v>70</v>
      </c>
      <c r="AY483" s="141" t="s">
        <v>142</v>
      </c>
    </row>
    <row r="484" spans="2:65" s="12" customFormat="1" ht="11.25">
      <c r="B484" s="147"/>
      <c r="D484" s="140" t="s">
        <v>151</v>
      </c>
      <c r="E484" s="148" t="s">
        <v>19</v>
      </c>
      <c r="F484" s="149" t="s">
        <v>154</v>
      </c>
      <c r="H484" s="150">
        <v>4</v>
      </c>
      <c r="I484" s="151"/>
      <c r="L484" s="147"/>
      <c r="M484" s="152"/>
      <c r="T484" s="153"/>
      <c r="AT484" s="148" t="s">
        <v>151</v>
      </c>
      <c r="AU484" s="148" t="s">
        <v>78</v>
      </c>
      <c r="AV484" s="12" t="s">
        <v>149</v>
      </c>
      <c r="AW484" s="12" t="s">
        <v>31</v>
      </c>
      <c r="AX484" s="12" t="s">
        <v>78</v>
      </c>
      <c r="AY484" s="148" t="s">
        <v>142</v>
      </c>
    </row>
    <row r="485" spans="2:65" s="1" customFormat="1" ht="16.5" customHeight="1">
      <c r="B485" s="32"/>
      <c r="C485" s="125" t="s">
        <v>422</v>
      </c>
      <c r="D485" s="125" t="s">
        <v>143</v>
      </c>
      <c r="E485" s="126" t="s">
        <v>1014</v>
      </c>
      <c r="F485" s="127" t="s">
        <v>1015</v>
      </c>
      <c r="G485" s="128" t="s">
        <v>146</v>
      </c>
      <c r="H485" s="129">
        <v>4</v>
      </c>
      <c r="I485" s="130"/>
      <c r="J485" s="131">
        <f>ROUND(I485*H485,2)</f>
        <v>0</v>
      </c>
      <c r="K485" s="127" t="s">
        <v>147</v>
      </c>
      <c r="L485" s="132"/>
      <c r="M485" s="133" t="s">
        <v>19</v>
      </c>
      <c r="N485" s="134" t="s">
        <v>41</v>
      </c>
      <c r="P485" s="135">
        <f>O485*H485</f>
        <v>0</v>
      </c>
      <c r="Q485" s="135">
        <v>2.0300000000000001E-3</v>
      </c>
      <c r="R485" s="135">
        <f>Q485*H485</f>
        <v>8.1200000000000005E-3</v>
      </c>
      <c r="S485" s="135">
        <v>0</v>
      </c>
      <c r="T485" s="136">
        <f>S485*H485</f>
        <v>0</v>
      </c>
      <c r="AR485" s="137" t="s">
        <v>148</v>
      </c>
      <c r="AT485" s="137" t="s">
        <v>143</v>
      </c>
      <c r="AU485" s="137" t="s">
        <v>78</v>
      </c>
      <c r="AY485" s="17" t="s">
        <v>142</v>
      </c>
      <c r="BE485" s="138">
        <f>IF(N485="základní",J485,0)</f>
        <v>0</v>
      </c>
      <c r="BF485" s="138">
        <f>IF(N485="snížená",J485,0)</f>
        <v>0</v>
      </c>
      <c r="BG485" s="138">
        <f>IF(N485="zákl. přenesená",J485,0)</f>
        <v>0</v>
      </c>
      <c r="BH485" s="138">
        <f>IF(N485="sníž. přenesená",J485,0)</f>
        <v>0</v>
      </c>
      <c r="BI485" s="138">
        <f>IF(N485="nulová",J485,0)</f>
        <v>0</v>
      </c>
      <c r="BJ485" s="17" t="s">
        <v>78</v>
      </c>
      <c r="BK485" s="138">
        <f>ROUND(I485*H485,2)</f>
        <v>0</v>
      </c>
      <c r="BL485" s="17" t="s">
        <v>149</v>
      </c>
      <c r="BM485" s="137" t="s">
        <v>2368</v>
      </c>
    </row>
    <row r="486" spans="2:65" s="13" customFormat="1" ht="11.25">
      <c r="B486" s="154"/>
      <c r="D486" s="140" t="s">
        <v>151</v>
      </c>
      <c r="E486" s="155" t="s">
        <v>19</v>
      </c>
      <c r="F486" s="156" t="s">
        <v>2361</v>
      </c>
      <c r="H486" s="155" t="s">
        <v>19</v>
      </c>
      <c r="I486" s="157"/>
      <c r="L486" s="154"/>
      <c r="M486" s="158"/>
      <c r="T486" s="159"/>
      <c r="AT486" s="155" t="s">
        <v>151</v>
      </c>
      <c r="AU486" s="155" t="s">
        <v>78</v>
      </c>
      <c r="AV486" s="13" t="s">
        <v>78</v>
      </c>
      <c r="AW486" s="13" t="s">
        <v>31</v>
      </c>
      <c r="AX486" s="13" t="s">
        <v>70</v>
      </c>
      <c r="AY486" s="155" t="s">
        <v>142</v>
      </c>
    </row>
    <row r="487" spans="2:65" s="11" customFormat="1" ht="11.25">
      <c r="B487" s="139"/>
      <c r="D487" s="140" t="s">
        <v>151</v>
      </c>
      <c r="E487" s="141" t="s">
        <v>19</v>
      </c>
      <c r="F487" s="142" t="s">
        <v>1337</v>
      </c>
      <c r="H487" s="143">
        <v>4</v>
      </c>
      <c r="I487" s="144"/>
      <c r="L487" s="139"/>
      <c r="M487" s="145"/>
      <c r="T487" s="146"/>
      <c r="AT487" s="141" t="s">
        <v>151</v>
      </c>
      <c r="AU487" s="141" t="s">
        <v>78</v>
      </c>
      <c r="AV487" s="11" t="s">
        <v>80</v>
      </c>
      <c r="AW487" s="11" t="s">
        <v>31</v>
      </c>
      <c r="AX487" s="11" t="s">
        <v>70</v>
      </c>
      <c r="AY487" s="141" t="s">
        <v>142</v>
      </c>
    </row>
    <row r="488" spans="2:65" s="12" customFormat="1" ht="11.25">
      <c r="B488" s="147"/>
      <c r="D488" s="140" t="s">
        <v>151</v>
      </c>
      <c r="E488" s="148" t="s">
        <v>19</v>
      </c>
      <c r="F488" s="149" t="s">
        <v>154</v>
      </c>
      <c r="H488" s="150">
        <v>4</v>
      </c>
      <c r="I488" s="151"/>
      <c r="L488" s="147"/>
      <c r="M488" s="152"/>
      <c r="T488" s="153"/>
      <c r="AT488" s="148" t="s">
        <v>151</v>
      </c>
      <c r="AU488" s="148" t="s">
        <v>78</v>
      </c>
      <c r="AV488" s="12" t="s">
        <v>149</v>
      </c>
      <c r="AW488" s="12" t="s">
        <v>31</v>
      </c>
      <c r="AX488" s="12" t="s">
        <v>78</v>
      </c>
      <c r="AY488" s="148" t="s">
        <v>142</v>
      </c>
    </row>
    <row r="489" spans="2:65" s="1" customFormat="1" ht="16.5" customHeight="1">
      <c r="B489" s="32"/>
      <c r="C489" s="125" t="s">
        <v>427</v>
      </c>
      <c r="D489" s="125" t="s">
        <v>143</v>
      </c>
      <c r="E489" s="126" t="s">
        <v>1020</v>
      </c>
      <c r="F489" s="127" t="s">
        <v>1021</v>
      </c>
      <c r="G489" s="128" t="s">
        <v>146</v>
      </c>
      <c r="H489" s="129">
        <v>4</v>
      </c>
      <c r="I489" s="130"/>
      <c r="J489" s="131">
        <f>ROUND(I489*H489,2)</f>
        <v>0</v>
      </c>
      <c r="K489" s="127" t="s">
        <v>147</v>
      </c>
      <c r="L489" s="132"/>
      <c r="M489" s="133" t="s">
        <v>19</v>
      </c>
      <c r="N489" s="134" t="s">
        <v>41</v>
      </c>
      <c r="P489" s="135">
        <f>O489*H489</f>
        <v>0</v>
      </c>
      <c r="Q489" s="135">
        <v>2.15E-3</v>
      </c>
      <c r="R489" s="135">
        <f>Q489*H489</f>
        <v>8.6E-3</v>
      </c>
      <c r="S489" s="135">
        <v>0</v>
      </c>
      <c r="T489" s="136">
        <f>S489*H489</f>
        <v>0</v>
      </c>
      <c r="AR489" s="137" t="s">
        <v>148</v>
      </c>
      <c r="AT489" s="137" t="s">
        <v>143</v>
      </c>
      <c r="AU489" s="137" t="s">
        <v>78</v>
      </c>
      <c r="AY489" s="17" t="s">
        <v>142</v>
      </c>
      <c r="BE489" s="138">
        <f>IF(N489="základní",J489,0)</f>
        <v>0</v>
      </c>
      <c r="BF489" s="138">
        <f>IF(N489="snížená",J489,0)</f>
        <v>0</v>
      </c>
      <c r="BG489" s="138">
        <f>IF(N489="zákl. přenesená",J489,0)</f>
        <v>0</v>
      </c>
      <c r="BH489" s="138">
        <f>IF(N489="sníž. přenesená",J489,0)</f>
        <v>0</v>
      </c>
      <c r="BI489" s="138">
        <f>IF(N489="nulová",J489,0)</f>
        <v>0</v>
      </c>
      <c r="BJ489" s="17" t="s">
        <v>78</v>
      </c>
      <c r="BK489" s="138">
        <f>ROUND(I489*H489,2)</f>
        <v>0</v>
      </c>
      <c r="BL489" s="17" t="s">
        <v>149</v>
      </c>
      <c r="BM489" s="137" t="s">
        <v>2369</v>
      </c>
    </row>
    <row r="490" spans="2:65" s="13" customFormat="1" ht="11.25">
      <c r="B490" s="154"/>
      <c r="D490" s="140" t="s">
        <v>151</v>
      </c>
      <c r="E490" s="155" t="s">
        <v>19</v>
      </c>
      <c r="F490" s="156" t="s">
        <v>2361</v>
      </c>
      <c r="H490" s="155" t="s">
        <v>19</v>
      </c>
      <c r="I490" s="157"/>
      <c r="L490" s="154"/>
      <c r="M490" s="158"/>
      <c r="T490" s="159"/>
      <c r="AT490" s="155" t="s">
        <v>151</v>
      </c>
      <c r="AU490" s="155" t="s">
        <v>78</v>
      </c>
      <c r="AV490" s="13" t="s">
        <v>78</v>
      </c>
      <c r="AW490" s="13" t="s">
        <v>31</v>
      </c>
      <c r="AX490" s="13" t="s">
        <v>70</v>
      </c>
      <c r="AY490" s="155" t="s">
        <v>142</v>
      </c>
    </row>
    <row r="491" spans="2:65" s="11" customFormat="1" ht="11.25">
      <c r="B491" s="139"/>
      <c r="D491" s="140" t="s">
        <v>151</v>
      </c>
      <c r="E491" s="141" t="s">
        <v>19</v>
      </c>
      <c r="F491" s="142" t="s">
        <v>1337</v>
      </c>
      <c r="H491" s="143">
        <v>4</v>
      </c>
      <c r="I491" s="144"/>
      <c r="L491" s="139"/>
      <c r="M491" s="145"/>
      <c r="T491" s="146"/>
      <c r="AT491" s="141" t="s">
        <v>151</v>
      </c>
      <c r="AU491" s="141" t="s">
        <v>78</v>
      </c>
      <c r="AV491" s="11" t="s">
        <v>80</v>
      </c>
      <c r="AW491" s="11" t="s">
        <v>31</v>
      </c>
      <c r="AX491" s="11" t="s">
        <v>70</v>
      </c>
      <c r="AY491" s="141" t="s">
        <v>142</v>
      </c>
    </row>
    <row r="492" spans="2:65" s="12" customFormat="1" ht="11.25">
      <c r="B492" s="147"/>
      <c r="D492" s="140" t="s">
        <v>151</v>
      </c>
      <c r="E492" s="148" t="s">
        <v>19</v>
      </c>
      <c r="F492" s="149" t="s">
        <v>154</v>
      </c>
      <c r="H492" s="150">
        <v>4</v>
      </c>
      <c r="I492" s="151"/>
      <c r="L492" s="147"/>
      <c r="M492" s="152"/>
      <c r="T492" s="153"/>
      <c r="AT492" s="148" t="s">
        <v>151</v>
      </c>
      <c r="AU492" s="148" t="s">
        <v>78</v>
      </c>
      <c r="AV492" s="12" t="s">
        <v>149</v>
      </c>
      <c r="AW492" s="12" t="s">
        <v>31</v>
      </c>
      <c r="AX492" s="12" t="s">
        <v>78</v>
      </c>
      <c r="AY492" s="148" t="s">
        <v>142</v>
      </c>
    </row>
    <row r="493" spans="2:65" s="1" customFormat="1" ht="16.5" customHeight="1">
      <c r="B493" s="32"/>
      <c r="C493" s="125" t="s">
        <v>432</v>
      </c>
      <c r="D493" s="125" t="s">
        <v>143</v>
      </c>
      <c r="E493" s="126" t="s">
        <v>1026</v>
      </c>
      <c r="F493" s="127" t="s">
        <v>1027</v>
      </c>
      <c r="G493" s="128" t="s">
        <v>146</v>
      </c>
      <c r="H493" s="129">
        <v>4</v>
      </c>
      <c r="I493" s="130"/>
      <c r="J493" s="131">
        <f>ROUND(I493*H493,2)</f>
        <v>0</v>
      </c>
      <c r="K493" s="127" t="s">
        <v>147</v>
      </c>
      <c r="L493" s="132"/>
      <c r="M493" s="133" t="s">
        <v>19</v>
      </c>
      <c r="N493" s="134" t="s">
        <v>41</v>
      </c>
      <c r="P493" s="135">
        <f>O493*H493</f>
        <v>0</v>
      </c>
      <c r="Q493" s="135">
        <v>2.2399999999999998E-3</v>
      </c>
      <c r="R493" s="135">
        <f>Q493*H493</f>
        <v>8.9599999999999992E-3</v>
      </c>
      <c r="S493" s="135">
        <v>0</v>
      </c>
      <c r="T493" s="136">
        <f>S493*H493</f>
        <v>0</v>
      </c>
      <c r="AR493" s="137" t="s">
        <v>148</v>
      </c>
      <c r="AT493" s="137" t="s">
        <v>143</v>
      </c>
      <c r="AU493" s="137" t="s">
        <v>78</v>
      </c>
      <c r="AY493" s="17" t="s">
        <v>142</v>
      </c>
      <c r="BE493" s="138">
        <f>IF(N493="základní",J493,0)</f>
        <v>0</v>
      </c>
      <c r="BF493" s="138">
        <f>IF(N493="snížená",J493,0)</f>
        <v>0</v>
      </c>
      <c r="BG493" s="138">
        <f>IF(N493="zákl. přenesená",J493,0)</f>
        <v>0</v>
      </c>
      <c r="BH493" s="138">
        <f>IF(N493="sníž. přenesená",J493,0)</f>
        <v>0</v>
      </c>
      <c r="BI493" s="138">
        <f>IF(N493="nulová",J493,0)</f>
        <v>0</v>
      </c>
      <c r="BJ493" s="17" t="s">
        <v>78</v>
      </c>
      <c r="BK493" s="138">
        <f>ROUND(I493*H493,2)</f>
        <v>0</v>
      </c>
      <c r="BL493" s="17" t="s">
        <v>149</v>
      </c>
      <c r="BM493" s="137" t="s">
        <v>2370</v>
      </c>
    </row>
    <row r="494" spans="2:65" s="13" customFormat="1" ht="11.25">
      <c r="B494" s="154"/>
      <c r="D494" s="140" t="s">
        <v>151</v>
      </c>
      <c r="E494" s="155" t="s">
        <v>19</v>
      </c>
      <c r="F494" s="156" t="s">
        <v>2361</v>
      </c>
      <c r="H494" s="155" t="s">
        <v>19</v>
      </c>
      <c r="I494" s="157"/>
      <c r="L494" s="154"/>
      <c r="M494" s="158"/>
      <c r="T494" s="159"/>
      <c r="AT494" s="155" t="s">
        <v>151</v>
      </c>
      <c r="AU494" s="155" t="s">
        <v>78</v>
      </c>
      <c r="AV494" s="13" t="s">
        <v>78</v>
      </c>
      <c r="AW494" s="13" t="s">
        <v>31</v>
      </c>
      <c r="AX494" s="13" t="s">
        <v>70</v>
      </c>
      <c r="AY494" s="155" t="s">
        <v>142</v>
      </c>
    </row>
    <row r="495" spans="2:65" s="11" customFormat="1" ht="11.25">
      <c r="B495" s="139"/>
      <c r="D495" s="140" t="s">
        <v>151</v>
      </c>
      <c r="E495" s="141" t="s">
        <v>19</v>
      </c>
      <c r="F495" s="142" t="s">
        <v>1337</v>
      </c>
      <c r="H495" s="143">
        <v>4</v>
      </c>
      <c r="I495" s="144"/>
      <c r="L495" s="139"/>
      <c r="M495" s="145"/>
      <c r="T495" s="146"/>
      <c r="AT495" s="141" t="s">
        <v>151</v>
      </c>
      <c r="AU495" s="141" t="s">
        <v>78</v>
      </c>
      <c r="AV495" s="11" t="s">
        <v>80</v>
      </c>
      <c r="AW495" s="11" t="s">
        <v>31</v>
      </c>
      <c r="AX495" s="11" t="s">
        <v>70</v>
      </c>
      <c r="AY495" s="141" t="s">
        <v>142</v>
      </c>
    </row>
    <row r="496" spans="2:65" s="12" customFormat="1" ht="11.25">
      <c r="B496" s="147"/>
      <c r="D496" s="140" t="s">
        <v>151</v>
      </c>
      <c r="E496" s="148" t="s">
        <v>19</v>
      </c>
      <c r="F496" s="149" t="s">
        <v>154</v>
      </c>
      <c r="H496" s="150">
        <v>4</v>
      </c>
      <c r="I496" s="151"/>
      <c r="L496" s="147"/>
      <c r="M496" s="152"/>
      <c r="T496" s="153"/>
      <c r="AT496" s="148" t="s">
        <v>151</v>
      </c>
      <c r="AU496" s="148" t="s">
        <v>78</v>
      </c>
      <c r="AV496" s="12" t="s">
        <v>149</v>
      </c>
      <c r="AW496" s="12" t="s">
        <v>31</v>
      </c>
      <c r="AX496" s="12" t="s">
        <v>78</v>
      </c>
      <c r="AY496" s="148" t="s">
        <v>142</v>
      </c>
    </row>
    <row r="497" spans="2:65" s="1" customFormat="1" ht="16.5" customHeight="1">
      <c r="B497" s="32"/>
      <c r="C497" s="125" t="s">
        <v>440</v>
      </c>
      <c r="D497" s="125" t="s">
        <v>143</v>
      </c>
      <c r="E497" s="126" t="s">
        <v>1032</v>
      </c>
      <c r="F497" s="127" t="s">
        <v>1033</v>
      </c>
      <c r="G497" s="128" t="s">
        <v>146</v>
      </c>
      <c r="H497" s="129">
        <v>4</v>
      </c>
      <c r="I497" s="130"/>
      <c r="J497" s="131">
        <f>ROUND(I497*H497,2)</f>
        <v>0</v>
      </c>
      <c r="K497" s="127" t="s">
        <v>147</v>
      </c>
      <c r="L497" s="132"/>
      <c r="M497" s="133" t="s">
        <v>19</v>
      </c>
      <c r="N497" s="134" t="s">
        <v>41</v>
      </c>
      <c r="P497" s="135">
        <f>O497*H497</f>
        <v>0</v>
      </c>
      <c r="Q497" s="135">
        <v>2.3E-3</v>
      </c>
      <c r="R497" s="135">
        <f>Q497*H497</f>
        <v>9.1999999999999998E-3</v>
      </c>
      <c r="S497" s="135">
        <v>0</v>
      </c>
      <c r="T497" s="136">
        <f>S497*H497</f>
        <v>0</v>
      </c>
      <c r="AR497" s="137" t="s">
        <v>148</v>
      </c>
      <c r="AT497" s="137" t="s">
        <v>143</v>
      </c>
      <c r="AU497" s="137" t="s">
        <v>78</v>
      </c>
      <c r="AY497" s="17" t="s">
        <v>142</v>
      </c>
      <c r="BE497" s="138">
        <f>IF(N497="základní",J497,0)</f>
        <v>0</v>
      </c>
      <c r="BF497" s="138">
        <f>IF(N497="snížená",J497,0)</f>
        <v>0</v>
      </c>
      <c r="BG497" s="138">
        <f>IF(N497="zákl. přenesená",J497,0)</f>
        <v>0</v>
      </c>
      <c r="BH497" s="138">
        <f>IF(N497="sníž. přenesená",J497,0)</f>
        <v>0</v>
      </c>
      <c r="BI497" s="138">
        <f>IF(N497="nulová",J497,0)</f>
        <v>0</v>
      </c>
      <c r="BJ497" s="17" t="s">
        <v>78</v>
      </c>
      <c r="BK497" s="138">
        <f>ROUND(I497*H497,2)</f>
        <v>0</v>
      </c>
      <c r="BL497" s="17" t="s">
        <v>149</v>
      </c>
      <c r="BM497" s="137" t="s">
        <v>2371</v>
      </c>
    </row>
    <row r="498" spans="2:65" s="13" customFormat="1" ht="11.25">
      <c r="B498" s="154"/>
      <c r="D498" s="140" t="s">
        <v>151</v>
      </c>
      <c r="E498" s="155" t="s">
        <v>19</v>
      </c>
      <c r="F498" s="156" t="s">
        <v>2361</v>
      </c>
      <c r="H498" s="155" t="s">
        <v>19</v>
      </c>
      <c r="I498" s="157"/>
      <c r="L498" s="154"/>
      <c r="M498" s="158"/>
      <c r="T498" s="159"/>
      <c r="AT498" s="155" t="s">
        <v>151</v>
      </c>
      <c r="AU498" s="155" t="s">
        <v>78</v>
      </c>
      <c r="AV498" s="13" t="s">
        <v>78</v>
      </c>
      <c r="AW498" s="13" t="s">
        <v>31</v>
      </c>
      <c r="AX498" s="13" t="s">
        <v>70</v>
      </c>
      <c r="AY498" s="155" t="s">
        <v>142</v>
      </c>
    </row>
    <row r="499" spans="2:65" s="11" customFormat="1" ht="11.25">
      <c r="B499" s="139"/>
      <c r="D499" s="140" t="s">
        <v>151</v>
      </c>
      <c r="E499" s="141" t="s">
        <v>19</v>
      </c>
      <c r="F499" s="142" t="s">
        <v>1337</v>
      </c>
      <c r="H499" s="143">
        <v>4</v>
      </c>
      <c r="I499" s="144"/>
      <c r="L499" s="139"/>
      <c r="M499" s="145"/>
      <c r="T499" s="146"/>
      <c r="AT499" s="141" t="s">
        <v>151</v>
      </c>
      <c r="AU499" s="141" t="s">
        <v>78</v>
      </c>
      <c r="AV499" s="11" t="s">
        <v>80</v>
      </c>
      <c r="AW499" s="11" t="s">
        <v>31</v>
      </c>
      <c r="AX499" s="11" t="s">
        <v>70</v>
      </c>
      <c r="AY499" s="141" t="s">
        <v>142</v>
      </c>
    </row>
    <row r="500" spans="2:65" s="12" customFormat="1" ht="11.25">
      <c r="B500" s="147"/>
      <c r="D500" s="140" t="s">
        <v>151</v>
      </c>
      <c r="E500" s="148" t="s">
        <v>19</v>
      </c>
      <c r="F500" s="149" t="s">
        <v>154</v>
      </c>
      <c r="H500" s="150">
        <v>4</v>
      </c>
      <c r="I500" s="151"/>
      <c r="L500" s="147"/>
      <c r="M500" s="152"/>
      <c r="T500" s="153"/>
      <c r="AT500" s="148" t="s">
        <v>151</v>
      </c>
      <c r="AU500" s="148" t="s">
        <v>78</v>
      </c>
      <c r="AV500" s="12" t="s">
        <v>149</v>
      </c>
      <c r="AW500" s="12" t="s">
        <v>31</v>
      </c>
      <c r="AX500" s="12" t="s">
        <v>78</v>
      </c>
      <c r="AY500" s="148" t="s">
        <v>142</v>
      </c>
    </row>
    <row r="501" spans="2:65" s="1" customFormat="1" ht="16.5" customHeight="1">
      <c r="B501" s="32"/>
      <c r="C501" s="125" t="s">
        <v>444</v>
      </c>
      <c r="D501" s="125" t="s">
        <v>143</v>
      </c>
      <c r="E501" s="126" t="s">
        <v>1035</v>
      </c>
      <c r="F501" s="127" t="s">
        <v>1036</v>
      </c>
      <c r="G501" s="128" t="s">
        <v>146</v>
      </c>
      <c r="H501" s="129">
        <v>88</v>
      </c>
      <c r="I501" s="130"/>
      <c r="J501" s="131">
        <f>ROUND(I501*H501,2)</f>
        <v>0</v>
      </c>
      <c r="K501" s="127" t="s">
        <v>147</v>
      </c>
      <c r="L501" s="132"/>
      <c r="M501" s="133" t="s">
        <v>19</v>
      </c>
      <c r="N501" s="134" t="s">
        <v>41</v>
      </c>
      <c r="P501" s="135">
        <f>O501*H501</f>
        <v>0</v>
      </c>
      <c r="Q501" s="135">
        <v>0</v>
      </c>
      <c r="R501" s="135">
        <f>Q501*H501</f>
        <v>0</v>
      </c>
      <c r="S501" s="135">
        <v>0</v>
      </c>
      <c r="T501" s="136">
        <f>S501*H501</f>
        <v>0</v>
      </c>
      <c r="AR501" s="137" t="s">
        <v>148</v>
      </c>
      <c r="AT501" s="137" t="s">
        <v>143</v>
      </c>
      <c r="AU501" s="137" t="s">
        <v>78</v>
      </c>
      <c r="AY501" s="17" t="s">
        <v>142</v>
      </c>
      <c r="BE501" s="138">
        <f>IF(N501="základní",J501,0)</f>
        <v>0</v>
      </c>
      <c r="BF501" s="138">
        <f>IF(N501="snížená",J501,0)</f>
        <v>0</v>
      </c>
      <c r="BG501" s="138">
        <f>IF(N501="zákl. přenesená",J501,0)</f>
        <v>0</v>
      </c>
      <c r="BH501" s="138">
        <f>IF(N501="sníž. přenesená",J501,0)</f>
        <v>0</v>
      </c>
      <c r="BI501" s="138">
        <f>IF(N501="nulová",J501,0)</f>
        <v>0</v>
      </c>
      <c r="BJ501" s="17" t="s">
        <v>78</v>
      </c>
      <c r="BK501" s="138">
        <f>ROUND(I501*H501,2)</f>
        <v>0</v>
      </c>
      <c r="BL501" s="17" t="s">
        <v>149</v>
      </c>
      <c r="BM501" s="137" t="s">
        <v>2372</v>
      </c>
    </row>
    <row r="502" spans="2:65" s="13" customFormat="1" ht="11.25">
      <c r="B502" s="154"/>
      <c r="D502" s="140" t="s">
        <v>151</v>
      </c>
      <c r="E502" s="155" t="s">
        <v>19</v>
      </c>
      <c r="F502" s="156" t="s">
        <v>2361</v>
      </c>
      <c r="H502" s="155" t="s">
        <v>19</v>
      </c>
      <c r="I502" s="157"/>
      <c r="L502" s="154"/>
      <c r="M502" s="158"/>
      <c r="T502" s="159"/>
      <c r="AT502" s="155" t="s">
        <v>151</v>
      </c>
      <c r="AU502" s="155" t="s">
        <v>78</v>
      </c>
      <c r="AV502" s="13" t="s">
        <v>78</v>
      </c>
      <c r="AW502" s="13" t="s">
        <v>31</v>
      </c>
      <c r="AX502" s="13" t="s">
        <v>70</v>
      </c>
      <c r="AY502" s="155" t="s">
        <v>142</v>
      </c>
    </row>
    <row r="503" spans="2:65" s="11" customFormat="1" ht="11.25">
      <c r="B503" s="139"/>
      <c r="D503" s="140" t="s">
        <v>151</v>
      </c>
      <c r="E503" s="141" t="s">
        <v>19</v>
      </c>
      <c r="F503" s="142" t="s">
        <v>2373</v>
      </c>
      <c r="H503" s="143">
        <v>88</v>
      </c>
      <c r="I503" s="144"/>
      <c r="L503" s="139"/>
      <c r="M503" s="145"/>
      <c r="T503" s="146"/>
      <c r="AT503" s="141" t="s">
        <v>151</v>
      </c>
      <c r="AU503" s="141" t="s">
        <v>78</v>
      </c>
      <c r="AV503" s="11" t="s">
        <v>80</v>
      </c>
      <c r="AW503" s="11" t="s">
        <v>31</v>
      </c>
      <c r="AX503" s="11" t="s">
        <v>70</v>
      </c>
      <c r="AY503" s="141" t="s">
        <v>142</v>
      </c>
    </row>
    <row r="504" spans="2:65" s="12" customFormat="1" ht="11.25">
      <c r="B504" s="147"/>
      <c r="D504" s="140" t="s">
        <v>151</v>
      </c>
      <c r="E504" s="148" t="s">
        <v>19</v>
      </c>
      <c r="F504" s="149" t="s">
        <v>154</v>
      </c>
      <c r="H504" s="150">
        <v>88</v>
      </c>
      <c r="I504" s="151"/>
      <c r="L504" s="147"/>
      <c r="M504" s="152"/>
      <c r="T504" s="153"/>
      <c r="AT504" s="148" t="s">
        <v>151</v>
      </c>
      <c r="AU504" s="148" t="s">
        <v>78</v>
      </c>
      <c r="AV504" s="12" t="s">
        <v>149</v>
      </c>
      <c r="AW504" s="12" t="s">
        <v>31</v>
      </c>
      <c r="AX504" s="12" t="s">
        <v>78</v>
      </c>
      <c r="AY504" s="148" t="s">
        <v>142</v>
      </c>
    </row>
    <row r="505" spans="2:65" s="1" customFormat="1" ht="16.5" customHeight="1">
      <c r="B505" s="32"/>
      <c r="C505" s="125" t="s">
        <v>450</v>
      </c>
      <c r="D505" s="125" t="s">
        <v>143</v>
      </c>
      <c r="E505" s="126" t="s">
        <v>1039</v>
      </c>
      <c r="F505" s="127" t="s">
        <v>1040</v>
      </c>
      <c r="G505" s="128" t="s">
        <v>146</v>
      </c>
      <c r="H505" s="129">
        <v>88</v>
      </c>
      <c r="I505" s="130"/>
      <c r="J505" s="131">
        <f>ROUND(I505*H505,2)</f>
        <v>0</v>
      </c>
      <c r="K505" s="127" t="s">
        <v>147</v>
      </c>
      <c r="L505" s="132"/>
      <c r="M505" s="133" t="s">
        <v>19</v>
      </c>
      <c r="N505" s="134" t="s">
        <v>41</v>
      </c>
      <c r="P505" s="135">
        <f>O505*H505</f>
        <v>0</v>
      </c>
      <c r="Q505" s="135">
        <v>0</v>
      </c>
      <c r="R505" s="135">
        <f>Q505*H505</f>
        <v>0</v>
      </c>
      <c r="S505" s="135">
        <v>0</v>
      </c>
      <c r="T505" s="136">
        <f>S505*H505</f>
        <v>0</v>
      </c>
      <c r="AR505" s="137" t="s">
        <v>148</v>
      </c>
      <c r="AT505" s="137" t="s">
        <v>143</v>
      </c>
      <c r="AU505" s="137" t="s">
        <v>78</v>
      </c>
      <c r="AY505" s="17" t="s">
        <v>142</v>
      </c>
      <c r="BE505" s="138">
        <f>IF(N505="základní",J505,0)</f>
        <v>0</v>
      </c>
      <c r="BF505" s="138">
        <f>IF(N505="snížená",J505,0)</f>
        <v>0</v>
      </c>
      <c r="BG505" s="138">
        <f>IF(N505="zákl. přenesená",J505,0)</f>
        <v>0</v>
      </c>
      <c r="BH505" s="138">
        <f>IF(N505="sníž. přenesená",J505,0)</f>
        <v>0</v>
      </c>
      <c r="BI505" s="138">
        <f>IF(N505="nulová",J505,0)</f>
        <v>0</v>
      </c>
      <c r="BJ505" s="17" t="s">
        <v>78</v>
      </c>
      <c r="BK505" s="138">
        <f>ROUND(I505*H505,2)</f>
        <v>0</v>
      </c>
      <c r="BL505" s="17" t="s">
        <v>149</v>
      </c>
      <c r="BM505" s="137" t="s">
        <v>2374</v>
      </c>
    </row>
    <row r="506" spans="2:65" s="13" customFormat="1" ht="11.25">
      <c r="B506" s="154"/>
      <c r="D506" s="140" t="s">
        <v>151</v>
      </c>
      <c r="E506" s="155" t="s">
        <v>19</v>
      </c>
      <c r="F506" s="156" t="s">
        <v>2361</v>
      </c>
      <c r="H506" s="155" t="s">
        <v>19</v>
      </c>
      <c r="I506" s="157"/>
      <c r="L506" s="154"/>
      <c r="M506" s="158"/>
      <c r="T506" s="159"/>
      <c r="AT506" s="155" t="s">
        <v>151</v>
      </c>
      <c r="AU506" s="155" t="s">
        <v>78</v>
      </c>
      <c r="AV506" s="13" t="s">
        <v>78</v>
      </c>
      <c r="AW506" s="13" t="s">
        <v>31</v>
      </c>
      <c r="AX506" s="13" t="s">
        <v>70</v>
      </c>
      <c r="AY506" s="155" t="s">
        <v>142</v>
      </c>
    </row>
    <row r="507" spans="2:65" s="11" customFormat="1" ht="11.25">
      <c r="B507" s="139"/>
      <c r="D507" s="140" t="s">
        <v>151</v>
      </c>
      <c r="E507" s="141" t="s">
        <v>19</v>
      </c>
      <c r="F507" s="142" t="s">
        <v>2373</v>
      </c>
      <c r="H507" s="143">
        <v>88</v>
      </c>
      <c r="I507" s="144"/>
      <c r="L507" s="139"/>
      <c r="M507" s="145"/>
      <c r="T507" s="146"/>
      <c r="AT507" s="141" t="s">
        <v>151</v>
      </c>
      <c r="AU507" s="141" t="s">
        <v>78</v>
      </c>
      <c r="AV507" s="11" t="s">
        <v>80</v>
      </c>
      <c r="AW507" s="11" t="s">
        <v>31</v>
      </c>
      <c r="AX507" s="11" t="s">
        <v>70</v>
      </c>
      <c r="AY507" s="141" t="s">
        <v>142</v>
      </c>
    </row>
    <row r="508" spans="2:65" s="12" customFormat="1" ht="11.25">
      <c r="B508" s="147"/>
      <c r="D508" s="140" t="s">
        <v>151</v>
      </c>
      <c r="E508" s="148" t="s">
        <v>19</v>
      </c>
      <c r="F508" s="149" t="s">
        <v>154</v>
      </c>
      <c r="H508" s="150">
        <v>88</v>
      </c>
      <c r="I508" s="151"/>
      <c r="L508" s="147"/>
      <c r="M508" s="152"/>
      <c r="T508" s="153"/>
      <c r="AT508" s="148" t="s">
        <v>151</v>
      </c>
      <c r="AU508" s="148" t="s">
        <v>78</v>
      </c>
      <c r="AV508" s="12" t="s">
        <v>149</v>
      </c>
      <c r="AW508" s="12" t="s">
        <v>31</v>
      </c>
      <c r="AX508" s="12" t="s">
        <v>78</v>
      </c>
      <c r="AY508" s="148" t="s">
        <v>142</v>
      </c>
    </row>
    <row r="509" spans="2:65" s="1" customFormat="1" ht="16.5" customHeight="1">
      <c r="B509" s="32"/>
      <c r="C509" s="125" t="s">
        <v>455</v>
      </c>
      <c r="D509" s="125" t="s">
        <v>143</v>
      </c>
      <c r="E509" s="126" t="s">
        <v>1042</v>
      </c>
      <c r="F509" s="127" t="s">
        <v>1043</v>
      </c>
      <c r="G509" s="128" t="s">
        <v>146</v>
      </c>
      <c r="H509" s="129">
        <v>176</v>
      </c>
      <c r="I509" s="130"/>
      <c r="J509" s="131">
        <f>ROUND(I509*H509,2)</f>
        <v>0</v>
      </c>
      <c r="K509" s="127" t="s">
        <v>147</v>
      </c>
      <c r="L509" s="132"/>
      <c r="M509" s="133" t="s">
        <v>19</v>
      </c>
      <c r="N509" s="134" t="s">
        <v>41</v>
      </c>
      <c r="P509" s="135">
        <f>O509*H509</f>
        <v>0</v>
      </c>
      <c r="Q509" s="135">
        <v>1.2E-4</v>
      </c>
      <c r="R509" s="135">
        <f>Q509*H509</f>
        <v>2.112E-2</v>
      </c>
      <c r="S509" s="135">
        <v>0</v>
      </c>
      <c r="T509" s="136">
        <f>S509*H509</f>
        <v>0</v>
      </c>
      <c r="AR509" s="137" t="s">
        <v>148</v>
      </c>
      <c r="AT509" s="137" t="s">
        <v>143</v>
      </c>
      <c r="AU509" s="137" t="s">
        <v>78</v>
      </c>
      <c r="AY509" s="17" t="s">
        <v>142</v>
      </c>
      <c r="BE509" s="138">
        <f>IF(N509="základní",J509,0)</f>
        <v>0</v>
      </c>
      <c r="BF509" s="138">
        <f>IF(N509="snížená",J509,0)</f>
        <v>0</v>
      </c>
      <c r="BG509" s="138">
        <f>IF(N509="zákl. přenesená",J509,0)</f>
        <v>0</v>
      </c>
      <c r="BH509" s="138">
        <f>IF(N509="sníž. přenesená",J509,0)</f>
        <v>0</v>
      </c>
      <c r="BI509" s="138">
        <f>IF(N509="nulová",J509,0)</f>
        <v>0</v>
      </c>
      <c r="BJ509" s="17" t="s">
        <v>78</v>
      </c>
      <c r="BK509" s="138">
        <f>ROUND(I509*H509,2)</f>
        <v>0</v>
      </c>
      <c r="BL509" s="17" t="s">
        <v>149</v>
      </c>
      <c r="BM509" s="137" t="s">
        <v>2375</v>
      </c>
    </row>
    <row r="510" spans="2:65" s="13" customFormat="1" ht="11.25">
      <c r="B510" s="154"/>
      <c r="D510" s="140" t="s">
        <v>151</v>
      </c>
      <c r="E510" s="155" t="s">
        <v>19</v>
      </c>
      <c r="F510" s="156" t="s">
        <v>2361</v>
      </c>
      <c r="H510" s="155" t="s">
        <v>19</v>
      </c>
      <c r="I510" s="157"/>
      <c r="L510" s="154"/>
      <c r="M510" s="158"/>
      <c r="T510" s="159"/>
      <c r="AT510" s="155" t="s">
        <v>151</v>
      </c>
      <c r="AU510" s="155" t="s">
        <v>78</v>
      </c>
      <c r="AV510" s="13" t="s">
        <v>78</v>
      </c>
      <c r="AW510" s="13" t="s">
        <v>31</v>
      </c>
      <c r="AX510" s="13" t="s">
        <v>70</v>
      </c>
      <c r="AY510" s="155" t="s">
        <v>142</v>
      </c>
    </row>
    <row r="511" spans="2:65" s="11" customFormat="1" ht="11.25">
      <c r="B511" s="139"/>
      <c r="D511" s="140" t="s">
        <v>151</v>
      </c>
      <c r="E511" s="141" t="s">
        <v>19</v>
      </c>
      <c r="F511" s="142" t="s">
        <v>2376</v>
      </c>
      <c r="H511" s="143">
        <v>176</v>
      </c>
      <c r="I511" s="144"/>
      <c r="L511" s="139"/>
      <c r="M511" s="145"/>
      <c r="T511" s="146"/>
      <c r="AT511" s="141" t="s">
        <v>151</v>
      </c>
      <c r="AU511" s="141" t="s">
        <v>78</v>
      </c>
      <c r="AV511" s="11" t="s">
        <v>80</v>
      </c>
      <c r="AW511" s="11" t="s">
        <v>31</v>
      </c>
      <c r="AX511" s="11" t="s">
        <v>70</v>
      </c>
      <c r="AY511" s="141" t="s">
        <v>142</v>
      </c>
    </row>
    <row r="512" spans="2:65" s="12" customFormat="1" ht="11.25">
      <c r="B512" s="147"/>
      <c r="D512" s="140" t="s">
        <v>151</v>
      </c>
      <c r="E512" s="148" t="s">
        <v>19</v>
      </c>
      <c r="F512" s="149" t="s">
        <v>154</v>
      </c>
      <c r="H512" s="150">
        <v>176</v>
      </c>
      <c r="I512" s="151"/>
      <c r="L512" s="147"/>
      <c r="M512" s="152"/>
      <c r="T512" s="153"/>
      <c r="AT512" s="148" t="s">
        <v>151</v>
      </c>
      <c r="AU512" s="148" t="s">
        <v>78</v>
      </c>
      <c r="AV512" s="12" t="s">
        <v>149</v>
      </c>
      <c r="AW512" s="12" t="s">
        <v>31</v>
      </c>
      <c r="AX512" s="12" t="s">
        <v>78</v>
      </c>
      <c r="AY512" s="148" t="s">
        <v>142</v>
      </c>
    </row>
    <row r="513" spans="2:65" s="1" customFormat="1" ht="24.2" customHeight="1">
      <c r="B513" s="32"/>
      <c r="C513" s="125" t="s">
        <v>459</v>
      </c>
      <c r="D513" s="125" t="s">
        <v>143</v>
      </c>
      <c r="E513" s="126" t="s">
        <v>1046</v>
      </c>
      <c r="F513" s="127" t="s">
        <v>1047</v>
      </c>
      <c r="G513" s="128" t="s">
        <v>290</v>
      </c>
      <c r="H513" s="129">
        <v>27.648</v>
      </c>
      <c r="I513" s="130"/>
      <c r="J513" s="131">
        <f>ROUND(I513*H513,2)</f>
        <v>0</v>
      </c>
      <c r="K513" s="127" t="s">
        <v>147</v>
      </c>
      <c r="L513" s="132"/>
      <c r="M513" s="133" t="s">
        <v>19</v>
      </c>
      <c r="N513" s="134" t="s">
        <v>41</v>
      </c>
      <c r="P513" s="135">
        <f>O513*H513</f>
        <v>0</v>
      </c>
      <c r="Q513" s="135">
        <v>0</v>
      </c>
      <c r="R513" s="135">
        <f>Q513*H513</f>
        <v>0</v>
      </c>
      <c r="S513" s="135">
        <v>0</v>
      </c>
      <c r="T513" s="136">
        <f>S513*H513</f>
        <v>0</v>
      </c>
      <c r="AR513" s="137" t="s">
        <v>148</v>
      </c>
      <c r="AT513" s="137" t="s">
        <v>143</v>
      </c>
      <c r="AU513" s="137" t="s">
        <v>78</v>
      </c>
      <c r="AY513" s="17" t="s">
        <v>142</v>
      </c>
      <c r="BE513" s="138">
        <f>IF(N513="základní",J513,0)</f>
        <v>0</v>
      </c>
      <c r="BF513" s="138">
        <f>IF(N513="snížená",J513,0)</f>
        <v>0</v>
      </c>
      <c r="BG513" s="138">
        <f>IF(N513="zákl. přenesená",J513,0)</f>
        <v>0</v>
      </c>
      <c r="BH513" s="138">
        <f>IF(N513="sníž. přenesená",J513,0)</f>
        <v>0</v>
      </c>
      <c r="BI513" s="138">
        <f>IF(N513="nulová",J513,0)</f>
        <v>0</v>
      </c>
      <c r="BJ513" s="17" t="s">
        <v>78</v>
      </c>
      <c r="BK513" s="138">
        <f>ROUND(I513*H513,2)</f>
        <v>0</v>
      </c>
      <c r="BL513" s="17" t="s">
        <v>149</v>
      </c>
      <c r="BM513" s="137" t="s">
        <v>2377</v>
      </c>
    </row>
    <row r="514" spans="2:65" s="13" customFormat="1" ht="11.25">
      <c r="B514" s="154"/>
      <c r="D514" s="140" t="s">
        <v>151</v>
      </c>
      <c r="E514" s="155" t="s">
        <v>19</v>
      </c>
      <c r="F514" s="156" t="s">
        <v>2378</v>
      </c>
      <c r="H514" s="155" t="s">
        <v>19</v>
      </c>
      <c r="I514" s="157"/>
      <c r="L514" s="154"/>
      <c r="M514" s="158"/>
      <c r="T514" s="159"/>
      <c r="AT514" s="155" t="s">
        <v>151</v>
      </c>
      <c r="AU514" s="155" t="s">
        <v>78</v>
      </c>
      <c r="AV514" s="13" t="s">
        <v>78</v>
      </c>
      <c r="AW514" s="13" t="s">
        <v>31</v>
      </c>
      <c r="AX514" s="13" t="s">
        <v>70</v>
      </c>
      <c r="AY514" s="155" t="s">
        <v>142</v>
      </c>
    </row>
    <row r="515" spans="2:65" s="11" customFormat="1" ht="11.25">
      <c r="B515" s="139"/>
      <c r="D515" s="140" t="s">
        <v>151</v>
      </c>
      <c r="E515" s="141" t="s">
        <v>19</v>
      </c>
      <c r="F515" s="142" t="s">
        <v>2379</v>
      </c>
      <c r="H515" s="143">
        <v>0.58499999999999996</v>
      </c>
      <c r="I515" s="144"/>
      <c r="L515" s="139"/>
      <c r="M515" s="145"/>
      <c r="T515" s="146"/>
      <c r="AT515" s="141" t="s">
        <v>151</v>
      </c>
      <c r="AU515" s="141" t="s">
        <v>78</v>
      </c>
      <c r="AV515" s="11" t="s">
        <v>80</v>
      </c>
      <c r="AW515" s="11" t="s">
        <v>31</v>
      </c>
      <c r="AX515" s="11" t="s">
        <v>70</v>
      </c>
      <c r="AY515" s="141" t="s">
        <v>142</v>
      </c>
    </row>
    <row r="516" spans="2:65" s="13" customFormat="1" ht="11.25">
      <c r="B516" s="154"/>
      <c r="D516" s="140" t="s">
        <v>151</v>
      </c>
      <c r="E516" s="155" t="s">
        <v>19</v>
      </c>
      <c r="F516" s="156" t="s">
        <v>1060</v>
      </c>
      <c r="H516" s="155" t="s">
        <v>19</v>
      </c>
      <c r="I516" s="157"/>
      <c r="L516" s="154"/>
      <c r="M516" s="158"/>
      <c r="T516" s="159"/>
      <c r="AT516" s="155" t="s">
        <v>151</v>
      </c>
      <c r="AU516" s="155" t="s">
        <v>78</v>
      </c>
      <c r="AV516" s="13" t="s">
        <v>78</v>
      </c>
      <c r="AW516" s="13" t="s">
        <v>31</v>
      </c>
      <c r="AX516" s="13" t="s">
        <v>70</v>
      </c>
      <c r="AY516" s="155" t="s">
        <v>142</v>
      </c>
    </row>
    <row r="517" spans="2:65" s="13" customFormat="1" ht="11.25">
      <c r="B517" s="154"/>
      <c r="D517" s="140" t="s">
        <v>151</v>
      </c>
      <c r="E517" s="155" t="s">
        <v>19</v>
      </c>
      <c r="F517" s="156" t="s">
        <v>1952</v>
      </c>
      <c r="H517" s="155" t="s">
        <v>19</v>
      </c>
      <c r="I517" s="157"/>
      <c r="L517" s="154"/>
      <c r="M517" s="158"/>
      <c r="T517" s="159"/>
      <c r="AT517" s="155" t="s">
        <v>151</v>
      </c>
      <c r="AU517" s="155" t="s">
        <v>78</v>
      </c>
      <c r="AV517" s="13" t="s">
        <v>78</v>
      </c>
      <c r="AW517" s="13" t="s">
        <v>31</v>
      </c>
      <c r="AX517" s="13" t="s">
        <v>70</v>
      </c>
      <c r="AY517" s="155" t="s">
        <v>142</v>
      </c>
    </row>
    <row r="518" spans="2:65" s="11" customFormat="1" ht="11.25">
      <c r="B518" s="139"/>
      <c r="D518" s="140" t="s">
        <v>151</v>
      </c>
      <c r="E518" s="141" t="s">
        <v>19</v>
      </c>
      <c r="F518" s="142" t="s">
        <v>2380</v>
      </c>
      <c r="H518" s="143">
        <v>12.5</v>
      </c>
      <c r="I518" s="144"/>
      <c r="L518" s="139"/>
      <c r="M518" s="145"/>
      <c r="T518" s="146"/>
      <c r="AT518" s="141" t="s">
        <v>151</v>
      </c>
      <c r="AU518" s="141" t="s">
        <v>78</v>
      </c>
      <c r="AV518" s="11" t="s">
        <v>80</v>
      </c>
      <c r="AW518" s="11" t="s">
        <v>31</v>
      </c>
      <c r="AX518" s="11" t="s">
        <v>70</v>
      </c>
      <c r="AY518" s="141" t="s">
        <v>142</v>
      </c>
    </row>
    <row r="519" spans="2:65" s="13" customFormat="1" ht="11.25">
      <c r="B519" s="154"/>
      <c r="D519" s="140" t="s">
        <v>151</v>
      </c>
      <c r="E519" s="155" t="s">
        <v>19</v>
      </c>
      <c r="F519" s="156" t="s">
        <v>2355</v>
      </c>
      <c r="H519" s="155" t="s">
        <v>19</v>
      </c>
      <c r="I519" s="157"/>
      <c r="L519" s="154"/>
      <c r="M519" s="158"/>
      <c r="T519" s="159"/>
      <c r="AT519" s="155" t="s">
        <v>151</v>
      </c>
      <c r="AU519" s="155" t="s">
        <v>78</v>
      </c>
      <c r="AV519" s="13" t="s">
        <v>78</v>
      </c>
      <c r="AW519" s="13" t="s">
        <v>31</v>
      </c>
      <c r="AX519" s="13" t="s">
        <v>70</v>
      </c>
      <c r="AY519" s="155" t="s">
        <v>142</v>
      </c>
    </row>
    <row r="520" spans="2:65" s="11" customFormat="1" ht="11.25">
      <c r="B520" s="139"/>
      <c r="D520" s="140" t="s">
        <v>151</v>
      </c>
      <c r="E520" s="141" t="s">
        <v>19</v>
      </c>
      <c r="F520" s="142" t="s">
        <v>2380</v>
      </c>
      <c r="H520" s="143">
        <v>12.5</v>
      </c>
      <c r="I520" s="144"/>
      <c r="L520" s="139"/>
      <c r="M520" s="145"/>
      <c r="T520" s="146"/>
      <c r="AT520" s="141" t="s">
        <v>151</v>
      </c>
      <c r="AU520" s="141" t="s">
        <v>78</v>
      </c>
      <c r="AV520" s="11" t="s">
        <v>80</v>
      </c>
      <c r="AW520" s="11" t="s">
        <v>31</v>
      </c>
      <c r="AX520" s="11" t="s">
        <v>70</v>
      </c>
      <c r="AY520" s="141" t="s">
        <v>142</v>
      </c>
    </row>
    <row r="521" spans="2:65" s="13" customFormat="1" ht="11.25">
      <c r="B521" s="154"/>
      <c r="D521" s="140" t="s">
        <v>151</v>
      </c>
      <c r="E521" s="155" t="s">
        <v>19</v>
      </c>
      <c r="F521" s="156" t="s">
        <v>2381</v>
      </c>
      <c r="H521" s="155" t="s">
        <v>19</v>
      </c>
      <c r="I521" s="157"/>
      <c r="L521" s="154"/>
      <c r="M521" s="158"/>
      <c r="T521" s="159"/>
      <c r="AT521" s="155" t="s">
        <v>151</v>
      </c>
      <c r="AU521" s="155" t="s">
        <v>78</v>
      </c>
      <c r="AV521" s="13" t="s">
        <v>78</v>
      </c>
      <c r="AW521" s="13" t="s">
        <v>31</v>
      </c>
      <c r="AX521" s="13" t="s">
        <v>70</v>
      </c>
      <c r="AY521" s="155" t="s">
        <v>142</v>
      </c>
    </row>
    <row r="522" spans="2:65" s="11" customFormat="1" ht="11.25">
      <c r="B522" s="139"/>
      <c r="D522" s="140" t="s">
        <v>151</v>
      </c>
      <c r="E522" s="141" t="s">
        <v>19</v>
      </c>
      <c r="F522" s="142" t="s">
        <v>2382</v>
      </c>
      <c r="H522" s="143">
        <v>0.75</v>
      </c>
      <c r="I522" s="144"/>
      <c r="L522" s="139"/>
      <c r="M522" s="145"/>
      <c r="T522" s="146"/>
      <c r="AT522" s="141" t="s">
        <v>151</v>
      </c>
      <c r="AU522" s="141" t="s">
        <v>78</v>
      </c>
      <c r="AV522" s="11" t="s">
        <v>80</v>
      </c>
      <c r="AW522" s="11" t="s">
        <v>31</v>
      </c>
      <c r="AX522" s="11" t="s">
        <v>70</v>
      </c>
      <c r="AY522" s="141" t="s">
        <v>142</v>
      </c>
    </row>
    <row r="523" spans="2:65" s="13" customFormat="1" ht="11.25">
      <c r="B523" s="154"/>
      <c r="D523" s="140" t="s">
        <v>151</v>
      </c>
      <c r="E523" s="155" t="s">
        <v>19</v>
      </c>
      <c r="F523" s="156" t="s">
        <v>2383</v>
      </c>
      <c r="H523" s="155" t="s">
        <v>19</v>
      </c>
      <c r="I523" s="157"/>
      <c r="L523" s="154"/>
      <c r="M523" s="158"/>
      <c r="T523" s="159"/>
      <c r="AT523" s="155" t="s">
        <v>151</v>
      </c>
      <c r="AU523" s="155" t="s">
        <v>78</v>
      </c>
      <c r="AV523" s="13" t="s">
        <v>78</v>
      </c>
      <c r="AW523" s="13" t="s">
        <v>31</v>
      </c>
      <c r="AX523" s="13" t="s">
        <v>70</v>
      </c>
      <c r="AY523" s="155" t="s">
        <v>142</v>
      </c>
    </row>
    <row r="524" spans="2:65" s="11" customFormat="1" ht="11.25">
      <c r="B524" s="139"/>
      <c r="D524" s="140" t="s">
        <v>151</v>
      </c>
      <c r="E524" s="141" t="s">
        <v>19</v>
      </c>
      <c r="F524" s="142" t="s">
        <v>2384</v>
      </c>
      <c r="H524" s="143">
        <v>1.3129999999999999</v>
      </c>
      <c r="I524" s="144"/>
      <c r="L524" s="139"/>
      <c r="M524" s="145"/>
      <c r="T524" s="146"/>
      <c r="AT524" s="141" t="s">
        <v>151</v>
      </c>
      <c r="AU524" s="141" t="s">
        <v>78</v>
      </c>
      <c r="AV524" s="11" t="s">
        <v>80</v>
      </c>
      <c r="AW524" s="11" t="s">
        <v>31</v>
      </c>
      <c r="AX524" s="11" t="s">
        <v>70</v>
      </c>
      <c r="AY524" s="141" t="s">
        <v>142</v>
      </c>
    </row>
    <row r="525" spans="2:65" s="12" customFormat="1" ht="11.25">
      <c r="B525" s="147"/>
      <c r="D525" s="140" t="s">
        <v>151</v>
      </c>
      <c r="E525" s="148" t="s">
        <v>19</v>
      </c>
      <c r="F525" s="149" t="s">
        <v>154</v>
      </c>
      <c r="H525" s="150">
        <v>27.648</v>
      </c>
      <c r="I525" s="151"/>
      <c r="L525" s="147"/>
      <c r="M525" s="152"/>
      <c r="T525" s="153"/>
      <c r="AT525" s="148" t="s">
        <v>151</v>
      </c>
      <c r="AU525" s="148" t="s">
        <v>78</v>
      </c>
      <c r="AV525" s="12" t="s">
        <v>149</v>
      </c>
      <c r="AW525" s="12" t="s">
        <v>31</v>
      </c>
      <c r="AX525" s="12" t="s">
        <v>78</v>
      </c>
      <c r="AY525" s="148" t="s">
        <v>142</v>
      </c>
    </row>
    <row r="526" spans="2:65" s="1" customFormat="1" ht="24.2" customHeight="1">
      <c r="B526" s="32"/>
      <c r="C526" s="125" t="s">
        <v>463</v>
      </c>
      <c r="D526" s="125" t="s">
        <v>143</v>
      </c>
      <c r="E526" s="126" t="s">
        <v>1545</v>
      </c>
      <c r="F526" s="127" t="s">
        <v>1546</v>
      </c>
      <c r="G526" s="128" t="s">
        <v>290</v>
      </c>
      <c r="H526" s="129">
        <v>2.0630000000000002</v>
      </c>
      <c r="I526" s="130"/>
      <c r="J526" s="131">
        <f>ROUND(I526*H526,2)</f>
        <v>0</v>
      </c>
      <c r="K526" s="127" t="s">
        <v>147</v>
      </c>
      <c r="L526" s="132"/>
      <c r="M526" s="133" t="s">
        <v>19</v>
      </c>
      <c r="N526" s="134" t="s">
        <v>41</v>
      </c>
      <c r="P526" s="135">
        <f>O526*H526</f>
        <v>0</v>
      </c>
      <c r="Q526" s="135">
        <v>0</v>
      </c>
      <c r="R526" s="135">
        <f>Q526*H526</f>
        <v>0</v>
      </c>
      <c r="S526" s="135">
        <v>0</v>
      </c>
      <c r="T526" s="136">
        <f>S526*H526</f>
        <v>0</v>
      </c>
      <c r="AR526" s="137" t="s">
        <v>148</v>
      </c>
      <c r="AT526" s="137" t="s">
        <v>143</v>
      </c>
      <c r="AU526" s="137" t="s">
        <v>78</v>
      </c>
      <c r="AY526" s="17" t="s">
        <v>142</v>
      </c>
      <c r="BE526" s="138">
        <f>IF(N526="základní",J526,0)</f>
        <v>0</v>
      </c>
      <c r="BF526" s="138">
        <f>IF(N526="snížená",J526,0)</f>
        <v>0</v>
      </c>
      <c r="BG526" s="138">
        <f>IF(N526="zákl. přenesená",J526,0)</f>
        <v>0</v>
      </c>
      <c r="BH526" s="138">
        <f>IF(N526="sníž. přenesená",J526,0)</f>
        <v>0</v>
      </c>
      <c r="BI526" s="138">
        <f>IF(N526="nulová",J526,0)</f>
        <v>0</v>
      </c>
      <c r="BJ526" s="17" t="s">
        <v>78</v>
      </c>
      <c r="BK526" s="138">
        <f>ROUND(I526*H526,2)</f>
        <v>0</v>
      </c>
      <c r="BL526" s="17" t="s">
        <v>149</v>
      </c>
      <c r="BM526" s="137" t="s">
        <v>2385</v>
      </c>
    </row>
    <row r="527" spans="2:65" s="13" customFormat="1" ht="11.25">
      <c r="B527" s="154"/>
      <c r="D527" s="140" t="s">
        <v>151</v>
      </c>
      <c r="E527" s="155" t="s">
        <v>19</v>
      </c>
      <c r="F527" s="156" t="s">
        <v>2381</v>
      </c>
      <c r="H527" s="155" t="s">
        <v>19</v>
      </c>
      <c r="I527" s="157"/>
      <c r="L527" s="154"/>
      <c r="M527" s="158"/>
      <c r="T527" s="159"/>
      <c r="AT527" s="155" t="s">
        <v>151</v>
      </c>
      <c r="AU527" s="155" t="s">
        <v>78</v>
      </c>
      <c r="AV527" s="13" t="s">
        <v>78</v>
      </c>
      <c r="AW527" s="13" t="s">
        <v>31</v>
      </c>
      <c r="AX527" s="13" t="s">
        <v>70</v>
      </c>
      <c r="AY527" s="155" t="s">
        <v>142</v>
      </c>
    </row>
    <row r="528" spans="2:65" s="11" customFormat="1" ht="11.25">
      <c r="B528" s="139"/>
      <c r="D528" s="140" t="s">
        <v>151</v>
      </c>
      <c r="E528" s="141" t="s">
        <v>19</v>
      </c>
      <c r="F528" s="142" t="s">
        <v>2382</v>
      </c>
      <c r="H528" s="143">
        <v>0.75</v>
      </c>
      <c r="I528" s="144"/>
      <c r="L528" s="139"/>
      <c r="M528" s="145"/>
      <c r="T528" s="146"/>
      <c r="AT528" s="141" t="s">
        <v>151</v>
      </c>
      <c r="AU528" s="141" t="s">
        <v>78</v>
      </c>
      <c r="AV528" s="11" t="s">
        <v>80</v>
      </c>
      <c r="AW528" s="11" t="s">
        <v>31</v>
      </c>
      <c r="AX528" s="11" t="s">
        <v>70</v>
      </c>
      <c r="AY528" s="141" t="s">
        <v>142</v>
      </c>
    </row>
    <row r="529" spans="2:65" s="13" customFormat="1" ht="11.25">
      <c r="B529" s="154"/>
      <c r="D529" s="140" t="s">
        <v>151</v>
      </c>
      <c r="E529" s="155" t="s">
        <v>19</v>
      </c>
      <c r="F529" s="156" t="s">
        <v>2383</v>
      </c>
      <c r="H529" s="155" t="s">
        <v>19</v>
      </c>
      <c r="I529" s="157"/>
      <c r="L529" s="154"/>
      <c r="M529" s="158"/>
      <c r="T529" s="159"/>
      <c r="AT529" s="155" t="s">
        <v>151</v>
      </c>
      <c r="AU529" s="155" t="s">
        <v>78</v>
      </c>
      <c r="AV529" s="13" t="s">
        <v>78</v>
      </c>
      <c r="AW529" s="13" t="s">
        <v>31</v>
      </c>
      <c r="AX529" s="13" t="s">
        <v>70</v>
      </c>
      <c r="AY529" s="155" t="s">
        <v>142</v>
      </c>
    </row>
    <row r="530" spans="2:65" s="11" customFormat="1" ht="11.25">
      <c r="B530" s="139"/>
      <c r="D530" s="140" t="s">
        <v>151</v>
      </c>
      <c r="E530" s="141" t="s">
        <v>19</v>
      </c>
      <c r="F530" s="142" t="s">
        <v>2384</v>
      </c>
      <c r="H530" s="143">
        <v>1.3129999999999999</v>
      </c>
      <c r="I530" s="144"/>
      <c r="L530" s="139"/>
      <c r="M530" s="145"/>
      <c r="T530" s="146"/>
      <c r="AT530" s="141" t="s">
        <v>151</v>
      </c>
      <c r="AU530" s="141" t="s">
        <v>78</v>
      </c>
      <c r="AV530" s="11" t="s">
        <v>80</v>
      </c>
      <c r="AW530" s="11" t="s">
        <v>31</v>
      </c>
      <c r="AX530" s="11" t="s">
        <v>70</v>
      </c>
      <c r="AY530" s="141" t="s">
        <v>142</v>
      </c>
    </row>
    <row r="531" spans="2:65" s="12" customFormat="1" ht="11.25">
      <c r="B531" s="147"/>
      <c r="D531" s="140" t="s">
        <v>151</v>
      </c>
      <c r="E531" s="148" t="s">
        <v>19</v>
      </c>
      <c r="F531" s="149" t="s">
        <v>154</v>
      </c>
      <c r="H531" s="150">
        <v>2.0629999999999997</v>
      </c>
      <c r="I531" s="151"/>
      <c r="L531" s="147"/>
      <c r="M531" s="152"/>
      <c r="T531" s="153"/>
      <c r="AT531" s="148" t="s">
        <v>151</v>
      </c>
      <c r="AU531" s="148" t="s">
        <v>78</v>
      </c>
      <c r="AV531" s="12" t="s">
        <v>149</v>
      </c>
      <c r="AW531" s="12" t="s">
        <v>31</v>
      </c>
      <c r="AX531" s="12" t="s">
        <v>78</v>
      </c>
      <c r="AY531" s="148" t="s">
        <v>142</v>
      </c>
    </row>
    <row r="532" spans="2:65" s="1" customFormat="1" ht="21.75" customHeight="1">
      <c r="B532" s="32"/>
      <c r="C532" s="125" t="s">
        <v>248</v>
      </c>
      <c r="D532" s="125" t="s">
        <v>143</v>
      </c>
      <c r="E532" s="126" t="s">
        <v>296</v>
      </c>
      <c r="F532" s="127" t="s">
        <v>297</v>
      </c>
      <c r="G532" s="128" t="s">
        <v>298</v>
      </c>
      <c r="H532" s="129">
        <v>10</v>
      </c>
      <c r="I532" s="130"/>
      <c r="J532" s="131">
        <f>ROUND(I532*H532,2)</f>
        <v>0</v>
      </c>
      <c r="K532" s="127" t="s">
        <v>147</v>
      </c>
      <c r="L532" s="132"/>
      <c r="M532" s="133" t="s">
        <v>19</v>
      </c>
      <c r="N532" s="134" t="s">
        <v>41</v>
      </c>
      <c r="P532" s="135">
        <f>O532*H532</f>
        <v>0</v>
      </c>
      <c r="Q532" s="135">
        <v>2.234</v>
      </c>
      <c r="R532" s="135">
        <f>Q532*H532</f>
        <v>22.34</v>
      </c>
      <c r="S532" s="135">
        <v>0</v>
      </c>
      <c r="T532" s="136">
        <f>S532*H532</f>
        <v>0</v>
      </c>
      <c r="AR532" s="137" t="s">
        <v>148</v>
      </c>
      <c r="AT532" s="137" t="s">
        <v>143</v>
      </c>
      <c r="AU532" s="137" t="s">
        <v>78</v>
      </c>
      <c r="AY532" s="17" t="s">
        <v>142</v>
      </c>
      <c r="BE532" s="138">
        <f>IF(N532="základní",J532,0)</f>
        <v>0</v>
      </c>
      <c r="BF532" s="138">
        <f>IF(N532="snížená",J532,0)</f>
        <v>0</v>
      </c>
      <c r="BG532" s="138">
        <f>IF(N532="zákl. přenesená",J532,0)</f>
        <v>0</v>
      </c>
      <c r="BH532" s="138">
        <f>IF(N532="sníž. přenesená",J532,0)</f>
        <v>0</v>
      </c>
      <c r="BI532" s="138">
        <f>IF(N532="nulová",J532,0)</f>
        <v>0</v>
      </c>
      <c r="BJ532" s="17" t="s">
        <v>78</v>
      </c>
      <c r="BK532" s="138">
        <f>ROUND(I532*H532,2)</f>
        <v>0</v>
      </c>
      <c r="BL532" s="17" t="s">
        <v>149</v>
      </c>
      <c r="BM532" s="137" t="s">
        <v>2386</v>
      </c>
    </row>
    <row r="533" spans="2:65" s="13" customFormat="1" ht="11.25">
      <c r="B533" s="154"/>
      <c r="D533" s="140" t="s">
        <v>151</v>
      </c>
      <c r="E533" s="155" t="s">
        <v>19</v>
      </c>
      <c r="F533" s="156" t="s">
        <v>1054</v>
      </c>
      <c r="H533" s="155" t="s">
        <v>19</v>
      </c>
      <c r="I533" s="157"/>
      <c r="L533" s="154"/>
      <c r="M533" s="158"/>
      <c r="T533" s="159"/>
      <c r="AT533" s="155" t="s">
        <v>151</v>
      </c>
      <c r="AU533" s="155" t="s">
        <v>78</v>
      </c>
      <c r="AV533" s="13" t="s">
        <v>78</v>
      </c>
      <c r="AW533" s="13" t="s">
        <v>31</v>
      </c>
      <c r="AX533" s="13" t="s">
        <v>70</v>
      </c>
      <c r="AY533" s="155" t="s">
        <v>142</v>
      </c>
    </row>
    <row r="534" spans="2:65" s="13" customFormat="1" ht="11.25">
      <c r="B534" s="154"/>
      <c r="D534" s="140" t="s">
        <v>151</v>
      </c>
      <c r="E534" s="155" t="s">
        <v>19</v>
      </c>
      <c r="F534" s="156" t="s">
        <v>1952</v>
      </c>
      <c r="H534" s="155" t="s">
        <v>19</v>
      </c>
      <c r="I534" s="157"/>
      <c r="L534" s="154"/>
      <c r="M534" s="158"/>
      <c r="T534" s="159"/>
      <c r="AT534" s="155" t="s">
        <v>151</v>
      </c>
      <c r="AU534" s="155" t="s">
        <v>78</v>
      </c>
      <c r="AV534" s="13" t="s">
        <v>78</v>
      </c>
      <c r="AW534" s="13" t="s">
        <v>31</v>
      </c>
      <c r="AX534" s="13" t="s">
        <v>70</v>
      </c>
      <c r="AY534" s="155" t="s">
        <v>142</v>
      </c>
    </row>
    <row r="535" spans="2:65" s="11" customFormat="1" ht="11.25">
      <c r="B535" s="139"/>
      <c r="D535" s="140" t="s">
        <v>151</v>
      </c>
      <c r="E535" s="141" t="s">
        <v>19</v>
      </c>
      <c r="F535" s="142" t="s">
        <v>2387</v>
      </c>
      <c r="H535" s="143">
        <v>5</v>
      </c>
      <c r="I535" s="144"/>
      <c r="L535" s="139"/>
      <c r="M535" s="145"/>
      <c r="T535" s="146"/>
      <c r="AT535" s="141" t="s">
        <v>151</v>
      </c>
      <c r="AU535" s="141" t="s">
        <v>78</v>
      </c>
      <c r="AV535" s="11" t="s">
        <v>80</v>
      </c>
      <c r="AW535" s="11" t="s">
        <v>31</v>
      </c>
      <c r="AX535" s="11" t="s">
        <v>70</v>
      </c>
      <c r="AY535" s="141" t="s">
        <v>142</v>
      </c>
    </row>
    <row r="536" spans="2:65" s="13" customFormat="1" ht="11.25">
      <c r="B536" s="154"/>
      <c r="D536" s="140" t="s">
        <v>151</v>
      </c>
      <c r="E536" s="155" t="s">
        <v>19</v>
      </c>
      <c r="F536" s="156" t="s">
        <v>2355</v>
      </c>
      <c r="H536" s="155" t="s">
        <v>19</v>
      </c>
      <c r="I536" s="157"/>
      <c r="L536" s="154"/>
      <c r="M536" s="158"/>
      <c r="T536" s="159"/>
      <c r="AT536" s="155" t="s">
        <v>151</v>
      </c>
      <c r="AU536" s="155" t="s">
        <v>78</v>
      </c>
      <c r="AV536" s="13" t="s">
        <v>78</v>
      </c>
      <c r="AW536" s="13" t="s">
        <v>31</v>
      </c>
      <c r="AX536" s="13" t="s">
        <v>70</v>
      </c>
      <c r="AY536" s="155" t="s">
        <v>142</v>
      </c>
    </row>
    <row r="537" spans="2:65" s="11" customFormat="1" ht="11.25">
      <c r="B537" s="139"/>
      <c r="D537" s="140" t="s">
        <v>151</v>
      </c>
      <c r="E537" s="141" t="s">
        <v>19</v>
      </c>
      <c r="F537" s="142" t="s">
        <v>2387</v>
      </c>
      <c r="H537" s="143">
        <v>5</v>
      </c>
      <c r="I537" s="144"/>
      <c r="L537" s="139"/>
      <c r="M537" s="145"/>
      <c r="T537" s="146"/>
      <c r="AT537" s="141" t="s">
        <v>151</v>
      </c>
      <c r="AU537" s="141" t="s">
        <v>78</v>
      </c>
      <c r="AV537" s="11" t="s">
        <v>80</v>
      </c>
      <c r="AW537" s="11" t="s">
        <v>31</v>
      </c>
      <c r="AX537" s="11" t="s">
        <v>70</v>
      </c>
      <c r="AY537" s="141" t="s">
        <v>142</v>
      </c>
    </row>
    <row r="538" spans="2:65" s="12" customFormat="1" ht="11.25">
      <c r="B538" s="147"/>
      <c r="D538" s="140" t="s">
        <v>151</v>
      </c>
      <c r="E538" s="148" t="s">
        <v>19</v>
      </c>
      <c r="F538" s="149" t="s">
        <v>154</v>
      </c>
      <c r="H538" s="150">
        <v>10</v>
      </c>
      <c r="I538" s="151"/>
      <c r="L538" s="147"/>
      <c r="M538" s="152"/>
      <c r="T538" s="153"/>
      <c r="AT538" s="148" t="s">
        <v>151</v>
      </c>
      <c r="AU538" s="148" t="s">
        <v>78</v>
      </c>
      <c r="AV538" s="12" t="s">
        <v>149</v>
      </c>
      <c r="AW538" s="12" t="s">
        <v>31</v>
      </c>
      <c r="AX538" s="12" t="s">
        <v>78</v>
      </c>
      <c r="AY538" s="148" t="s">
        <v>142</v>
      </c>
    </row>
    <row r="539" spans="2:65" s="1" customFormat="1" ht="16.5" customHeight="1">
      <c r="B539" s="32"/>
      <c r="C539" s="125" t="s">
        <v>471</v>
      </c>
      <c r="D539" s="125" t="s">
        <v>143</v>
      </c>
      <c r="E539" s="126" t="s">
        <v>1057</v>
      </c>
      <c r="F539" s="127" t="s">
        <v>1058</v>
      </c>
      <c r="G539" s="128" t="s">
        <v>290</v>
      </c>
      <c r="H539" s="129">
        <v>2</v>
      </c>
      <c r="I539" s="130"/>
      <c r="J539" s="131">
        <f>ROUND(I539*H539,2)</f>
        <v>0</v>
      </c>
      <c r="K539" s="127" t="s">
        <v>19</v>
      </c>
      <c r="L539" s="132"/>
      <c r="M539" s="133" t="s">
        <v>19</v>
      </c>
      <c r="N539" s="134" t="s">
        <v>41</v>
      </c>
      <c r="P539" s="135">
        <f>O539*H539</f>
        <v>0</v>
      </c>
      <c r="Q539" s="135">
        <v>1</v>
      </c>
      <c r="R539" s="135">
        <f>Q539*H539</f>
        <v>2</v>
      </c>
      <c r="S539" s="135">
        <v>0</v>
      </c>
      <c r="T539" s="136">
        <f>S539*H539</f>
        <v>0</v>
      </c>
      <c r="AR539" s="137" t="s">
        <v>148</v>
      </c>
      <c r="AT539" s="137" t="s">
        <v>143</v>
      </c>
      <c r="AU539" s="137" t="s">
        <v>78</v>
      </c>
      <c r="AY539" s="17" t="s">
        <v>142</v>
      </c>
      <c r="BE539" s="138">
        <f>IF(N539="základní",J539,0)</f>
        <v>0</v>
      </c>
      <c r="BF539" s="138">
        <f>IF(N539="snížená",J539,0)</f>
        <v>0</v>
      </c>
      <c r="BG539" s="138">
        <f>IF(N539="zákl. přenesená",J539,0)</f>
        <v>0</v>
      </c>
      <c r="BH539" s="138">
        <f>IF(N539="sníž. přenesená",J539,0)</f>
        <v>0</v>
      </c>
      <c r="BI539" s="138">
        <f>IF(N539="nulová",J539,0)</f>
        <v>0</v>
      </c>
      <c r="BJ539" s="17" t="s">
        <v>78</v>
      </c>
      <c r="BK539" s="138">
        <f>ROUND(I539*H539,2)</f>
        <v>0</v>
      </c>
      <c r="BL539" s="17" t="s">
        <v>149</v>
      </c>
      <c r="BM539" s="137" t="s">
        <v>2388</v>
      </c>
    </row>
    <row r="540" spans="2:65" s="13" customFormat="1" ht="11.25">
      <c r="B540" s="154"/>
      <c r="D540" s="140" t="s">
        <v>151</v>
      </c>
      <c r="E540" s="155" t="s">
        <v>19</v>
      </c>
      <c r="F540" s="156" t="s">
        <v>1054</v>
      </c>
      <c r="H540" s="155" t="s">
        <v>19</v>
      </c>
      <c r="I540" s="157"/>
      <c r="L540" s="154"/>
      <c r="M540" s="158"/>
      <c r="T540" s="159"/>
      <c r="AT540" s="155" t="s">
        <v>151</v>
      </c>
      <c r="AU540" s="155" t="s">
        <v>78</v>
      </c>
      <c r="AV540" s="13" t="s">
        <v>78</v>
      </c>
      <c r="AW540" s="13" t="s">
        <v>31</v>
      </c>
      <c r="AX540" s="13" t="s">
        <v>70</v>
      </c>
      <c r="AY540" s="155" t="s">
        <v>142</v>
      </c>
    </row>
    <row r="541" spans="2:65" s="13" customFormat="1" ht="11.25">
      <c r="B541" s="154"/>
      <c r="D541" s="140" t="s">
        <v>151</v>
      </c>
      <c r="E541" s="155" t="s">
        <v>19</v>
      </c>
      <c r="F541" s="156" t="s">
        <v>1952</v>
      </c>
      <c r="H541" s="155" t="s">
        <v>19</v>
      </c>
      <c r="I541" s="157"/>
      <c r="L541" s="154"/>
      <c r="M541" s="158"/>
      <c r="T541" s="159"/>
      <c r="AT541" s="155" t="s">
        <v>151</v>
      </c>
      <c r="AU541" s="155" t="s">
        <v>78</v>
      </c>
      <c r="AV541" s="13" t="s">
        <v>78</v>
      </c>
      <c r="AW541" s="13" t="s">
        <v>31</v>
      </c>
      <c r="AX541" s="13" t="s">
        <v>70</v>
      </c>
      <c r="AY541" s="155" t="s">
        <v>142</v>
      </c>
    </row>
    <row r="542" spans="2:65" s="11" customFormat="1" ht="11.25">
      <c r="B542" s="139"/>
      <c r="D542" s="140" t="s">
        <v>151</v>
      </c>
      <c r="E542" s="141" t="s">
        <v>19</v>
      </c>
      <c r="F542" s="142" t="s">
        <v>2389</v>
      </c>
      <c r="H542" s="143">
        <v>1</v>
      </c>
      <c r="I542" s="144"/>
      <c r="L542" s="139"/>
      <c r="M542" s="145"/>
      <c r="T542" s="146"/>
      <c r="AT542" s="141" t="s">
        <v>151</v>
      </c>
      <c r="AU542" s="141" t="s">
        <v>78</v>
      </c>
      <c r="AV542" s="11" t="s">
        <v>80</v>
      </c>
      <c r="AW542" s="11" t="s">
        <v>31</v>
      </c>
      <c r="AX542" s="11" t="s">
        <v>70</v>
      </c>
      <c r="AY542" s="141" t="s">
        <v>142</v>
      </c>
    </row>
    <row r="543" spans="2:65" s="13" customFormat="1" ht="11.25">
      <c r="B543" s="154"/>
      <c r="D543" s="140" t="s">
        <v>151</v>
      </c>
      <c r="E543" s="155" t="s">
        <v>19</v>
      </c>
      <c r="F543" s="156" t="s">
        <v>2355</v>
      </c>
      <c r="H543" s="155" t="s">
        <v>19</v>
      </c>
      <c r="I543" s="157"/>
      <c r="L543" s="154"/>
      <c r="M543" s="158"/>
      <c r="T543" s="159"/>
      <c r="AT543" s="155" t="s">
        <v>151</v>
      </c>
      <c r="AU543" s="155" t="s">
        <v>78</v>
      </c>
      <c r="AV543" s="13" t="s">
        <v>78</v>
      </c>
      <c r="AW543" s="13" t="s">
        <v>31</v>
      </c>
      <c r="AX543" s="13" t="s">
        <v>70</v>
      </c>
      <c r="AY543" s="155" t="s">
        <v>142</v>
      </c>
    </row>
    <row r="544" spans="2:65" s="11" customFormat="1" ht="11.25">
      <c r="B544" s="139"/>
      <c r="D544" s="140" t="s">
        <v>151</v>
      </c>
      <c r="E544" s="141" t="s">
        <v>19</v>
      </c>
      <c r="F544" s="142" t="s">
        <v>2389</v>
      </c>
      <c r="H544" s="143">
        <v>1</v>
      </c>
      <c r="I544" s="144"/>
      <c r="L544" s="139"/>
      <c r="M544" s="145"/>
      <c r="T544" s="146"/>
      <c r="AT544" s="141" t="s">
        <v>151</v>
      </c>
      <c r="AU544" s="141" t="s">
        <v>78</v>
      </c>
      <c r="AV544" s="11" t="s">
        <v>80</v>
      </c>
      <c r="AW544" s="11" t="s">
        <v>31</v>
      </c>
      <c r="AX544" s="11" t="s">
        <v>70</v>
      </c>
      <c r="AY544" s="141" t="s">
        <v>142</v>
      </c>
    </row>
    <row r="545" spans="2:65" s="12" customFormat="1" ht="11.25">
      <c r="B545" s="147"/>
      <c r="D545" s="140" t="s">
        <v>151</v>
      </c>
      <c r="E545" s="148" t="s">
        <v>19</v>
      </c>
      <c r="F545" s="149" t="s">
        <v>154</v>
      </c>
      <c r="H545" s="150">
        <v>2</v>
      </c>
      <c r="I545" s="151"/>
      <c r="L545" s="147"/>
      <c r="M545" s="152"/>
      <c r="T545" s="153"/>
      <c r="AT545" s="148" t="s">
        <v>151</v>
      </c>
      <c r="AU545" s="148" t="s">
        <v>78</v>
      </c>
      <c r="AV545" s="12" t="s">
        <v>149</v>
      </c>
      <c r="AW545" s="12" t="s">
        <v>31</v>
      </c>
      <c r="AX545" s="12" t="s">
        <v>78</v>
      </c>
      <c r="AY545" s="148" t="s">
        <v>142</v>
      </c>
    </row>
    <row r="546" spans="2:65" s="1" customFormat="1" ht="21.75" customHeight="1">
      <c r="B546" s="32"/>
      <c r="C546" s="125" t="s">
        <v>475</v>
      </c>
      <c r="D546" s="125" t="s">
        <v>143</v>
      </c>
      <c r="E546" s="126" t="s">
        <v>303</v>
      </c>
      <c r="F546" s="127" t="s">
        <v>304</v>
      </c>
      <c r="G546" s="128" t="s">
        <v>290</v>
      </c>
      <c r="H546" s="129">
        <v>2222.277</v>
      </c>
      <c r="I546" s="130"/>
      <c r="J546" s="131">
        <f>ROUND(I546*H546,2)</f>
        <v>0</v>
      </c>
      <c r="K546" s="127" t="s">
        <v>147</v>
      </c>
      <c r="L546" s="132"/>
      <c r="M546" s="133" t="s">
        <v>19</v>
      </c>
      <c r="N546" s="134" t="s">
        <v>41</v>
      </c>
      <c r="P546" s="135">
        <f>O546*H546</f>
        <v>0</v>
      </c>
      <c r="Q546" s="135">
        <v>1</v>
      </c>
      <c r="R546" s="135">
        <f>Q546*H546</f>
        <v>2222.277</v>
      </c>
      <c r="S546" s="135">
        <v>0</v>
      </c>
      <c r="T546" s="136">
        <f>S546*H546</f>
        <v>0</v>
      </c>
      <c r="AR546" s="137" t="s">
        <v>148</v>
      </c>
      <c r="AT546" s="137" t="s">
        <v>143</v>
      </c>
      <c r="AU546" s="137" t="s">
        <v>78</v>
      </c>
      <c r="AY546" s="17" t="s">
        <v>142</v>
      </c>
      <c r="BE546" s="138">
        <f>IF(N546="základní",J546,0)</f>
        <v>0</v>
      </c>
      <c r="BF546" s="138">
        <f>IF(N546="snížená",J546,0)</f>
        <v>0</v>
      </c>
      <c r="BG546" s="138">
        <f>IF(N546="zákl. přenesená",J546,0)</f>
        <v>0</v>
      </c>
      <c r="BH546" s="138">
        <f>IF(N546="sníž. přenesená",J546,0)</f>
        <v>0</v>
      </c>
      <c r="BI546" s="138">
        <f>IF(N546="nulová",J546,0)</f>
        <v>0</v>
      </c>
      <c r="BJ546" s="17" t="s">
        <v>78</v>
      </c>
      <c r="BK546" s="138">
        <f>ROUND(I546*H546,2)</f>
        <v>0</v>
      </c>
      <c r="BL546" s="17" t="s">
        <v>149</v>
      </c>
      <c r="BM546" s="137" t="s">
        <v>2390</v>
      </c>
    </row>
    <row r="547" spans="2:65" s="13" customFormat="1" ht="11.25">
      <c r="B547" s="154"/>
      <c r="D547" s="140" t="s">
        <v>151</v>
      </c>
      <c r="E547" s="155" t="s">
        <v>19</v>
      </c>
      <c r="F547" s="156" t="s">
        <v>1073</v>
      </c>
      <c r="H547" s="155" t="s">
        <v>19</v>
      </c>
      <c r="I547" s="157"/>
      <c r="L547" s="154"/>
      <c r="M547" s="158"/>
      <c r="T547" s="159"/>
      <c r="AT547" s="155" t="s">
        <v>151</v>
      </c>
      <c r="AU547" s="155" t="s">
        <v>78</v>
      </c>
      <c r="AV547" s="13" t="s">
        <v>78</v>
      </c>
      <c r="AW547" s="13" t="s">
        <v>31</v>
      </c>
      <c r="AX547" s="13" t="s">
        <v>70</v>
      </c>
      <c r="AY547" s="155" t="s">
        <v>142</v>
      </c>
    </row>
    <row r="548" spans="2:65" s="13" customFormat="1" ht="11.25">
      <c r="B548" s="154"/>
      <c r="D548" s="140" t="s">
        <v>151</v>
      </c>
      <c r="E548" s="155" t="s">
        <v>19</v>
      </c>
      <c r="F548" s="156" t="s">
        <v>731</v>
      </c>
      <c r="H548" s="155" t="s">
        <v>19</v>
      </c>
      <c r="I548" s="157"/>
      <c r="L548" s="154"/>
      <c r="M548" s="158"/>
      <c r="T548" s="159"/>
      <c r="AT548" s="155" t="s">
        <v>151</v>
      </c>
      <c r="AU548" s="155" t="s">
        <v>78</v>
      </c>
      <c r="AV548" s="13" t="s">
        <v>78</v>
      </c>
      <c r="AW548" s="13" t="s">
        <v>31</v>
      </c>
      <c r="AX548" s="13" t="s">
        <v>70</v>
      </c>
      <c r="AY548" s="155" t="s">
        <v>142</v>
      </c>
    </row>
    <row r="549" spans="2:65" s="11" customFormat="1" ht="11.25">
      <c r="B549" s="139"/>
      <c r="D549" s="140" t="s">
        <v>151</v>
      </c>
      <c r="E549" s="141" t="s">
        <v>19</v>
      </c>
      <c r="F549" s="142" t="s">
        <v>2391</v>
      </c>
      <c r="H549" s="143">
        <v>7.8760000000000003</v>
      </c>
      <c r="I549" s="144"/>
      <c r="L549" s="139"/>
      <c r="M549" s="145"/>
      <c r="T549" s="146"/>
      <c r="AT549" s="141" t="s">
        <v>151</v>
      </c>
      <c r="AU549" s="141" t="s">
        <v>78</v>
      </c>
      <c r="AV549" s="11" t="s">
        <v>80</v>
      </c>
      <c r="AW549" s="11" t="s">
        <v>31</v>
      </c>
      <c r="AX549" s="11" t="s">
        <v>70</v>
      </c>
      <c r="AY549" s="141" t="s">
        <v>142</v>
      </c>
    </row>
    <row r="550" spans="2:65" s="13" customFormat="1" ht="11.25">
      <c r="B550" s="154"/>
      <c r="D550" s="140" t="s">
        <v>151</v>
      </c>
      <c r="E550" s="155" t="s">
        <v>19</v>
      </c>
      <c r="F550" s="156" t="s">
        <v>2296</v>
      </c>
      <c r="H550" s="155" t="s">
        <v>19</v>
      </c>
      <c r="I550" s="157"/>
      <c r="L550" s="154"/>
      <c r="M550" s="158"/>
      <c r="T550" s="159"/>
      <c r="AT550" s="155" t="s">
        <v>151</v>
      </c>
      <c r="AU550" s="155" t="s">
        <v>78</v>
      </c>
      <c r="AV550" s="13" t="s">
        <v>78</v>
      </c>
      <c r="AW550" s="13" t="s">
        <v>31</v>
      </c>
      <c r="AX550" s="13" t="s">
        <v>70</v>
      </c>
      <c r="AY550" s="155" t="s">
        <v>142</v>
      </c>
    </row>
    <row r="551" spans="2:65" s="11" customFormat="1" ht="11.25">
      <c r="B551" s="139"/>
      <c r="D551" s="140" t="s">
        <v>151</v>
      </c>
      <c r="E551" s="141" t="s">
        <v>19</v>
      </c>
      <c r="F551" s="142" t="s">
        <v>2392</v>
      </c>
      <c r="H551" s="143">
        <v>44.860999999999997</v>
      </c>
      <c r="I551" s="144"/>
      <c r="L551" s="139"/>
      <c r="M551" s="145"/>
      <c r="T551" s="146"/>
      <c r="AT551" s="141" t="s">
        <v>151</v>
      </c>
      <c r="AU551" s="141" t="s">
        <v>78</v>
      </c>
      <c r="AV551" s="11" t="s">
        <v>80</v>
      </c>
      <c r="AW551" s="11" t="s">
        <v>31</v>
      </c>
      <c r="AX551" s="11" t="s">
        <v>70</v>
      </c>
      <c r="AY551" s="141" t="s">
        <v>142</v>
      </c>
    </row>
    <row r="552" spans="2:65" s="13" customFormat="1" ht="11.25">
      <c r="B552" s="154"/>
      <c r="D552" s="140" t="s">
        <v>151</v>
      </c>
      <c r="E552" s="155" t="s">
        <v>19</v>
      </c>
      <c r="F552" s="156" t="s">
        <v>1069</v>
      </c>
      <c r="H552" s="155" t="s">
        <v>19</v>
      </c>
      <c r="I552" s="157"/>
      <c r="L552" s="154"/>
      <c r="M552" s="158"/>
      <c r="T552" s="159"/>
      <c r="AT552" s="155" t="s">
        <v>151</v>
      </c>
      <c r="AU552" s="155" t="s">
        <v>78</v>
      </c>
      <c r="AV552" s="13" t="s">
        <v>78</v>
      </c>
      <c r="AW552" s="13" t="s">
        <v>31</v>
      </c>
      <c r="AX552" s="13" t="s">
        <v>70</v>
      </c>
      <c r="AY552" s="155" t="s">
        <v>142</v>
      </c>
    </row>
    <row r="553" spans="2:65" s="11" customFormat="1" ht="11.25">
      <c r="B553" s="139"/>
      <c r="D553" s="140" t="s">
        <v>151</v>
      </c>
      <c r="E553" s="141" t="s">
        <v>19</v>
      </c>
      <c r="F553" s="142" t="s">
        <v>2393</v>
      </c>
      <c r="H553" s="143">
        <v>36</v>
      </c>
      <c r="I553" s="144"/>
      <c r="L553" s="139"/>
      <c r="M553" s="145"/>
      <c r="T553" s="146"/>
      <c r="AT553" s="141" t="s">
        <v>151</v>
      </c>
      <c r="AU553" s="141" t="s">
        <v>78</v>
      </c>
      <c r="AV553" s="11" t="s">
        <v>80</v>
      </c>
      <c r="AW553" s="11" t="s">
        <v>31</v>
      </c>
      <c r="AX553" s="11" t="s">
        <v>70</v>
      </c>
      <c r="AY553" s="141" t="s">
        <v>142</v>
      </c>
    </row>
    <row r="554" spans="2:65" s="13" customFormat="1" ht="11.25">
      <c r="B554" s="154"/>
      <c r="D554" s="140" t="s">
        <v>151</v>
      </c>
      <c r="E554" s="155" t="s">
        <v>19</v>
      </c>
      <c r="F554" s="156" t="s">
        <v>663</v>
      </c>
      <c r="H554" s="155" t="s">
        <v>19</v>
      </c>
      <c r="I554" s="157"/>
      <c r="L554" s="154"/>
      <c r="M554" s="158"/>
      <c r="T554" s="159"/>
      <c r="AT554" s="155" t="s">
        <v>151</v>
      </c>
      <c r="AU554" s="155" t="s">
        <v>78</v>
      </c>
      <c r="AV554" s="13" t="s">
        <v>78</v>
      </c>
      <c r="AW554" s="13" t="s">
        <v>31</v>
      </c>
      <c r="AX554" s="13" t="s">
        <v>70</v>
      </c>
      <c r="AY554" s="155" t="s">
        <v>142</v>
      </c>
    </row>
    <row r="555" spans="2:65" s="11" customFormat="1" ht="11.25">
      <c r="B555" s="139"/>
      <c r="D555" s="140" t="s">
        <v>151</v>
      </c>
      <c r="E555" s="141" t="s">
        <v>19</v>
      </c>
      <c r="F555" s="142" t="s">
        <v>2394</v>
      </c>
      <c r="H555" s="143">
        <v>112.68</v>
      </c>
      <c r="I555" s="144"/>
      <c r="L555" s="139"/>
      <c r="M555" s="145"/>
      <c r="T555" s="146"/>
      <c r="AT555" s="141" t="s">
        <v>151</v>
      </c>
      <c r="AU555" s="141" t="s">
        <v>78</v>
      </c>
      <c r="AV555" s="11" t="s">
        <v>80</v>
      </c>
      <c r="AW555" s="11" t="s">
        <v>31</v>
      </c>
      <c r="AX555" s="11" t="s">
        <v>70</v>
      </c>
      <c r="AY555" s="141" t="s">
        <v>142</v>
      </c>
    </row>
    <row r="556" spans="2:65" s="13" customFormat="1" ht="11.25">
      <c r="B556" s="154"/>
      <c r="D556" s="140" t="s">
        <v>151</v>
      </c>
      <c r="E556" s="155" t="s">
        <v>19</v>
      </c>
      <c r="F556" s="156" t="s">
        <v>1865</v>
      </c>
      <c r="H556" s="155" t="s">
        <v>19</v>
      </c>
      <c r="I556" s="157"/>
      <c r="L556" s="154"/>
      <c r="M556" s="158"/>
      <c r="T556" s="159"/>
      <c r="AT556" s="155" t="s">
        <v>151</v>
      </c>
      <c r="AU556" s="155" t="s">
        <v>78</v>
      </c>
      <c r="AV556" s="13" t="s">
        <v>78</v>
      </c>
      <c r="AW556" s="13" t="s">
        <v>31</v>
      </c>
      <c r="AX556" s="13" t="s">
        <v>70</v>
      </c>
      <c r="AY556" s="155" t="s">
        <v>142</v>
      </c>
    </row>
    <row r="557" spans="2:65" s="11" customFormat="1" ht="11.25">
      <c r="B557" s="139"/>
      <c r="D557" s="140" t="s">
        <v>151</v>
      </c>
      <c r="E557" s="141" t="s">
        <v>19</v>
      </c>
      <c r="F557" s="142" t="s">
        <v>2395</v>
      </c>
      <c r="H557" s="143">
        <v>56.7</v>
      </c>
      <c r="I557" s="144"/>
      <c r="L557" s="139"/>
      <c r="M557" s="145"/>
      <c r="T557" s="146"/>
      <c r="AT557" s="141" t="s">
        <v>151</v>
      </c>
      <c r="AU557" s="141" t="s">
        <v>78</v>
      </c>
      <c r="AV557" s="11" t="s">
        <v>80</v>
      </c>
      <c r="AW557" s="11" t="s">
        <v>31</v>
      </c>
      <c r="AX557" s="11" t="s">
        <v>70</v>
      </c>
      <c r="AY557" s="141" t="s">
        <v>142</v>
      </c>
    </row>
    <row r="558" spans="2:65" s="13" customFormat="1" ht="11.25">
      <c r="B558" s="154"/>
      <c r="D558" s="140" t="s">
        <v>151</v>
      </c>
      <c r="E558" s="155" t="s">
        <v>19</v>
      </c>
      <c r="F558" s="156" t="s">
        <v>1868</v>
      </c>
      <c r="H558" s="155" t="s">
        <v>19</v>
      </c>
      <c r="I558" s="157"/>
      <c r="L558" s="154"/>
      <c r="M558" s="158"/>
      <c r="T558" s="159"/>
      <c r="AT558" s="155" t="s">
        <v>151</v>
      </c>
      <c r="AU558" s="155" t="s">
        <v>78</v>
      </c>
      <c r="AV558" s="13" t="s">
        <v>78</v>
      </c>
      <c r="AW558" s="13" t="s">
        <v>31</v>
      </c>
      <c r="AX558" s="13" t="s">
        <v>70</v>
      </c>
      <c r="AY558" s="155" t="s">
        <v>142</v>
      </c>
    </row>
    <row r="559" spans="2:65" s="11" customFormat="1" ht="11.25">
      <c r="B559" s="139"/>
      <c r="D559" s="140" t="s">
        <v>151</v>
      </c>
      <c r="E559" s="141" t="s">
        <v>19</v>
      </c>
      <c r="F559" s="142" t="s">
        <v>2396</v>
      </c>
      <c r="H559" s="143">
        <v>1052.6400000000001</v>
      </c>
      <c r="I559" s="144"/>
      <c r="L559" s="139"/>
      <c r="M559" s="145"/>
      <c r="T559" s="146"/>
      <c r="AT559" s="141" t="s">
        <v>151</v>
      </c>
      <c r="AU559" s="141" t="s">
        <v>78</v>
      </c>
      <c r="AV559" s="11" t="s">
        <v>80</v>
      </c>
      <c r="AW559" s="11" t="s">
        <v>31</v>
      </c>
      <c r="AX559" s="11" t="s">
        <v>70</v>
      </c>
      <c r="AY559" s="141" t="s">
        <v>142</v>
      </c>
    </row>
    <row r="560" spans="2:65" s="13" customFormat="1" ht="11.25">
      <c r="B560" s="154"/>
      <c r="D560" s="140" t="s">
        <v>151</v>
      </c>
      <c r="E560" s="155" t="s">
        <v>19</v>
      </c>
      <c r="F560" s="156" t="s">
        <v>1859</v>
      </c>
      <c r="H560" s="155" t="s">
        <v>19</v>
      </c>
      <c r="I560" s="157"/>
      <c r="L560" s="154"/>
      <c r="M560" s="158"/>
      <c r="T560" s="159"/>
      <c r="AT560" s="155" t="s">
        <v>151</v>
      </c>
      <c r="AU560" s="155" t="s">
        <v>78</v>
      </c>
      <c r="AV560" s="13" t="s">
        <v>78</v>
      </c>
      <c r="AW560" s="13" t="s">
        <v>31</v>
      </c>
      <c r="AX560" s="13" t="s">
        <v>70</v>
      </c>
      <c r="AY560" s="155" t="s">
        <v>142</v>
      </c>
    </row>
    <row r="561" spans="2:65" s="11" customFormat="1" ht="11.25">
      <c r="B561" s="139"/>
      <c r="D561" s="140" t="s">
        <v>151</v>
      </c>
      <c r="E561" s="141" t="s">
        <v>19</v>
      </c>
      <c r="F561" s="142" t="s">
        <v>2397</v>
      </c>
      <c r="H561" s="143">
        <v>88.92</v>
      </c>
      <c r="I561" s="144"/>
      <c r="L561" s="139"/>
      <c r="M561" s="145"/>
      <c r="T561" s="146"/>
      <c r="AT561" s="141" t="s">
        <v>151</v>
      </c>
      <c r="AU561" s="141" t="s">
        <v>78</v>
      </c>
      <c r="AV561" s="11" t="s">
        <v>80</v>
      </c>
      <c r="AW561" s="11" t="s">
        <v>31</v>
      </c>
      <c r="AX561" s="11" t="s">
        <v>70</v>
      </c>
      <c r="AY561" s="141" t="s">
        <v>142</v>
      </c>
    </row>
    <row r="562" spans="2:65" s="11" customFormat="1" ht="11.25">
      <c r="B562" s="139"/>
      <c r="D562" s="140" t="s">
        <v>151</v>
      </c>
      <c r="E562" s="141" t="s">
        <v>19</v>
      </c>
      <c r="F562" s="142" t="s">
        <v>2398</v>
      </c>
      <c r="H562" s="143">
        <v>17.82</v>
      </c>
      <c r="I562" s="144"/>
      <c r="L562" s="139"/>
      <c r="M562" s="145"/>
      <c r="T562" s="146"/>
      <c r="AT562" s="141" t="s">
        <v>151</v>
      </c>
      <c r="AU562" s="141" t="s">
        <v>78</v>
      </c>
      <c r="AV562" s="11" t="s">
        <v>80</v>
      </c>
      <c r="AW562" s="11" t="s">
        <v>31</v>
      </c>
      <c r="AX562" s="11" t="s">
        <v>70</v>
      </c>
      <c r="AY562" s="141" t="s">
        <v>142</v>
      </c>
    </row>
    <row r="563" spans="2:65" s="13" customFormat="1" ht="11.25">
      <c r="B563" s="154"/>
      <c r="D563" s="140" t="s">
        <v>151</v>
      </c>
      <c r="E563" s="155" t="s">
        <v>19</v>
      </c>
      <c r="F563" s="156" t="s">
        <v>2399</v>
      </c>
      <c r="H563" s="155" t="s">
        <v>19</v>
      </c>
      <c r="I563" s="157"/>
      <c r="L563" s="154"/>
      <c r="M563" s="158"/>
      <c r="T563" s="159"/>
      <c r="AT563" s="155" t="s">
        <v>151</v>
      </c>
      <c r="AU563" s="155" t="s">
        <v>78</v>
      </c>
      <c r="AV563" s="13" t="s">
        <v>78</v>
      </c>
      <c r="AW563" s="13" t="s">
        <v>31</v>
      </c>
      <c r="AX563" s="13" t="s">
        <v>70</v>
      </c>
      <c r="AY563" s="155" t="s">
        <v>142</v>
      </c>
    </row>
    <row r="564" spans="2:65" s="11" customFormat="1" ht="11.25">
      <c r="B564" s="139"/>
      <c r="D564" s="140" t="s">
        <v>151</v>
      </c>
      <c r="E564" s="141" t="s">
        <v>19</v>
      </c>
      <c r="F564" s="142" t="s">
        <v>1864</v>
      </c>
      <c r="H564" s="143">
        <v>765</v>
      </c>
      <c r="I564" s="144"/>
      <c r="L564" s="139"/>
      <c r="M564" s="145"/>
      <c r="T564" s="146"/>
      <c r="AT564" s="141" t="s">
        <v>151</v>
      </c>
      <c r="AU564" s="141" t="s">
        <v>78</v>
      </c>
      <c r="AV564" s="11" t="s">
        <v>80</v>
      </c>
      <c r="AW564" s="11" t="s">
        <v>31</v>
      </c>
      <c r="AX564" s="11" t="s">
        <v>70</v>
      </c>
      <c r="AY564" s="141" t="s">
        <v>142</v>
      </c>
    </row>
    <row r="565" spans="2:65" s="13" customFormat="1" ht="11.25">
      <c r="B565" s="154"/>
      <c r="D565" s="140" t="s">
        <v>151</v>
      </c>
      <c r="E565" s="155" t="s">
        <v>19</v>
      </c>
      <c r="F565" s="156" t="s">
        <v>2400</v>
      </c>
      <c r="H565" s="155" t="s">
        <v>19</v>
      </c>
      <c r="I565" s="157"/>
      <c r="L565" s="154"/>
      <c r="M565" s="158"/>
      <c r="T565" s="159"/>
      <c r="AT565" s="155" t="s">
        <v>151</v>
      </c>
      <c r="AU565" s="155" t="s">
        <v>78</v>
      </c>
      <c r="AV565" s="13" t="s">
        <v>78</v>
      </c>
      <c r="AW565" s="13" t="s">
        <v>31</v>
      </c>
      <c r="AX565" s="13" t="s">
        <v>70</v>
      </c>
      <c r="AY565" s="155" t="s">
        <v>142</v>
      </c>
    </row>
    <row r="566" spans="2:65" s="11" customFormat="1" ht="11.25">
      <c r="B566" s="139"/>
      <c r="D566" s="140" t="s">
        <v>151</v>
      </c>
      <c r="E566" s="141" t="s">
        <v>19</v>
      </c>
      <c r="F566" s="142" t="s">
        <v>2401</v>
      </c>
      <c r="H566" s="143">
        <v>39.78</v>
      </c>
      <c r="I566" s="144"/>
      <c r="L566" s="139"/>
      <c r="M566" s="145"/>
      <c r="T566" s="146"/>
      <c r="AT566" s="141" t="s">
        <v>151</v>
      </c>
      <c r="AU566" s="141" t="s">
        <v>78</v>
      </c>
      <c r="AV566" s="11" t="s">
        <v>80</v>
      </c>
      <c r="AW566" s="11" t="s">
        <v>31</v>
      </c>
      <c r="AX566" s="11" t="s">
        <v>70</v>
      </c>
      <c r="AY566" s="141" t="s">
        <v>142</v>
      </c>
    </row>
    <row r="567" spans="2:65" s="12" customFormat="1" ht="11.25">
      <c r="B567" s="147"/>
      <c r="D567" s="140" t="s">
        <v>151</v>
      </c>
      <c r="E567" s="148" t="s">
        <v>19</v>
      </c>
      <c r="F567" s="149" t="s">
        <v>154</v>
      </c>
      <c r="H567" s="150">
        <v>2222.2770000000005</v>
      </c>
      <c r="I567" s="151"/>
      <c r="L567" s="147"/>
      <c r="M567" s="152"/>
      <c r="T567" s="153"/>
      <c r="AT567" s="148" t="s">
        <v>151</v>
      </c>
      <c r="AU567" s="148" t="s">
        <v>78</v>
      </c>
      <c r="AV567" s="12" t="s">
        <v>149</v>
      </c>
      <c r="AW567" s="12" t="s">
        <v>31</v>
      </c>
      <c r="AX567" s="12" t="s">
        <v>78</v>
      </c>
      <c r="AY567" s="148" t="s">
        <v>142</v>
      </c>
    </row>
    <row r="568" spans="2:65" s="1" customFormat="1" ht="16.5" customHeight="1">
      <c r="B568" s="32"/>
      <c r="C568" s="125" t="s">
        <v>479</v>
      </c>
      <c r="D568" s="125" t="s">
        <v>143</v>
      </c>
      <c r="E568" s="126" t="s">
        <v>1093</v>
      </c>
      <c r="F568" s="127" t="s">
        <v>1094</v>
      </c>
      <c r="G568" s="128" t="s">
        <v>290</v>
      </c>
      <c r="H568" s="129">
        <v>1</v>
      </c>
      <c r="I568" s="130"/>
      <c r="J568" s="131">
        <f>ROUND(I568*H568,2)</f>
        <v>0</v>
      </c>
      <c r="K568" s="127" t="s">
        <v>147</v>
      </c>
      <c r="L568" s="132"/>
      <c r="M568" s="133" t="s">
        <v>19</v>
      </c>
      <c r="N568" s="134" t="s">
        <v>41</v>
      </c>
      <c r="P568" s="135">
        <f>O568*H568</f>
        <v>0</v>
      </c>
      <c r="Q568" s="135">
        <v>1</v>
      </c>
      <c r="R568" s="135">
        <f>Q568*H568</f>
        <v>1</v>
      </c>
      <c r="S568" s="135">
        <v>0</v>
      </c>
      <c r="T568" s="136">
        <f>S568*H568</f>
        <v>0</v>
      </c>
      <c r="AR568" s="137" t="s">
        <v>148</v>
      </c>
      <c r="AT568" s="137" t="s">
        <v>143</v>
      </c>
      <c r="AU568" s="137" t="s">
        <v>78</v>
      </c>
      <c r="AY568" s="17" t="s">
        <v>142</v>
      </c>
      <c r="BE568" s="138">
        <f>IF(N568="základní",J568,0)</f>
        <v>0</v>
      </c>
      <c r="BF568" s="138">
        <f>IF(N568="snížená",J568,0)</f>
        <v>0</v>
      </c>
      <c r="BG568" s="138">
        <f>IF(N568="zákl. přenesená",J568,0)</f>
        <v>0</v>
      </c>
      <c r="BH568" s="138">
        <f>IF(N568="sníž. přenesená",J568,0)</f>
        <v>0</v>
      </c>
      <c r="BI568" s="138">
        <f>IF(N568="nulová",J568,0)</f>
        <v>0</v>
      </c>
      <c r="BJ568" s="17" t="s">
        <v>78</v>
      </c>
      <c r="BK568" s="138">
        <f>ROUND(I568*H568,2)</f>
        <v>0</v>
      </c>
      <c r="BL568" s="17" t="s">
        <v>149</v>
      </c>
      <c r="BM568" s="137" t="s">
        <v>2402</v>
      </c>
    </row>
    <row r="569" spans="2:65" s="13" customFormat="1" ht="11.25">
      <c r="B569" s="154"/>
      <c r="D569" s="140" t="s">
        <v>151</v>
      </c>
      <c r="E569" s="155" t="s">
        <v>19</v>
      </c>
      <c r="F569" s="156" t="s">
        <v>1096</v>
      </c>
      <c r="H569" s="155" t="s">
        <v>19</v>
      </c>
      <c r="I569" s="157"/>
      <c r="L569" s="154"/>
      <c r="M569" s="158"/>
      <c r="T569" s="159"/>
      <c r="AT569" s="155" t="s">
        <v>151</v>
      </c>
      <c r="AU569" s="155" t="s">
        <v>78</v>
      </c>
      <c r="AV569" s="13" t="s">
        <v>78</v>
      </c>
      <c r="AW569" s="13" t="s">
        <v>31</v>
      </c>
      <c r="AX569" s="13" t="s">
        <v>70</v>
      </c>
      <c r="AY569" s="155" t="s">
        <v>142</v>
      </c>
    </row>
    <row r="570" spans="2:65" s="11" customFormat="1" ht="11.25">
      <c r="B570" s="139"/>
      <c r="D570" s="140" t="s">
        <v>151</v>
      </c>
      <c r="E570" s="141" t="s">
        <v>19</v>
      </c>
      <c r="F570" s="142" t="s">
        <v>1871</v>
      </c>
      <c r="H570" s="143">
        <v>1</v>
      </c>
      <c r="I570" s="144"/>
      <c r="L570" s="139"/>
      <c r="M570" s="145"/>
      <c r="T570" s="146"/>
      <c r="AT570" s="141" t="s">
        <v>151</v>
      </c>
      <c r="AU570" s="141" t="s">
        <v>78</v>
      </c>
      <c r="AV570" s="11" t="s">
        <v>80</v>
      </c>
      <c r="AW570" s="11" t="s">
        <v>31</v>
      </c>
      <c r="AX570" s="11" t="s">
        <v>70</v>
      </c>
      <c r="AY570" s="141" t="s">
        <v>142</v>
      </c>
    </row>
    <row r="571" spans="2:65" s="12" customFormat="1" ht="11.25">
      <c r="B571" s="147"/>
      <c r="D571" s="140" t="s">
        <v>151</v>
      </c>
      <c r="E571" s="148" t="s">
        <v>19</v>
      </c>
      <c r="F571" s="149" t="s">
        <v>154</v>
      </c>
      <c r="H571" s="150">
        <v>1</v>
      </c>
      <c r="I571" s="151"/>
      <c r="L571" s="147"/>
      <c r="M571" s="152"/>
      <c r="T571" s="153"/>
      <c r="AT571" s="148" t="s">
        <v>151</v>
      </c>
      <c r="AU571" s="148" t="s">
        <v>78</v>
      </c>
      <c r="AV571" s="12" t="s">
        <v>149</v>
      </c>
      <c r="AW571" s="12" t="s">
        <v>31</v>
      </c>
      <c r="AX571" s="12" t="s">
        <v>78</v>
      </c>
      <c r="AY571" s="148" t="s">
        <v>142</v>
      </c>
    </row>
    <row r="572" spans="2:65" s="1" customFormat="1" ht="16.5" customHeight="1">
      <c r="B572" s="32"/>
      <c r="C572" s="125" t="s">
        <v>483</v>
      </c>
      <c r="D572" s="125" t="s">
        <v>143</v>
      </c>
      <c r="E572" s="126" t="s">
        <v>1097</v>
      </c>
      <c r="F572" s="127" t="s">
        <v>1098</v>
      </c>
      <c r="G572" s="128" t="s">
        <v>319</v>
      </c>
      <c r="H572" s="129">
        <v>9</v>
      </c>
      <c r="I572" s="130"/>
      <c r="J572" s="131">
        <f>ROUND(I572*H572,2)</f>
        <v>0</v>
      </c>
      <c r="K572" s="127" t="s">
        <v>147</v>
      </c>
      <c r="L572" s="132"/>
      <c r="M572" s="133" t="s">
        <v>19</v>
      </c>
      <c r="N572" s="134" t="s">
        <v>41</v>
      </c>
      <c r="P572" s="135">
        <f>O572*H572</f>
        <v>0</v>
      </c>
      <c r="Q572" s="135">
        <v>1E-3</v>
      </c>
      <c r="R572" s="135">
        <f>Q572*H572</f>
        <v>9.0000000000000011E-3</v>
      </c>
      <c r="S572" s="135">
        <v>0</v>
      </c>
      <c r="T572" s="136">
        <f>S572*H572</f>
        <v>0</v>
      </c>
      <c r="AR572" s="137" t="s">
        <v>148</v>
      </c>
      <c r="AT572" s="137" t="s">
        <v>143</v>
      </c>
      <c r="AU572" s="137" t="s">
        <v>78</v>
      </c>
      <c r="AY572" s="17" t="s">
        <v>142</v>
      </c>
      <c r="BE572" s="138">
        <f>IF(N572="základní",J572,0)</f>
        <v>0</v>
      </c>
      <c r="BF572" s="138">
        <f>IF(N572="snížená",J572,0)</f>
        <v>0</v>
      </c>
      <c r="BG572" s="138">
        <f>IF(N572="zákl. přenesená",J572,0)</f>
        <v>0</v>
      </c>
      <c r="BH572" s="138">
        <f>IF(N572="sníž. přenesená",J572,0)</f>
        <v>0</v>
      </c>
      <c r="BI572" s="138">
        <f>IF(N572="nulová",J572,0)</f>
        <v>0</v>
      </c>
      <c r="BJ572" s="17" t="s">
        <v>78</v>
      </c>
      <c r="BK572" s="138">
        <f>ROUND(I572*H572,2)</f>
        <v>0</v>
      </c>
      <c r="BL572" s="17" t="s">
        <v>149</v>
      </c>
      <c r="BM572" s="137" t="s">
        <v>2403</v>
      </c>
    </row>
    <row r="573" spans="2:65" s="13" customFormat="1" ht="11.25">
      <c r="B573" s="154"/>
      <c r="D573" s="140" t="s">
        <v>151</v>
      </c>
      <c r="E573" s="155" t="s">
        <v>19</v>
      </c>
      <c r="F573" s="156" t="s">
        <v>1096</v>
      </c>
      <c r="H573" s="155" t="s">
        <v>19</v>
      </c>
      <c r="I573" s="157"/>
      <c r="L573" s="154"/>
      <c r="M573" s="158"/>
      <c r="T573" s="159"/>
      <c r="AT573" s="155" t="s">
        <v>151</v>
      </c>
      <c r="AU573" s="155" t="s">
        <v>78</v>
      </c>
      <c r="AV573" s="13" t="s">
        <v>78</v>
      </c>
      <c r="AW573" s="13" t="s">
        <v>31</v>
      </c>
      <c r="AX573" s="13" t="s">
        <v>70</v>
      </c>
      <c r="AY573" s="155" t="s">
        <v>142</v>
      </c>
    </row>
    <row r="574" spans="2:65" s="11" customFormat="1" ht="11.25">
      <c r="B574" s="139"/>
      <c r="D574" s="140" t="s">
        <v>151</v>
      </c>
      <c r="E574" s="141" t="s">
        <v>19</v>
      </c>
      <c r="F574" s="142" t="s">
        <v>2404</v>
      </c>
      <c r="H574" s="143">
        <v>9</v>
      </c>
      <c r="I574" s="144"/>
      <c r="L574" s="139"/>
      <c r="M574" s="145"/>
      <c r="T574" s="146"/>
      <c r="AT574" s="141" t="s">
        <v>151</v>
      </c>
      <c r="AU574" s="141" t="s">
        <v>78</v>
      </c>
      <c r="AV574" s="11" t="s">
        <v>80</v>
      </c>
      <c r="AW574" s="11" t="s">
        <v>31</v>
      </c>
      <c r="AX574" s="11" t="s">
        <v>70</v>
      </c>
      <c r="AY574" s="141" t="s">
        <v>142</v>
      </c>
    </row>
    <row r="575" spans="2:65" s="12" customFormat="1" ht="11.25">
      <c r="B575" s="147"/>
      <c r="D575" s="140" t="s">
        <v>151</v>
      </c>
      <c r="E575" s="148" t="s">
        <v>19</v>
      </c>
      <c r="F575" s="149" t="s">
        <v>154</v>
      </c>
      <c r="H575" s="150">
        <v>9</v>
      </c>
      <c r="I575" s="151"/>
      <c r="L575" s="147"/>
      <c r="M575" s="152"/>
      <c r="T575" s="153"/>
      <c r="AT575" s="148" t="s">
        <v>151</v>
      </c>
      <c r="AU575" s="148" t="s">
        <v>78</v>
      </c>
      <c r="AV575" s="12" t="s">
        <v>149</v>
      </c>
      <c r="AW575" s="12" t="s">
        <v>31</v>
      </c>
      <c r="AX575" s="12" t="s">
        <v>78</v>
      </c>
      <c r="AY575" s="148" t="s">
        <v>142</v>
      </c>
    </row>
    <row r="576" spans="2:65" s="10" customFormat="1" ht="25.9" customHeight="1">
      <c r="B576" s="115"/>
      <c r="D576" s="116" t="s">
        <v>69</v>
      </c>
      <c r="E576" s="117" t="s">
        <v>314</v>
      </c>
      <c r="F576" s="117" t="s">
        <v>315</v>
      </c>
      <c r="I576" s="118"/>
      <c r="J576" s="119">
        <f>BK576</f>
        <v>0</v>
      </c>
      <c r="L576" s="115"/>
      <c r="M576" s="120"/>
      <c r="P576" s="121">
        <f>SUM(P577:P888)</f>
        <v>0</v>
      </c>
      <c r="R576" s="121">
        <f>SUM(R577:R888)</f>
        <v>9.0000000000000008E-4</v>
      </c>
      <c r="T576" s="122">
        <f>SUM(T577:T888)</f>
        <v>0</v>
      </c>
      <c r="AR576" s="116" t="s">
        <v>78</v>
      </c>
      <c r="AT576" s="123" t="s">
        <v>69</v>
      </c>
      <c r="AU576" s="123" t="s">
        <v>70</v>
      </c>
      <c r="AY576" s="116" t="s">
        <v>142</v>
      </c>
      <c r="BK576" s="124">
        <f>SUM(BK577:BK888)</f>
        <v>0</v>
      </c>
    </row>
    <row r="577" spans="2:65" s="1" customFormat="1" ht="66.75" customHeight="1">
      <c r="B577" s="32"/>
      <c r="C577" s="160" t="s">
        <v>487</v>
      </c>
      <c r="D577" s="160" t="s">
        <v>316</v>
      </c>
      <c r="E577" s="161" t="s">
        <v>317</v>
      </c>
      <c r="F577" s="162" t="s">
        <v>318</v>
      </c>
      <c r="G577" s="163" t="s">
        <v>319</v>
      </c>
      <c r="H577" s="164">
        <v>1000</v>
      </c>
      <c r="I577" s="165"/>
      <c r="J577" s="166">
        <f>ROUND(I577*H577,2)</f>
        <v>0</v>
      </c>
      <c r="K577" s="162" t="s">
        <v>147</v>
      </c>
      <c r="L577" s="32"/>
      <c r="M577" s="167" t="s">
        <v>19</v>
      </c>
      <c r="N577" s="168" t="s">
        <v>41</v>
      </c>
      <c r="P577" s="135">
        <f>O577*H577</f>
        <v>0</v>
      </c>
      <c r="Q577" s="135">
        <v>0</v>
      </c>
      <c r="R577" s="135">
        <f>Q577*H577</f>
        <v>0</v>
      </c>
      <c r="S577" s="135">
        <v>0</v>
      </c>
      <c r="T577" s="136">
        <f>S577*H577</f>
        <v>0</v>
      </c>
      <c r="AR577" s="137" t="s">
        <v>149</v>
      </c>
      <c r="AT577" s="137" t="s">
        <v>316</v>
      </c>
      <c r="AU577" s="137" t="s">
        <v>78</v>
      </c>
      <c r="AY577" s="17" t="s">
        <v>142</v>
      </c>
      <c r="BE577" s="138">
        <f>IF(N577="základní",J577,0)</f>
        <v>0</v>
      </c>
      <c r="BF577" s="138">
        <f>IF(N577="snížená",J577,0)</f>
        <v>0</v>
      </c>
      <c r="BG577" s="138">
        <f>IF(N577="zákl. přenesená",J577,0)</f>
        <v>0</v>
      </c>
      <c r="BH577" s="138">
        <f>IF(N577="sníž. přenesená",J577,0)</f>
        <v>0</v>
      </c>
      <c r="BI577" s="138">
        <f>IF(N577="nulová",J577,0)</f>
        <v>0</v>
      </c>
      <c r="BJ577" s="17" t="s">
        <v>78</v>
      </c>
      <c r="BK577" s="138">
        <f>ROUND(I577*H577,2)</f>
        <v>0</v>
      </c>
      <c r="BL577" s="17" t="s">
        <v>149</v>
      </c>
      <c r="BM577" s="137" t="s">
        <v>2405</v>
      </c>
    </row>
    <row r="578" spans="2:65" s="11" customFormat="1" ht="11.25">
      <c r="B578" s="139"/>
      <c r="D578" s="140" t="s">
        <v>151</v>
      </c>
      <c r="E578" s="141" t="s">
        <v>19</v>
      </c>
      <c r="F578" s="142" t="s">
        <v>1102</v>
      </c>
      <c r="H578" s="143">
        <v>1000</v>
      </c>
      <c r="I578" s="144"/>
      <c r="L578" s="139"/>
      <c r="M578" s="145"/>
      <c r="T578" s="146"/>
      <c r="AT578" s="141" t="s">
        <v>151</v>
      </c>
      <c r="AU578" s="141" t="s">
        <v>78</v>
      </c>
      <c r="AV578" s="11" t="s">
        <v>80</v>
      </c>
      <c r="AW578" s="11" t="s">
        <v>31</v>
      </c>
      <c r="AX578" s="11" t="s">
        <v>70</v>
      </c>
      <c r="AY578" s="141" t="s">
        <v>142</v>
      </c>
    </row>
    <row r="579" spans="2:65" s="12" customFormat="1" ht="11.25">
      <c r="B579" s="147"/>
      <c r="D579" s="140" t="s">
        <v>151</v>
      </c>
      <c r="E579" s="148" t="s">
        <v>19</v>
      </c>
      <c r="F579" s="149" t="s">
        <v>154</v>
      </c>
      <c r="H579" s="150">
        <v>1000</v>
      </c>
      <c r="I579" s="151"/>
      <c r="L579" s="147"/>
      <c r="M579" s="152"/>
      <c r="T579" s="153"/>
      <c r="AT579" s="148" t="s">
        <v>151</v>
      </c>
      <c r="AU579" s="148" t="s">
        <v>78</v>
      </c>
      <c r="AV579" s="12" t="s">
        <v>149</v>
      </c>
      <c r="AW579" s="12" t="s">
        <v>31</v>
      </c>
      <c r="AX579" s="12" t="s">
        <v>78</v>
      </c>
      <c r="AY579" s="148" t="s">
        <v>142</v>
      </c>
    </row>
    <row r="580" spans="2:65" s="1" customFormat="1" ht="89.25" customHeight="1">
      <c r="B580" s="32"/>
      <c r="C580" s="160" t="s">
        <v>491</v>
      </c>
      <c r="D580" s="160" t="s">
        <v>316</v>
      </c>
      <c r="E580" s="161" t="s">
        <v>323</v>
      </c>
      <c r="F580" s="162" t="s">
        <v>324</v>
      </c>
      <c r="G580" s="163" t="s">
        <v>319</v>
      </c>
      <c r="H580" s="164">
        <v>300</v>
      </c>
      <c r="I580" s="165"/>
      <c r="J580" s="166">
        <f>ROUND(I580*H580,2)</f>
        <v>0</v>
      </c>
      <c r="K580" s="162" t="s">
        <v>147</v>
      </c>
      <c r="L580" s="32"/>
      <c r="M580" s="167" t="s">
        <v>19</v>
      </c>
      <c r="N580" s="168" t="s">
        <v>41</v>
      </c>
      <c r="P580" s="135">
        <f>O580*H580</f>
        <v>0</v>
      </c>
      <c r="Q580" s="135">
        <v>0</v>
      </c>
      <c r="R580" s="135">
        <f>Q580*H580</f>
        <v>0</v>
      </c>
      <c r="S580" s="135">
        <v>0</v>
      </c>
      <c r="T580" s="136">
        <f>S580*H580</f>
        <v>0</v>
      </c>
      <c r="AR580" s="137" t="s">
        <v>149</v>
      </c>
      <c r="AT580" s="137" t="s">
        <v>316</v>
      </c>
      <c r="AU580" s="137" t="s">
        <v>78</v>
      </c>
      <c r="AY580" s="17" t="s">
        <v>142</v>
      </c>
      <c r="BE580" s="138">
        <f>IF(N580="základní",J580,0)</f>
        <v>0</v>
      </c>
      <c r="BF580" s="138">
        <f>IF(N580="snížená",J580,0)</f>
        <v>0</v>
      </c>
      <c r="BG580" s="138">
        <f>IF(N580="zákl. přenesená",J580,0)</f>
        <v>0</v>
      </c>
      <c r="BH580" s="138">
        <f>IF(N580="sníž. přenesená",J580,0)</f>
        <v>0</v>
      </c>
      <c r="BI580" s="138">
        <f>IF(N580="nulová",J580,0)</f>
        <v>0</v>
      </c>
      <c r="BJ580" s="17" t="s">
        <v>78</v>
      </c>
      <c r="BK580" s="138">
        <f>ROUND(I580*H580,2)</f>
        <v>0</v>
      </c>
      <c r="BL580" s="17" t="s">
        <v>149</v>
      </c>
      <c r="BM580" s="137" t="s">
        <v>2406</v>
      </c>
    </row>
    <row r="581" spans="2:65" s="11" customFormat="1" ht="11.25">
      <c r="B581" s="139"/>
      <c r="D581" s="140" t="s">
        <v>151</v>
      </c>
      <c r="E581" s="141" t="s">
        <v>19</v>
      </c>
      <c r="F581" s="142" t="s">
        <v>1104</v>
      </c>
      <c r="H581" s="143">
        <v>300</v>
      </c>
      <c r="I581" s="144"/>
      <c r="L581" s="139"/>
      <c r="M581" s="145"/>
      <c r="T581" s="146"/>
      <c r="AT581" s="141" t="s">
        <v>151</v>
      </c>
      <c r="AU581" s="141" t="s">
        <v>78</v>
      </c>
      <c r="AV581" s="11" t="s">
        <v>80</v>
      </c>
      <c r="AW581" s="11" t="s">
        <v>31</v>
      </c>
      <c r="AX581" s="11" t="s">
        <v>70</v>
      </c>
      <c r="AY581" s="141" t="s">
        <v>142</v>
      </c>
    </row>
    <row r="582" spans="2:65" s="12" customFormat="1" ht="11.25">
      <c r="B582" s="147"/>
      <c r="D582" s="140" t="s">
        <v>151</v>
      </c>
      <c r="E582" s="148" t="s">
        <v>19</v>
      </c>
      <c r="F582" s="149" t="s">
        <v>154</v>
      </c>
      <c r="H582" s="150">
        <v>300</v>
      </c>
      <c r="I582" s="151"/>
      <c r="L582" s="147"/>
      <c r="M582" s="152"/>
      <c r="T582" s="153"/>
      <c r="AT582" s="148" t="s">
        <v>151</v>
      </c>
      <c r="AU582" s="148" t="s">
        <v>78</v>
      </c>
      <c r="AV582" s="12" t="s">
        <v>149</v>
      </c>
      <c r="AW582" s="12" t="s">
        <v>31</v>
      </c>
      <c r="AX582" s="12" t="s">
        <v>78</v>
      </c>
      <c r="AY582" s="148" t="s">
        <v>142</v>
      </c>
    </row>
    <row r="583" spans="2:65" s="1" customFormat="1" ht="201" customHeight="1">
      <c r="B583" s="32"/>
      <c r="C583" s="160" t="s">
        <v>495</v>
      </c>
      <c r="D583" s="160" t="s">
        <v>316</v>
      </c>
      <c r="E583" s="161" t="s">
        <v>346</v>
      </c>
      <c r="F583" s="162" t="s">
        <v>347</v>
      </c>
      <c r="G583" s="163" t="s">
        <v>298</v>
      </c>
      <c r="H583" s="164">
        <v>1009.8</v>
      </c>
      <c r="I583" s="165"/>
      <c r="J583" s="166">
        <f>ROUND(I583*H583,2)</f>
        <v>0</v>
      </c>
      <c r="K583" s="162" t="s">
        <v>147</v>
      </c>
      <c r="L583" s="32"/>
      <c r="M583" s="167" t="s">
        <v>19</v>
      </c>
      <c r="N583" s="168" t="s">
        <v>41</v>
      </c>
      <c r="P583" s="135">
        <f>O583*H583</f>
        <v>0</v>
      </c>
      <c r="Q583" s="135">
        <v>0</v>
      </c>
      <c r="R583" s="135">
        <f>Q583*H583</f>
        <v>0</v>
      </c>
      <c r="S583" s="135">
        <v>0</v>
      </c>
      <c r="T583" s="136">
        <f>S583*H583</f>
        <v>0</v>
      </c>
      <c r="AR583" s="137" t="s">
        <v>149</v>
      </c>
      <c r="AT583" s="137" t="s">
        <v>316</v>
      </c>
      <c r="AU583" s="137" t="s">
        <v>78</v>
      </c>
      <c r="AY583" s="17" t="s">
        <v>142</v>
      </c>
      <c r="BE583" s="138">
        <f>IF(N583="základní",J583,0)</f>
        <v>0</v>
      </c>
      <c r="BF583" s="138">
        <f>IF(N583="snížená",J583,0)</f>
        <v>0</v>
      </c>
      <c r="BG583" s="138">
        <f>IF(N583="zákl. přenesená",J583,0)</f>
        <v>0</v>
      </c>
      <c r="BH583" s="138">
        <f>IF(N583="sníž. přenesená",J583,0)</f>
        <v>0</v>
      </c>
      <c r="BI583" s="138">
        <f>IF(N583="nulová",J583,0)</f>
        <v>0</v>
      </c>
      <c r="BJ583" s="17" t="s">
        <v>78</v>
      </c>
      <c r="BK583" s="138">
        <f>ROUND(I583*H583,2)</f>
        <v>0</v>
      </c>
      <c r="BL583" s="17" t="s">
        <v>149</v>
      </c>
      <c r="BM583" s="137" t="s">
        <v>2407</v>
      </c>
    </row>
    <row r="584" spans="2:65" s="13" customFormat="1" ht="11.25">
      <c r="B584" s="154"/>
      <c r="D584" s="140" t="s">
        <v>151</v>
      </c>
      <c r="E584" s="155" t="s">
        <v>19</v>
      </c>
      <c r="F584" s="156" t="s">
        <v>1868</v>
      </c>
      <c r="H584" s="155" t="s">
        <v>19</v>
      </c>
      <c r="I584" s="157"/>
      <c r="L584" s="154"/>
      <c r="M584" s="158"/>
      <c r="T584" s="159"/>
      <c r="AT584" s="155" t="s">
        <v>151</v>
      </c>
      <c r="AU584" s="155" t="s">
        <v>78</v>
      </c>
      <c r="AV584" s="13" t="s">
        <v>78</v>
      </c>
      <c r="AW584" s="13" t="s">
        <v>31</v>
      </c>
      <c r="AX584" s="13" t="s">
        <v>70</v>
      </c>
      <c r="AY584" s="155" t="s">
        <v>142</v>
      </c>
    </row>
    <row r="585" spans="2:65" s="11" customFormat="1" ht="11.25">
      <c r="B585" s="139"/>
      <c r="D585" s="140" t="s">
        <v>151</v>
      </c>
      <c r="E585" s="141" t="s">
        <v>19</v>
      </c>
      <c r="F585" s="142" t="s">
        <v>2408</v>
      </c>
      <c r="H585" s="143">
        <v>584.79999999999995</v>
      </c>
      <c r="I585" s="144"/>
      <c r="L585" s="139"/>
      <c r="M585" s="145"/>
      <c r="T585" s="146"/>
      <c r="AT585" s="141" t="s">
        <v>151</v>
      </c>
      <c r="AU585" s="141" t="s">
        <v>78</v>
      </c>
      <c r="AV585" s="11" t="s">
        <v>80</v>
      </c>
      <c r="AW585" s="11" t="s">
        <v>31</v>
      </c>
      <c r="AX585" s="11" t="s">
        <v>70</v>
      </c>
      <c r="AY585" s="141" t="s">
        <v>142</v>
      </c>
    </row>
    <row r="586" spans="2:65" s="13" customFormat="1" ht="11.25">
      <c r="B586" s="154"/>
      <c r="D586" s="140" t="s">
        <v>151</v>
      </c>
      <c r="E586" s="155" t="s">
        <v>19</v>
      </c>
      <c r="F586" s="156" t="s">
        <v>2399</v>
      </c>
      <c r="H586" s="155" t="s">
        <v>19</v>
      </c>
      <c r="I586" s="157"/>
      <c r="L586" s="154"/>
      <c r="M586" s="158"/>
      <c r="T586" s="159"/>
      <c r="AT586" s="155" t="s">
        <v>151</v>
      </c>
      <c r="AU586" s="155" t="s">
        <v>78</v>
      </c>
      <c r="AV586" s="13" t="s">
        <v>78</v>
      </c>
      <c r="AW586" s="13" t="s">
        <v>31</v>
      </c>
      <c r="AX586" s="13" t="s">
        <v>70</v>
      </c>
      <c r="AY586" s="155" t="s">
        <v>142</v>
      </c>
    </row>
    <row r="587" spans="2:65" s="11" customFormat="1" ht="11.25">
      <c r="B587" s="139"/>
      <c r="D587" s="140" t="s">
        <v>151</v>
      </c>
      <c r="E587" s="141" t="s">
        <v>19</v>
      </c>
      <c r="F587" s="142" t="s">
        <v>1876</v>
      </c>
      <c r="H587" s="143">
        <v>425</v>
      </c>
      <c r="I587" s="144"/>
      <c r="L587" s="139"/>
      <c r="M587" s="145"/>
      <c r="T587" s="146"/>
      <c r="AT587" s="141" t="s">
        <v>151</v>
      </c>
      <c r="AU587" s="141" t="s">
        <v>78</v>
      </c>
      <c r="AV587" s="11" t="s">
        <v>80</v>
      </c>
      <c r="AW587" s="11" t="s">
        <v>31</v>
      </c>
      <c r="AX587" s="11" t="s">
        <v>70</v>
      </c>
      <c r="AY587" s="141" t="s">
        <v>142</v>
      </c>
    </row>
    <row r="588" spans="2:65" s="12" customFormat="1" ht="11.25">
      <c r="B588" s="147"/>
      <c r="D588" s="140" t="s">
        <v>151</v>
      </c>
      <c r="E588" s="148" t="s">
        <v>19</v>
      </c>
      <c r="F588" s="149" t="s">
        <v>154</v>
      </c>
      <c r="H588" s="150">
        <v>1009.8</v>
      </c>
      <c r="I588" s="151"/>
      <c r="L588" s="147"/>
      <c r="M588" s="152"/>
      <c r="T588" s="153"/>
      <c r="AT588" s="148" t="s">
        <v>151</v>
      </c>
      <c r="AU588" s="148" t="s">
        <v>78</v>
      </c>
      <c r="AV588" s="12" t="s">
        <v>149</v>
      </c>
      <c r="AW588" s="12" t="s">
        <v>31</v>
      </c>
      <c r="AX588" s="12" t="s">
        <v>78</v>
      </c>
      <c r="AY588" s="148" t="s">
        <v>142</v>
      </c>
    </row>
    <row r="589" spans="2:65" s="1" customFormat="1" ht="76.349999999999994" customHeight="1">
      <c r="B589" s="32"/>
      <c r="C589" s="160" t="s">
        <v>499</v>
      </c>
      <c r="D589" s="160" t="s">
        <v>316</v>
      </c>
      <c r="E589" s="161" t="s">
        <v>358</v>
      </c>
      <c r="F589" s="162" t="s">
        <v>359</v>
      </c>
      <c r="G589" s="163" t="s">
        <v>298</v>
      </c>
      <c r="H589" s="164">
        <v>0.5</v>
      </c>
      <c r="I589" s="165"/>
      <c r="J589" s="166">
        <f>ROUND(I589*H589,2)</f>
        <v>0</v>
      </c>
      <c r="K589" s="162" t="s">
        <v>147</v>
      </c>
      <c r="L589" s="32"/>
      <c r="M589" s="167" t="s">
        <v>19</v>
      </c>
      <c r="N589" s="168" t="s">
        <v>41</v>
      </c>
      <c r="P589" s="135">
        <f>O589*H589</f>
        <v>0</v>
      </c>
      <c r="Q589" s="135">
        <v>0</v>
      </c>
      <c r="R589" s="135">
        <f>Q589*H589</f>
        <v>0</v>
      </c>
      <c r="S589" s="135">
        <v>0</v>
      </c>
      <c r="T589" s="136">
        <f>S589*H589</f>
        <v>0</v>
      </c>
      <c r="AR589" s="137" t="s">
        <v>149</v>
      </c>
      <c r="AT589" s="137" t="s">
        <v>316</v>
      </c>
      <c r="AU589" s="137" t="s">
        <v>78</v>
      </c>
      <c r="AY589" s="17" t="s">
        <v>142</v>
      </c>
      <c r="BE589" s="138">
        <f>IF(N589="základní",J589,0)</f>
        <v>0</v>
      </c>
      <c r="BF589" s="138">
        <f>IF(N589="snížená",J589,0)</f>
        <v>0</v>
      </c>
      <c r="BG589" s="138">
        <f>IF(N589="zákl. přenesená",J589,0)</f>
        <v>0</v>
      </c>
      <c r="BH589" s="138">
        <f>IF(N589="sníž. přenesená",J589,0)</f>
        <v>0</v>
      </c>
      <c r="BI589" s="138">
        <f>IF(N589="nulová",J589,0)</f>
        <v>0</v>
      </c>
      <c r="BJ589" s="17" t="s">
        <v>78</v>
      </c>
      <c r="BK589" s="138">
        <f>ROUND(I589*H589,2)</f>
        <v>0</v>
      </c>
      <c r="BL589" s="17" t="s">
        <v>149</v>
      </c>
      <c r="BM589" s="137" t="s">
        <v>2409</v>
      </c>
    </row>
    <row r="590" spans="2:65" s="13" customFormat="1" ht="11.25">
      <c r="B590" s="154"/>
      <c r="D590" s="140" t="s">
        <v>151</v>
      </c>
      <c r="E590" s="155" t="s">
        <v>19</v>
      </c>
      <c r="F590" s="156" t="s">
        <v>1096</v>
      </c>
      <c r="H590" s="155" t="s">
        <v>19</v>
      </c>
      <c r="I590" s="157"/>
      <c r="L590" s="154"/>
      <c r="M590" s="158"/>
      <c r="T590" s="159"/>
      <c r="AT590" s="155" t="s">
        <v>151</v>
      </c>
      <c r="AU590" s="155" t="s">
        <v>78</v>
      </c>
      <c r="AV590" s="13" t="s">
        <v>78</v>
      </c>
      <c r="AW590" s="13" t="s">
        <v>31</v>
      </c>
      <c r="AX590" s="13" t="s">
        <v>70</v>
      </c>
      <c r="AY590" s="155" t="s">
        <v>142</v>
      </c>
    </row>
    <row r="591" spans="2:65" s="11" customFormat="1" ht="11.25">
      <c r="B591" s="139"/>
      <c r="D591" s="140" t="s">
        <v>151</v>
      </c>
      <c r="E591" s="141" t="s">
        <v>19</v>
      </c>
      <c r="F591" s="142" t="s">
        <v>1789</v>
      </c>
      <c r="H591" s="143">
        <v>0.5</v>
      </c>
      <c r="I591" s="144"/>
      <c r="L591" s="139"/>
      <c r="M591" s="145"/>
      <c r="T591" s="146"/>
      <c r="AT591" s="141" t="s">
        <v>151</v>
      </c>
      <c r="AU591" s="141" t="s">
        <v>78</v>
      </c>
      <c r="AV591" s="11" t="s">
        <v>80</v>
      </c>
      <c r="AW591" s="11" t="s">
        <v>31</v>
      </c>
      <c r="AX591" s="11" t="s">
        <v>70</v>
      </c>
      <c r="AY591" s="141" t="s">
        <v>142</v>
      </c>
    </row>
    <row r="592" spans="2:65" s="12" customFormat="1" ht="11.25">
      <c r="B592" s="147"/>
      <c r="D592" s="140" t="s">
        <v>151</v>
      </c>
      <c r="E592" s="148" t="s">
        <v>19</v>
      </c>
      <c r="F592" s="149" t="s">
        <v>154</v>
      </c>
      <c r="H592" s="150">
        <v>0.5</v>
      </c>
      <c r="I592" s="151"/>
      <c r="L592" s="147"/>
      <c r="M592" s="152"/>
      <c r="T592" s="153"/>
      <c r="AT592" s="148" t="s">
        <v>151</v>
      </c>
      <c r="AU592" s="148" t="s">
        <v>78</v>
      </c>
      <c r="AV592" s="12" t="s">
        <v>149</v>
      </c>
      <c r="AW592" s="12" t="s">
        <v>31</v>
      </c>
      <c r="AX592" s="12" t="s">
        <v>78</v>
      </c>
      <c r="AY592" s="148" t="s">
        <v>142</v>
      </c>
    </row>
    <row r="593" spans="2:65" s="1" customFormat="1" ht="76.349999999999994" customHeight="1">
      <c r="B593" s="32"/>
      <c r="C593" s="160" t="s">
        <v>503</v>
      </c>
      <c r="D593" s="160" t="s">
        <v>316</v>
      </c>
      <c r="E593" s="161" t="s">
        <v>365</v>
      </c>
      <c r="F593" s="162" t="s">
        <v>366</v>
      </c>
      <c r="G593" s="163" t="s">
        <v>298</v>
      </c>
      <c r="H593" s="164">
        <v>175.5</v>
      </c>
      <c r="I593" s="165"/>
      <c r="J593" s="166">
        <f>ROUND(I593*H593,2)</f>
        <v>0</v>
      </c>
      <c r="K593" s="162" t="s">
        <v>147</v>
      </c>
      <c r="L593" s="32"/>
      <c r="M593" s="167" t="s">
        <v>19</v>
      </c>
      <c r="N593" s="168" t="s">
        <v>41</v>
      </c>
      <c r="P593" s="135">
        <f>O593*H593</f>
        <v>0</v>
      </c>
      <c r="Q593" s="135">
        <v>0</v>
      </c>
      <c r="R593" s="135">
        <f>Q593*H593</f>
        <v>0</v>
      </c>
      <c r="S593" s="135">
        <v>0</v>
      </c>
      <c r="T593" s="136">
        <f>S593*H593</f>
        <v>0</v>
      </c>
      <c r="AR593" s="137" t="s">
        <v>149</v>
      </c>
      <c r="AT593" s="137" t="s">
        <v>316</v>
      </c>
      <c r="AU593" s="137" t="s">
        <v>78</v>
      </c>
      <c r="AY593" s="17" t="s">
        <v>142</v>
      </c>
      <c r="BE593" s="138">
        <f>IF(N593="základní",J593,0)</f>
        <v>0</v>
      </c>
      <c r="BF593" s="138">
        <f>IF(N593="snížená",J593,0)</f>
        <v>0</v>
      </c>
      <c r="BG593" s="138">
        <f>IF(N593="zákl. přenesená",J593,0)</f>
        <v>0</v>
      </c>
      <c r="BH593" s="138">
        <f>IF(N593="sníž. přenesená",J593,0)</f>
        <v>0</v>
      </c>
      <c r="BI593" s="138">
        <f>IF(N593="nulová",J593,0)</f>
        <v>0</v>
      </c>
      <c r="BJ593" s="17" t="s">
        <v>78</v>
      </c>
      <c r="BK593" s="138">
        <f>ROUND(I593*H593,2)</f>
        <v>0</v>
      </c>
      <c r="BL593" s="17" t="s">
        <v>149</v>
      </c>
      <c r="BM593" s="137" t="s">
        <v>2410</v>
      </c>
    </row>
    <row r="594" spans="2:65" s="13" customFormat="1" ht="11.25">
      <c r="B594" s="154"/>
      <c r="D594" s="140" t="s">
        <v>151</v>
      </c>
      <c r="E594" s="155" t="s">
        <v>19</v>
      </c>
      <c r="F594" s="156" t="s">
        <v>1073</v>
      </c>
      <c r="H594" s="155" t="s">
        <v>19</v>
      </c>
      <c r="I594" s="157"/>
      <c r="L594" s="154"/>
      <c r="M594" s="158"/>
      <c r="T594" s="159"/>
      <c r="AT594" s="155" t="s">
        <v>151</v>
      </c>
      <c r="AU594" s="155" t="s">
        <v>78</v>
      </c>
      <c r="AV594" s="13" t="s">
        <v>78</v>
      </c>
      <c r="AW594" s="13" t="s">
        <v>31</v>
      </c>
      <c r="AX594" s="13" t="s">
        <v>70</v>
      </c>
      <c r="AY594" s="155" t="s">
        <v>142</v>
      </c>
    </row>
    <row r="595" spans="2:65" s="13" customFormat="1" ht="11.25">
      <c r="B595" s="154"/>
      <c r="D595" s="140" t="s">
        <v>151</v>
      </c>
      <c r="E595" s="155" t="s">
        <v>19</v>
      </c>
      <c r="F595" s="156" t="s">
        <v>663</v>
      </c>
      <c r="H595" s="155" t="s">
        <v>19</v>
      </c>
      <c r="I595" s="157"/>
      <c r="L595" s="154"/>
      <c r="M595" s="158"/>
      <c r="T595" s="159"/>
      <c r="AT595" s="155" t="s">
        <v>151</v>
      </c>
      <c r="AU595" s="155" t="s">
        <v>78</v>
      </c>
      <c r="AV595" s="13" t="s">
        <v>78</v>
      </c>
      <c r="AW595" s="13" t="s">
        <v>31</v>
      </c>
      <c r="AX595" s="13" t="s">
        <v>70</v>
      </c>
      <c r="AY595" s="155" t="s">
        <v>142</v>
      </c>
    </row>
    <row r="596" spans="2:65" s="11" customFormat="1" ht="11.25">
      <c r="B596" s="139"/>
      <c r="D596" s="140" t="s">
        <v>151</v>
      </c>
      <c r="E596" s="141" t="s">
        <v>19</v>
      </c>
      <c r="F596" s="142" t="s">
        <v>2411</v>
      </c>
      <c r="H596" s="143">
        <v>62.6</v>
      </c>
      <c r="I596" s="144"/>
      <c r="L596" s="139"/>
      <c r="M596" s="145"/>
      <c r="T596" s="146"/>
      <c r="AT596" s="141" t="s">
        <v>151</v>
      </c>
      <c r="AU596" s="141" t="s">
        <v>78</v>
      </c>
      <c r="AV596" s="11" t="s">
        <v>80</v>
      </c>
      <c r="AW596" s="11" t="s">
        <v>31</v>
      </c>
      <c r="AX596" s="11" t="s">
        <v>70</v>
      </c>
      <c r="AY596" s="141" t="s">
        <v>142</v>
      </c>
    </row>
    <row r="597" spans="2:65" s="13" customFormat="1" ht="11.25">
      <c r="B597" s="154"/>
      <c r="D597" s="140" t="s">
        <v>151</v>
      </c>
      <c r="E597" s="155" t="s">
        <v>19</v>
      </c>
      <c r="F597" s="156" t="s">
        <v>1082</v>
      </c>
      <c r="H597" s="155" t="s">
        <v>19</v>
      </c>
      <c r="I597" s="157"/>
      <c r="L597" s="154"/>
      <c r="M597" s="158"/>
      <c r="T597" s="159"/>
      <c r="AT597" s="155" t="s">
        <v>151</v>
      </c>
      <c r="AU597" s="155" t="s">
        <v>78</v>
      </c>
      <c r="AV597" s="13" t="s">
        <v>78</v>
      </c>
      <c r="AW597" s="13" t="s">
        <v>31</v>
      </c>
      <c r="AX597" s="13" t="s">
        <v>70</v>
      </c>
      <c r="AY597" s="155" t="s">
        <v>142</v>
      </c>
    </row>
    <row r="598" spans="2:65" s="11" customFormat="1" ht="11.25">
      <c r="B598" s="139"/>
      <c r="D598" s="140" t="s">
        <v>151</v>
      </c>
      <c r="E598" s="141" t="s">
        <v>19</v>
      </c>
      <c r="F598" s="142" t="s">
        <v>2412</v>
      </c>
      <c r="H598" s="143">
        <v>31.5</v>
      </c>
      <c r="I598" s="144"/>
      <c r="L598" s="139"/>
      <c r="M598" s="145"/>
      <c r="T598" s="146"/>
      <c r="AT598" s="141" t="s">
        <v>151</v>
      </c>
      <c r="AU598" s="141" t="s">
        <v>78</v>
      </c>
      <c r="AV598" s="11" t="s">
        <v>80</v>
      </c>
      <c r="AW598" s="11" t="s">
        <v>31</v>
      </c>
      <c r="AX598" s="11" t="s">
        <v>70</v>
      </c>
      <c r="AY598" s="141" t="s">
        <v>142</v>
      </c>
    </row>
    <row r="599" spans="2:65" s="13" customFormat="1" ht="11.25">
      <c r="B599" s="154"/>
      <c r="D599" s="140" t="s">
        <v>151</v>
      </c>
      <c r="E599" s="155" t="s">
        <v>19</v>
      </c>
      <c r="F599" s="156" t="s">
        <v>1373</v>
      </c>
      <c r="H599" s="155" t="s">
        <v>19</v>
      </c>
      <c r="I599" s="157"/>
      <c r="L599" s="154"/>
      <c r="M599" s="158"/>
      <c r="T599" s="159"/>
      <c r="AT599" s="155" t="s">
        <v>151</v>
      </c>
      <c r="AU599" s="155" t="s">
        <v>78</v>
      </c>
      <c r="AV599" s="13" t="s">
        <v>78</v>
      </c>
      <c r="AW599" s="13" t="s">
        <v>31</v>
      </c>
      <c r="AX599" s="13" t="s">
        <v>70</v>
      </c>
      <c r="AY599" s="155" t="s">
        <v>142</v>
      </c>
    </row>
    <row r="600" spans="2:65" s="11" customFormat="1" ht="11.25">
      <c r="B600" s="139"/>
      <c r="D600" s="140" t="s">
        <v>151</v>
      </c>
      <c r="E600" s="141" t="s">
        <v>19</v>
      </c>
      <c r="F600" s="142" t="s">
        <v>2413</v>
      </c>
      <c r="H600" s="143">
        <v>49.4</v>
      </c>
      <c r="I600" s="144"/>
      <c r="L600" s="139"/>
      <c r="M600" s="145"/>
      <c r="T600" s="146"/>
      <c r="AT600" s="141" t="s">
        <v>151</v>
      </c>
      <c r="AU600" s="141" t="s">
        <v>78</v>
      </c>
      <c r="AV600" s="11" t="s">
        <v>80</v>
      </c>
      <c r="AW600" s="11" t="s">
        <v>31</v>
      </c>
      <c r="AX600" s="11" t="s">
        <v>70</v>
      </c>
      <c r="AY600" s="141" t="s">
        <v>142</v>
      </c>
    </row>
    <row r="601" spans="2:65" s="11" customFormat="1" ht="11.25">
      <c r="B601" s="139"/>
      <c r="D601" s="140" t="s">
        <v>151</v>
      </c>
      <c r="E601" s="141" t="s">
        <v>19</v>
      </c>
      <c r="F601" s="142" t="s">
        <v>2414</v>
      </c>
      <c r="H601" s="143">
        <v>9.9</v>
      </c>
      <c r="I601" s="144"/>
      <c r="L601" s="139"/>
      <c r="M601" s="145"/>
      <c r="T601" s="146"/>
      <c r="AT601" s="141" t="s">
        <v>151</v>
      </c>
      <c r="AU601" s="141" t="s">
        <v>78</v>
      </c>
      <c r="AV601" s="11" t="s">
        <v>80</v>
      </c>
      <c r="AW601" s="11" t="s">
        <v>31</v>
      </c>
      <c r="AX601" s="11" t="s">
        <v>70</v>
      </c>
      <c r="AY601" s="141" t="s">
        <v>142</v>
      </c>
    </row>
    <row r="602" spans="2:65" s="13" customFormat="1" ht="11.25">
      <c r="B602" s="154"/>
      <c r="D602" s="140" t="s">
        <v>151</v>
      </c>
      <c r="E602" s="155" t="s">
        <v>19</v>
      </c>
      <c r="F602" s="156" t="s">
        <v>1827</v>
      </c>
      <c r="H602" s="155" t="s">
        <v>19</v>
      </c>
      <c r="I602" s="157"/>
      <c r="L602" s="154"/>
      <c r="M602" s="158"/>
      <c r="T602" s="159"/>
      <c r="AT602" s="155" t="s">
        <v>151</v>
      </c>
      <c r="AU602" s="155" t="s">
        <v>78</v>
      </c>
      <c r="AV602" s="13" t="s">
        <v>78</v>
      </c>
      <c r="AW602" s="13" t="s">
        <v>31</v>
      </c>
      <c r="AX602" s="13" t="s">
        <v>70</v>
      </c>
      <c r="AY602" s="155" t="s">
        <v>142</v>
      </c>
    </row>
    <row r="603" spans="2:65" s="11" customFormat="1" ht="11.25">
      <c r="B603" s="139"/>
      <c r="D603" s="140" t="s">
        <v>151</v>
      </c>
      <c r="E603" s="141" t="s">
        <v>19</v>
      </c>
      <c r="F603" s="142" t="s">
        <v>2415</v>
      </c>
      <c r="H603" s="143">
        <v>22.1</v>
      </c>
      <c r="I603" s="144"/>
      <c r="L603" s="139"/>
      <c r="M603" s="145"/>
      <c r="T603" s="146"/>
      <c r="AT603" s="141" t="s">
        <v>151</v>
      </c>
      <c r="AU603" s="141" t="s">
        <v>78</v>
      </c>
      <c r="AV603" s="11" t="s">
        <v>80</v>
      </c>
      <c r="AW603" s="11" t="s">
        <v>31</v>
      </c>
      <c r="AX603" s="11" t="s">
        <v>70</v>
      </c>
      <c r="AY603" s="141" t="s">
        <v>142</v>
      </c>
    </row>
    <row r="604" spans="2:65" s="12" customFormat="1" ht="11.25">
      <c r="B604" s="147"/>
      <c r="D604" s="140" t="s">
        <v>151</v>
      </c>
      <c r="E604" s="148" t="s">
        <v>19</v>
      </c>
      <c r="F604" s="149" t="s">
        <v>154</v>
      </c>
      <c r="H604" s="150">
        <v>175.5</v>
      </c>
      <c r="I604" s="151"/>
      <c r="L604" s="147"/>
      <c r="M604" s="152"/>
      <c r="T604" s="153"/>
      <c r="AT604" s="148" t="s">
        <v>151</v>
      </c>
      <c r="AU604" s="148" t="s">
        <v>78</v>
      </c>
      <c r="AV604" s="12" t="s">
        <v>149</v>
      </c>
      <c r="AW604" s="12" t="s">
        <v>31</v>
      </c>
      <c r="AX604" s="12" t="s">
        <v>78</v>
      </c>
      <c r="AY604" s="148" t="s">
        <v>142</v>
      </c>
    </row>
    <row r="605" spans="2:65" s="1" customFormat="1" ht="76.349999999999994" customHeight="1">
      <c r="B605" s="32"/>
      <c r="C605" s="160" t="s">
        <v>508</v>
      </c>
      <c r="D605" s="160" t="s">
        <v>316</v>
      </c>
      <c r="E605" s="161" t="s">
        <v>1138</v>
      </c>
      <c r="F605" s="162" t="s">
        <v>1139</v>
      </c>
      <c r="G605" s="163" t="s">
        <v>298</v>
      </c>
      <c r="H605" s="164">
        <v>49.298000000000002</v>
      </c>
      <c r="I605" s="165"/>
      <c r="J605" s="166">
        <f>ROUND(I605*H605,2)</f>
        <v>0</v>
      </c>
      <c r="K605" s="162" t="s">
        <v>147</v>
      </c>
      <c r="L605" s="32"/>
      <c r="M605" s="167" t="s">
        <v>19</v>
      </c>
      <c r="N605" s="168" t="s">
        <v>41</v>
      </c>
      <c r="P605" s="135">
        <f>O605*H605</f>
        <v>0</v>
      </c>
      <c r="Q605" s="135">
        <v>0</v>
      </c>
      <c r="R605" s="135">
        <f>Q605*H605</f>
        <v>0</v>
      </c>
      <c r="S605" s="135">
        <v>0</v>
      </c>
      <c r="T605" s="136">
        <f>S605*H605</f>
        <v>0</v>
      </c>
      <c r="AR605" s="137" t="s">
        <v>149</v>
      </c>
      <c r="AT605" s="137" t="s">
        <v>316</v>
      </c>
      <c r="AU605" s="137" t="s">
        <v>78</v>
      </c>
      <c r="AY605" s="17" t="s">
        <v>142</v>
      </c>
      <c r="BE605" s="138">
        <f>IF(N605="základní",J605,0)</f>
        <v>0</v>
      </c>
      <c r="BF605" s="138">
        <f>IF(N605="snížená",J605,0)</f>
        <v>0</v>
      </c>
      <c r="BG605" s="138">
        <f>IF(N605="zákl. přenesená",J605,0)</f>
        <v>0</v>
      </c>
      <c r="BH605" s="138">
        <f>IF(N605="sníž. přenesená",J605,0)</f>
        <v>0</v>
      </c>
      <c r="BI605" s="138">
        <f>IF(N605="nulová",J605,0)</f>
        <v>0</v>
      </c>
      <c r="BJ605" s="17" t="s">
        <v>78</v>
      </c>
      <c r="BK605" s="138">
        <f>ROUND(I605*H605,2)</f>
        <v>0</v>
      </c>
      <c r="BL605" s="17" t="s">
        <v>149</v>
      </c>
      <c r="BM605" s="137" t="s">
        <v>2416</v>
      </c>
    </row>
    <row r="606" spans="2:65" s="13" customFormat="1" ht="11.25">
      <c r="B606" s="154"/>
      <c r="D606" s="140" t="s">
        <v>151</v>
      </c>
      <c r="E606" s="155" t="s">
        <v>19</v>
      </c>
      <c r="F606" s="156" t="s">
        <v>731</v>
      </c>
      <c r="H606" s="155" t="s">
        <v>19</v>
      </c>
      <c r="I606" s="157"/>
      <c r="L606" s="154"/>
      <c r="M606" s="158"/>
      <c r="T606" s="159"/>
      <c r="AT606" s="155" t="s">
        <v>151</v>
      </c>
      <c r="AU606" s="155" t="s">
        <v>78</v>
      </c>
      <c r="AV606" s="13" t="s">
        <v>78</v>
      </c>
      <c r="AW606" s="13" t="s">
        <v>31</v>
      </c>
      <c r="AX606" s="13" t="s">
        <v>70</v>
      </c>
      <c r="AY606" s="155" t="s">
        <v>142</v>
      </c>
    </row>
    <row r="607" spans="2:65" s="11" customFormat="1" ht="11.25">
      <c r="B607" s="139"/>
      <c r="D607" s="140" t="s">
        <v>151</v>
      </c>
      <c r="E607" s="141" t="s">
        <v>19</v>
      </c>
      <c r="F607" s="142" t="s">
        <v>2417</v>
      </c>
      <c r="H607" s="143">
        <v>4.375</v>
      </c>
      <c r="I607" s="144"/>
      <c r="L607" s="139"/>
      <c r="M607" s="145"/>
      <c r="T607" s="146"/>
      <c r="AT607" s="141" t="s">
        <v>151</v>
      </c>
      <c r="AU607" s="141" t="s">
        <v>78</v>
      </c>
      <c r="AV607" s="11" t="s">
        <v>80</v>
      </c>
      <c r="AW607" s="11" t="s">
        <v>31</v>
      </c>
      <c r="AX607" s="11" t="s">
        <v>70</v>
      </c>
      <c r="AY607" s="141" t="s">
        <v>142</v>
      </c>
    </row>
    <row r="608" spans="2:65" s="13" customFormat="1" ht="11.25">
      <c r="B608" s="154"/>
      <c r="D608" s="140" t="s">
        <v>151</v>
      </c>
      <c r="E608" s="155" t="s">
        <v>19</v>
      </c>
      <c r="F608" s="156" t="s">
        <v>2296</v>
      </c>
      <c r="H608" s="155" t="s">
        <v>19</v>
      </c>
      <c r="I608" s="157"/>
      <c r="L608" s="154"/>
      <c r="M608" s="158"/>
      <c r="T608" s="159"/>
      <c r="AT608" s="155" t="s">
        <v>151</v>
      </c>
      <c r="AU608" s="155" t="s">
        <v>78</v>
      </c>
      <c r="AV608" s="13" t="s">
        <v>78</v>
      </c>
      <c r="AW608" s="13" t="s">
        <v>31</v>
      </c>
      <c r="AX608" s="13" t="s">
        <v>70</v>
      </c>
      <c r="AY608" s="155" t="s">
        <v>142</v>
      </c>
    </row>
    <row r="609" spans="2:65" s="11" customFormat="1" ht="11.25">
      <c r="B609" s="139"/>
      <c r="D609" s="140" t="s">
        <v>151</v>
      </c>
      <c r="E609" s="141" t="s">
        <v>19</v>
      </c>
      <c r="F609" s="142" t="s">
        <v>2418</v>
      </c>
      <c r="H609" s="143">
        <v>24.922999999999998</v>
      </c>
      <c r="I609" s="144"/>
      <c r="L609" s="139"/>
      <c r="M609" s="145"/>
      <c r="T609" s="146"/>
      <c r="AT609" s="141" t="s">
        <v>151</v>
      </c>
      <c r="AU609" s="141" t="s">
        <v>78</v>
      </c>
      <c r="AV609" s="11" t="s">
        <v>80</v>
      </c>
      <c r="AW609" s="11" t="s">
        <v>31</v>
      </c>
      <c r="AX609" s="11" t="s">
        <v>70</v>
      </c>
      <c r="AY609" s="141" t="s">
        <v>142</v>
      </c>
    </row>
    <row r="610" spans="2:65" s="13" customFormat="1" ht="11.25">
      <c r="B610" s="154"/>
      <c r="D610" s="140" t="s">
        <v>151</v>
      </c>
      <c r="E610" s="155" t="s">
        <v>19</v>
      </c>
      <c r="F610" s="156" t="s">
        <v>1069</v>
      </c>
      <c r="H610" s="155" t="s">
        <v>19</v>
      </c>
      <c r="I610" s="157"/>
      <c r="L610" s="154"/>
      <c r="M610" s="158"/>
      <c r="T610" s="159"/>
      <c r="AT610" s="155" t="s">
        <v>151</v>
      </c>
      <c r="AU610" s="155" t="s">
        <v>78</v>
      </c>
      <c r="AV610" s="13" t="s">
        <v>78</v>
      </c>
      <c r="AW610" s="13" t="s">
        <v>31</v>
      </c>
      <c r="AX610" s="13" t="s">
        <v>70</v>
      </c>
      <c r="AY610" s="155" t="s">
        <v>142</v>
      </c>
    </row>
    <row r="611" spans="2:65" s="11" customFormat="1" ht="11.25">
      <c r="B611" s="139"/>
      <c r="D611" s="140" t="s">
        <v>151</v>
      </c>
      <c r="E611" s="141" t="s">
        <v>19</v>
      </c>
      <c r="F611" s="142" t="s">
        <v>2419</v>
      </c>
      <c r="H611" s="143">
        <v>20</v>
      </c>
      <c r="I611" s="144"/>
      <c r="L611" s="139"/>
      <c r="M611" s="145"/>
      <c r="T611" s="146"/>
      <c r="AT611" s="141" t="s">
        <v>151</v>
      </c>
      <c r="AU611" s="141" t="s">
        <v>78</v>
      </c>
      <c r="AV611" s="11" t="s">
        <v>80</v>
      </c>
      <c r="AW611" s="11" t="s">
        <v>31</v>
      </c>
      <c r="AX611" s="11" t="s">
        <v>70</v>
      </c>
      <c r="AY611" s="141" t="s">
        <v>142</v>
      </c>
    </row>
    <row r="612" spans="2:65" s="12" customFormat="1" ht="11.25">
      <c r="B612" s="147"/>
      <c r="D612" s="140" t="s">
        <v>151</v>
      </c>
      <c r="E612" s="148" t="s">
        <v>19</v>
      </c>
      <c r="F612" s="149" t="s">
        <v>154</v>
      </c>
      <c r="H612" s="150">
        <v>49.298000000000002</v>
      </c>
      <c r="I612" s="151"/>
      <c r="L612" s="147"/>
      <c r="M612" s="152"/>
      <c r="T612" s="153"/>
      <c r="AT612" s="148" t="s">
        <v>151</v>
      </c>
      <c r="AU612" s="148" t="s">
        <v>78</v>
      </c>
      <c r="AV612" s="12" t="s">
        <v>149</v>
      </c>
      <c r="AW612" s="12" t="s">
        <v>31</v>
      </c>
      <c r="AX612" s="12" t="s">
        <v>78</v>
      </c>
      <c r="AY612" s="148" t="s">
        <v>142</v>
      </c>
    </row>
    <row r="613" spans="2:65" s="1" customFormat="1" ht="180.75" customHeight="1">
      <c r="B613" s="32"/>
      <c r="C613" s="160" t="s">
        <v>512</v>
      </c>
      <c r="D613" s="160" t="s">
        <v>316</v>
      </c>
      <c r="E613" s="161" t="s">
        <v>1149</v>
      </c>
      <c r="F613" s="162" t="s">
        <v>1150</v>
      </c>
      <c r="G613" s="163" t="s">
        <v>146</v>
      </c>
      <c r="H613" s="164">
        <v>25</v>
      </c>
      <c r="I613" s="165"/>
      <c r="J613" s="166">
        <f>ROUND(I613*H613,2)</f>
        <v>0</v>
      </c>
      <c r="K613" s="162" t="s">
        <v>147</v>
      </c>
      <c r="L613" s="32"/>
      <c r="M613" s="167" t="s">
        <v>19</v>
      </c>
      <c r="N613" s="168" t="s">
        <v>41</v>
      </c>
      <c r="P613" s="135">
        <f>O613*H613</f>
        <v>0</v>
      </c>
      <c r="Q613" s="135">
        <v>0</v>
      </c>
      <c r="R613" s="135">
        <f>Q613*H613</f>
        <v>0</v>
      </c>
      <c r="S613" s="135">
        <v>0</v>
      </c>
      <c r="T613" s="136">
        <f>S613*H613</f>
        <v>0</v>
      </c>
      <c r="AR613" s="137" t="s">
        <v>149</v>
      </c>
      <c r="AT613" s="137" t="s">
        <v>316</v>
      </c>
      <c r="AU613" s="137" t="s">
        <v>78</v>
      </c>
      <c r="AY613" s="17" t="s">
        <v>142</v>
      </c>
      <c r="BE613" s="138">
        <f>IF(N613="základní",J613,0)</f>
        <v>0</v>
      </c>
      <c r="BF613" s="138">
        <f>IF(N613="snížená",J613,0)</f>
        <v>0</v>
      </c>
      <c r="BG613" s="138">
        <f>IF(N613="zákl. přenesená",J613,0)</f>
        <v>0</v>
      </c>
      <c r="BH613" s="138">
        <f>IF(N613="sníž. přenesená",J613,0)</f>
        <v>0</v>
      </c>
      <c r="BI613" s="138">
        <f>IF(N613="nulová",J613,0)</f>
        <v>0</v>
      </c>
      <c r="BJ613" s="17" t="s">
        <v>78</v>
      </c>
      <c r="BK613" s="138">
        <f>ROUND(I613*H613,2)</f>
        <v>0</v>
      </c>
      <c r="BL613" s="17" t="s">
        <v>149</v>
      </c>
      <c r="BM613" s="137" t="s">
        <v>2420</v>
      </c>
    </row>
    <row r="614" spans="2:65" s="13" customFormat="1" ht="11.25">
      <c r="B614" s="154"/>
      <c r="D614" s="140" t="s">
        <v>151</v>
      </c>
      <c r="E614" s="155" t="s">
        <v>19</v>
      </c>
      <c r="F614" s="156" t="s">
        <v>2218</v>
      </c>
      <c r="H614" s="155" t="s">
        <v>19</v>
      </c>
      <c r="I614" s="157"/>
      <c r="L614" s="154"/>
      <c r="M614" s="158"/>
      <c r="T614" s="159"/>
      <c r="AT614" s="155" t="s">
        <v>151</v>
      </c>
      <c r="AU614" s="155" t="s">
        <v>78</v>
      </c>
      <c r="AV614" s="13" t="s">
        <v>78</v>
      </c>
      <c r="AW614" s="13" t="s">
        <v>31</v>
      </c>
      <c r="AX614" s="13" t="s">
        <v>70</v>
      </c>
      <c r="AY614" s="155" t="s">
        <v>142</v>
      </c>
    </row>
    <row r="615" spans="2:65" s="11" customFormat="1" ht="11.25">
      <c r="B615" s="139"/>
      <c r="D615" s="140" t="s">
        <v>151</v>
      </c>
      <c r="E615" s="141" t="s">
        <v>19</v>
      </c>
      <c r="F615" s="142" t="s">
        <v>272</v>
      </c>
      <c r="H615" s="143">
        <v>25</v>
      </c>
      <c r="I615" s="144"/>
      <c r="L615" s="139"/>
      <c r="M615" s="145"/>
      <c r="T615" s="146"/>
      <c r="AT615" s="141" t="s">
        <v>151</v>
      </c>
      <c r="AU615" s="141" t="s">
        <v>78</v>
      </c>
      <c r="AV615" s="11" t="s">
        <v>80</v>
      </c>
      <c r="AW615" s="11" t="s">
        <v>31</v>
      </c>
      <c r="AX615" s="11" t="s">
        <v>70</v>
      </c>
      <c r="AY615" s="141" t="s">
        <v>142</v>
      </c>
    </row>
    <row r="616" spans="2:65" s="12" customFormat="1" ht="11.25">
      <c r="B616" s="147"/>
      <c r="D616" s="140" t="s">
        <v>151</v>
      </c>
      <c r="E616" s="148" t="s">
        <v>19</v>
      </c>
      <c r="F616" s="149" t="s">
        <v>154</v>
      </c>
      <c r="H616" s="150">
        <v>25</v>
      </c>
      <c r="I616" s="151"/>
      <c r="L616" s="147"/>
      <c r="M616" s="152"/>
      <c r="T616" s="153"/>
      <c r="AT616" s="148" t="s">
        <v>151</v>
      </c>
      <c r="AU616" s="148" t="s">
        <v>78</v>
      </c>
      <c r="AV616" s="12" t="s">
        <v>149</v>
      </c>
      <c r="AW616" s="12" t="s">
        <v>31</v>
      </c>
      <c r="AX616" s="12" t="s">
        <v>78</v>
      </c>
      <c r="AY616" s="148" t="s">
        <v>142</v>
      </c>
    </row>
    <row r="617" spans="2:65" s="1" customFormat="1" ht="180.75" customHeight="1">
      <c r="B617" s="32"/>
      <c r="C617" s="160" t="s">
        <v>517</v>
      </c>
      <c r="D617" s="160" t="s">
        <v>316</v>
      </c>
      <c r="E617" s="161" t="s">
        <v>371</v>
      </c>
      <c r="F617" s="162" t="s">
        <v>372</v>
      </c>
      <c r="G617" s="163" t="s">
        <v>146</v>
      </c>
      <c r="H617" s="164">
        <v>135</v>
      </c>
      <c r="I617" s="165"/>
      <c r="J617" s="166">
        <f>ROUND(I617*H617,2)</f>
        <v>0</v>
      </c>
      <c r="K617" s="162" t="s">
        <v>147</v>
      </c>
      <c r="L617" s="32"/>
      <c r="M617" s="167" t="s">
        <v>19</v>
      </c>
      <c r="N617" s="168" t="s">
        <v>41</v>
      </c>
      <c r="P617" s="135">
        <f>O617*H617</f>
        <v>0</v>
      </c>
      <c r="Q617" s="135">
        <v>0</v>
      </c>
      <c r="R617" s="135">
        <f>Q617*H617</f>
        <v>0</v>
      </c>
      <c r="S617" s="135">
        <v>0</v>
      </c>
      <c r="T617" s="136">
        <f>S617*H617</f>
        <v>0</v>
      </c>
      <c r="AR617" s="137" t="s">
        <v>149</v>
      </c>
      <c r="AT617" s="137" t="s">
        <v>316</v>
      </c>
      <c r="AU617" s="137" t="s">
        <v>78</v>
      </c>
      <c r="AY617" s="17" t="s">
        <v>142</v>
      </c>
      <c r="BE617" s="138">
        <f>IF(N617="základní",J617,0)</f>
        <v>0</v>
      </c>
      <c r="BF617" s="138">
        <f>IF(N617="snížená",J617,0)</f>
        <v>0</v>
      </c>
      <c r="BG617" s="138">
        <f>IF(N617="zákl. přenesená",J617,0)</f>
        <v>0</v>
      </c>
      <c r="BH617" s="138">
        <f>IF(N617="sníž. přenesená",J617,0)</f>
        <v>0</v>
      </c>
      <c r="BI617" s="138">
        <f>IF(N617="nulová",J617,0)</f>
        <v>0</v>
      </c>
      <c r="BJ617" s="17" t="s">
        <v>78</v>
      </c>
      <c r="BK617" s="138">
        <f>ROUND(I617*H617,2)</f>
        <v>0</v>
      </c>
      <c r="BL617" s="17" t="s">
        <v>149</v>
      </c>
      <c r="BM617" s="137" t="s">
        <v>2421</v>
      </c>
    </row>
    <row r="618" spans="2:65" s="13" customFormat="1" ht="11.25">
      <c r="B618" s="154"/>
      <c r="D618" s="140" t="s">
        <v>151</v>
      </c>
      <c r="E618" s="155" t="s">
        <v>19</v>
      </c>
      <c r="F618" s="156" t="s">
        <v>1827</v>
      </c>
      <c r="H618" s="155" t="s">
        <v>19</v>
      </c>
      <c r="I618" s="157"/>
      <c r="L618" s="154"/>
      <c r="M618" s="158"/>
      <c r="T618" s="159"/>
      <c r="AT618" s="155" t="s">
        <v>151</v>
      </c>
      <c r="AU618" s="155" t="s">
        <v>78</v>
      </c>
      <c r="AV618" s="13" t="s">
        <v>78</v>
      </c>
      <c r="AW618" s="13" t="s">
        <v>31</v>
      </c>
      <c r="AX618" s="13" t="s">
        <v>70</v>
      </c>
      <c r="AY618" s="155" t="s">
        <v>142</v>
      </c>
    </row>
    <row r="619" spans="2:65" s="11" customFormat="1" ht="11.25">
      <c r="B619" s="139"/>
      <c r="D619" s="140" t="s">
        <v>151</v>
      </c>
      <c r="E619" s="141" t="s">
        <v>19</v>
      </c>
      <c r="F619" s="142" t="s">
        <v>1404</v>
      </c>
      <c r="H619" s="143">
        <v>133</v>
      </c>
      <c r="I619" s="144"/>
      <c r="L619" s="139"/>
      <c r="M619" s="145"/>
      <c r="T619" s="146"/>
      <c r="AT619" s="141" t="s">
        <v>151</v>
      </c>
      <c r="AU619" s="141" t="s">
        <v>78</v>
      </c>
      <c r="AV619" s="11" t="s">
        <v>80</v>
      </c>
      <c r="AW619" s="11" t="s">
        <v>31</v>
      </c>
      <c r="AX619" s="11" t="s">
        <v>70</v>
      </c>
      <c r="AY619" s="141" t="s">
        <v>142</v>
      </c>
    </row>
    <row r="620" spans="2:65" s="13" customFormat="1" ht="11.25">
      <c r="B620" s="154"/>
      <c r="D620" s="140" t="s">
        <v>151</v>
      </c>
      <c r="E620" s="155" t="s">
        <v>19</v>
      </c>
      <c r="F620" s="156" t="s">
        <v>2216</v>
      </c>
      <c r="H620" s="155" t="s">
        <v>19</v>
      </c>
      <c r="I620" s="157"/>
      <c r="L620" s="154"/>
      <c r="M620" s="158"/>
      <c r="T620" s="159"/>
      <c r="AT620" s="155" t="s">
        <v>151</v>
      </c>
      <c r="AU620" s="155" t="s">
        <v>78</v>
      </c>
      <c r="AV620" s="13" t="s">
        <v>78</v>
      </c>
      <c r="AW620" s="13" t="s">
        <v>31</v>
      </c>
      <c r="AX620" s="13" t="s">
        <v>70</v>
      </c>
      <c r="AY620" s="155" t="s">
        <v>142</v>
      </c>
    </row>
    <row r="621" spans="2:65" s="11" customFormat="1" ht="11.25">
      <c r="B621" s="139"/>
      <c r="D621" s="140" t="s">
        <v>151</v>
      </c>
      <c r="E621" s="141" t="s">
        <v>19</v>
      </c>
      <c r="F621" s="142" t="s">
        <v>80</v>
      </c>
      <c r="H621" s="143">
        <v>2</v>
      </c>
      <c r="I621" s="144"/>
      <c r="L621" s="139"/>
      <c r="M621" s="145"/>
      <c r="T621" s="146"/>
      <c r="AT621" s="141" t="s">
        <v>151</v>
      </c>
      <c r="AU621" s="141" t="s">
        <v>78</v>
      </c>
      <c r="AV621" s="11" t="s">
        <v>80</v>
      </c>
      <c r="AW621" s="11" t="s">
        <v>31</v>
      </c>
      <c r="AX621" s="11" t="s">
        <v>70</v>
      </c>
      <c r="AY621" s="141" t="s">
        <v>142</v>
      </c>
    </row>
    <row r="622" spans="2:65" s="12" customFormat="1" ht="11.25">
      <c r="B622" s="147"/>
      <c r="D622" s="140" t="s">
        <v>151</v>
      </c>
      <c r="E622" s="148" t="s">
        <v>19</v>
      </c>
      <c r="F622" s="149" t="s">
        <v>154</v>
      </c>
      <c r="H622" s="150">
        <v>135</v>
      </c>
      <c r="I622" s="151"/>
      <c r="L622" s="147"/>
      <c r="M622" s="152"/>
      <c r="T622" s="153"/>
      <c r="AT622" s="148" t="s">
        <v>151</v>
      </c>
      <c r="AU622" s="148" t="s">
        <v>78</v>
      </c>
      <c r="AV622" s="12" t="s">
        <v>149</v>
      </c>
      <c r="AW622" s="12" t="s">
        <v>31</v>
      </c>
      <c r="AX622" s="12" t="s">
        <v>78</v>
      </c>
      <c r="AY622" s="148" t="s">
        <v>142</v>
      </c>
    </row>
    <row r="623" spans="2:65" s="1" customFormat="1" ht="180.75" customHeight="1">
      <c r="B623" s="32"/>
      <c r="C623" s="160" t="s">
        <v>523</v>
      </c>
      <c r="D623" s="160" t="s">
        <v>316</v>
      </c>
      <c r="E623" s="161" t="s">
        <v>1892</v>
      </c>
      <c r="F623" s="162" t="s">
        <v>1893</v>
      </c>
      <c r="G623" s="163" t="s">
        <v>146</v>
      </c>
      <c r="H623" s="164">
        <v>25</v>
      </c>
      <c r="I623" s="165"/>
      <c r="J623" s="166">
        <f>ROUND(I623*H623,2)</f>
        <v>0</v>
      </c>
      <c r="K623" s="162" t="s">
        <v>147</v>
      </c>
      <c r="L623" s="32"/>
      <c r="M623" s="167" t="s">
        <v>19</v>
      </c>
      <c r="N623" s="168" t="s">
        <v>41</v>
      </c>
      <c r="P623" s="135">
        <f>O623*H623</f>
        <v>0</v>
      </c>
      <c r="Q623" s="135">
        <v>0</v>
      </c>
      <c r="R623" s="135">
        <f>Q623*H623</f>
        <v>0</v>
      </c>
      <c r="S623" s="135">
        <v>0</v>
      </c>
      <c r="T623" s="136">
        <f>S623*H623</f>
        <v>0</v>
      </c>
      <c r="AR623" s="137" t="s">
        <v>149</v>
      </c>
      <c r="AT623" s="137" t="s">
        <v>316</v>
      </c>
      <c r="AU623" s="137" t="s">
        <v>78</v>
      </c>
      <c r="AY623" s="17" t="s">
        <v>142</v>
      </c>
      <c r="BE623" s="138">
        <f>IF(N623="základní",J623,0)</f>
        <v>0</v>
      </c>
      <c r="BF623" s="138">
        <f>IF(N623="snížená",J623,0)</f>
        <v>0</v>
      </c>
      <c r="BG623" s="138">
        <f>IF(N623="zákl. přenesená",J623,0)</f>
        <v>0</v>
      </c>
      <c r="BH623" s="138">
        <f>IF(N623="sníž. přenesená",J623,0)</f>
        <v>0</v>
      </c>
      <c r="BI623" s="138">
        <f>IF(N623="nulová",J623,0)</f>
        <v>0</v>
      </c>
      <c r="BJ623" s="17" t="s">
        <v>78</v>
      </c>
      <c r="BK623" s="138">
        <f>ROUND(I623*H623,2)</f>
        <v>0</v>
      </c>
      <c r="BL623" s="17" t="s">
        <v>149</v>
      </c>
      <c r="BM623" s="137" t="s">
        <v>2422</v>
      </c>
    </row>
    <row r="624" spans="2:65" s="13" customFormat="1" ht="11.25">
      <c r="B624" s="154"/>
      <c r="D624" s="140" t="s">
        <v>151</v>
      </c>
      <c r="E624" s="155" t="s">
        <v>19</v>
      </c>
      <c r="F624" s="156" t="s">
        <v>730</v>
      </c>
      <c r="H624" s="155" t="s">
        <v>19</v>
      </c>
      <c r="I624" s="157"/>
      <c r="L624" s="154"/>
      <c r="M624" s="158"/>
      <c r="T624" s="159"/>
      <c r="AT624" s="155" t="s">
        <v>151</v>
      </c>
      <c r="AU624" s="155" t="s">
        <v>78</v>
      </c>
      <c r="AV624" s="13" t="s">
        <v>78</v>
      </c>
      <c r="AW624" s="13" t="s">
        <v>31</v>
      </c>
      <c r="AX624" s="13" t="s">
        <v>70</v>
      </c>
      <c r="AY624" s="155" t="s">
        <v>142</v>
      </c>
    </row>
    <row r="625" spans="2:65" s="11" customFormat="1" ht="11.25">
      <c r="B625" s="139"/>
      <c r="D625" s="140" t="s">
        <v>151</v>
      </c>
      <c r="E625" s="141" t="s">
        <v>19</v>
      </c>
      <c r="F625" s="142" t="s">
        <v>161</v>
      </c>
      <c r="H625" s="143">
        <v>3</v>
      </c>
      <c r="I625" s="144"/>
      <c r="L625" s="139"/>
      <c r="M625" s="145"/>
      <c r="T625" s="146"/>
      <c r="AT625" s="141" t="s">
        <v>151</v>
      </c>
      <c r="AU625" s="141" t="s">
        <v>78</v>
      </c>
      <c r="AV625" s="11" t="s">
        <v>80</v>
      </c>
      <c r="AW625" s="11" t="s">
        <v>31</v>
      </c>
      <c r="AX625" s="11" t="s">
        <v>70</v>
      </c>
      <c r="AY625" s="141" t="s">
        <v>142</v>
      </c>
    </row>
    <row r="626" spans="2:65" s="13" customFormat="1" ht="11.25">
      <c r="B626" s="154"/>
      <c r="D626" s="140" t="s">
        <v>151</v>
      </c>
      <c r="E626" s="155" t="s">
        <v>19</v>
      </c>
      <c r="F626" s="156" t="s">
        <v>731</v>
      </c>
      <c r="H626" s="155" t="s">
        <v>19</v>
      </c>
      <c r="I626" s="157"/>
      <c r="L626" s="154"/>
      <c r="M626" s="158"/>
      <c r="T626" s="159"/>
      <c r="AT626" s="155" t="s">
        <v>151</v>
      </c>
      <c r="AU626" s="155" t="s">
        <v>78</v>
      </c>
      <c r="AV626" s="13" t="s">
        <v>78</v>
      </c>
      <c r="AW626" s="13" t="s">
        <v>31</v>
      </c>
      <c r="AX626" s="13" t="s">
        <v>70</v>
      </c>
      <c r="AY626" s="155" t="s">
        <v>142</v>
      </c>
    </row>
    <row r="627" spans="2:65" s="11" customFormat="1" ht="11.25">
      <c r="B627" s="139"/>
      <c r="D627" s="140" t="s">
        <v>151</v>
      </c>
      <c r="E627" s="141" t="s">
        <v>19</v>
      </c>
      <c r="F627" s="142" t="s">
        <v>80</v>
      </c>
      <c r="H627" s="143">
        <v>2</v>
      </c>
      <c r="I627" s="144"/>
      <c r="L627" s="139"/>
      <c r="M627" s="145"/>
      <c r="T627" s="146"/>
      <c r="AT627" s="141" t="s">
        <v>151</v>
      </c>
      <c r="AU627" s="141" t="s">
        <v>78</v>
      </c>
      <c r="AV627" s="11" t="s">
        <v>80</v>
      </c>
      <c r="AW627" s="11" t="s">
        <v>31</v>
      </c>
      <c r="AX627" s="11" t="s">
        <v>70</v>
      </c>
      <c r="AY627" s="141" t="s">
        <v>142</v>
      </c>
    </row>
    <row r="628" spans="2:65" s="13" customFormat="1" ht="11.25">
      <c r="B628" s="154"/>
      <c r="D628" s="140" t="s">
        <v>151</v>
      </c>
      <c r="E628" s="155" t="s">
        <v>19</v>
      </c>
      <c r="F628" s="156" t="s">
        <v>689</v>
      </c>
      <c r="H628" s="155" t="s">
        <v>19</v>
      </c>
      <c r="I628" s="157"/>
      <c r="L628" s="154"/>
      <c r="M628" s="158"/>
      <c r="T628" s="159"/>
      <c r="AT628" s="155" t="s">
        <v>151</v>
      </c>
      <c r="AU628" s="155" t="s">
        <v>78</v>
      </c>
      <c r="AV628" s="13" t="s">
        <v>78</v>
      </c>
      <c r="AW628" s="13" t="s">
        <v>31</v>
      </c>
      <c r="AX628" s="13" t="s">
        <v>70</v>
      </c>
      <c r="AY628" s="155" t="s">
        <v>142</v>
      </c>
    </row>
    <row r="629" spans="2:65" s="11" customFormat="1" ht="11.25">
      <c r="B629" s="139"/>
      <c r="D629" s="140" t="s">
        <v>151</v>
      </c>
      <c r="E629" s="141" t="s">
        <v>19</v>
      </c>
      <c r="F629" s="142" t="s">
        <v>149</v>
      </c>
      <c r="H629" s="143">
        <v>4</v>
      </c>
      <c r="I629" s="144"/>
      <c r="L629" s="139"/>
      <c r="M629" s="145"/>
      <c r="T629" s="146"/>
      <c r="AT629" s="141" t="s">
        <v>151</v>
      </c>
      <c r="AU629" s="141" t="s">
        <v>78</v>
      </c>
      <c r="AV629" s="11" t="s">
        <v>80</v>
      </c>
      <c r="AW629" s="11" t="s">
        <v>31</v>
      </c>
      <c r="AX629" s="11" t="s">
        <v>70</v>
      </c>
      <c r="AY629" s="141" t="s">
        <v>142</v>
      </c>
    </row>
    <row r="630" spans="2:65" s="13" customFormat="1" ht="11.25">
      <c r="B630" s="154"/>
      <c r="D630" s="140" t="s">
        <v>151</v>
      </c>
      <c r="E630" s="155" t="s">
        <v>19</v>
      </c>
      <c r="F630" s="156" t="s">
        <v>1247</v>
      </c>
      <c r="H630" s="155" t="s">
        <v>19</v>
      </c>
      <c r="I630" s="157"/>
      <c r="L630" s="154"/>
      <c r="M630" s="158"/>
      <c r="T630" s="159"/>
      <c r="AT630" s="155" t="s">
        <v>151</v>
      </c>
      <c r="AU630" s="155" t="s">
        <v>78</v>
      </c>
      <c r="AV630" s="13" t="s">
        <v>78</v>
      </c>
      <c r="AW630" s="13" t="s">
        <v>31</v>
      </c>
      <c r="AX630" s="13" t="s">
        <v>70</v>
      </c>
      <c r="AY630" s="155" t="s">
        <v>142</v>
      </c>
    </row>
    <row r="631" spans="2:65" s="11" customFormat="1" ht="11.25">
      <c r="B631" s="139"/>
      <c r="D631" s="140" t="s">
        <v>151</v>
      </c>
      <c r="E631" s="141" t="s">
        <v>19</v>
      </c>
      <c r="F631" s="142" t="s">
        <v>149</v>
      </c>
      <c r="H631" s="143">
        <v>4</v>
      </c>
      <c r="I631" s="144"/>
      <c r="L631" s="139"/>
      <c r="M631" s="145"/>
      <c r="T631" s="146"/>
      <c r="AT631" s="141" t="s">
        <v>151</v>
      </c>
      <c r="AU631" s="141" t="s">
        <v>78</v>
      </c>
      <c r="AV631" s="11" t="s">
        <v>80</v>
      </c>
      <c r="AW631" s="11" t="s">
        <v>31</v>
      </c>
      <c r="AX631" s="11" t="s">
        <v>70</v>
      </c>
      <c r="AY631" s="141" t="s">
        <v>142</v>
      </c>
    </row>
    <row r="632" spans="2:65" s="13" customFormat="1" ht="11.25">
      <c r="B632" s="154"/>
      <c r="D632" s="140" t="s">
        <v>151</v>
      </c>
      <c r="E632" s="155" t="s">
        <v>19</v>
      </c>
      <c r="F632" s="156" t="s">
        <v>965</v>
      </c>
      <c r="H632" s="155" t="s">
        <v>19</v>
      </c>
      <c r="I632" s="157"/>
      <c r="L632" s="154"/>
      <c r="M632" s="158"/>
      <c r="T632" s="159"/>
      <c r="AT632" s="155" t="s">
        <v>151</v>
      </c>
      <c r="AU632" s="155" t="s">
        <v>78</v>
      </c>
      <c r="AV632" s="13" t="s">
        <v>78</v>
      </c>
      <c r="AW632" s="13" t="s">
        <v>31</v>
      </c>
      <c r="AX632" s="13" t="s">
        <v>70</v>
      </c>
      <c r="AY632" s="155" t="s">
        <v>142</v>
      </c>
    </row>
    <row r="633" spans="2:65" s="11" customFormat="1" ht="11.25">
      <c r="B633" s="139"/>
      <c r="D633" s="140" t="s">
        <v>151</v>
      </c>
      <c r="E633" s="141" t="s">
        <v>19</v>
      </c>
      <c r="F633" s="142" t="s">
        <v>149</v>
      </c>
      <c r="H633" s="143">
        <v>4</v>
      </c>
      <c r="I633" s="144"/>
      <c r="L633" s="139"/>
      <c r="M633" s="145"/>
      <c r="T633" s="146"/>
      <c r="AT633" s="141" t="s">
        <v>151</v>
      </c>
      <c r="AU633" s="141" t="s">
        <v>78</v>
      </c>
      <c r="AV633" s="11" t="s">
        <v>80</v>
      </c>
      <c r="AW633" s="11" t="s">
        <v>31</v>
      </c>
      <c r="AX633" s="11" t="s">
        <v>70</v>
      </c>
      <c r="AY633" s="141" t="s">
        <v>142</v>
      </c>
    </row>
    <row r="634" spans="2:65" s="13" customFormat="1" ht="11.25">
      <c r="B634" s="154"/>
      <c r="D634" s="140" t="s">
        <v>151</v>
      </c>
      <c r="E634" s="155" t="s">
        <v>19</v>
      </c>
      <c r="F634" s="156" t="s">
        <v>964</v>
      </c>
      <c r="H634" s="155" t="s">
        <v>19</v>
      </c>
      <c r="I634" s="157"/>
      <c r="L634" s="154"/>
      <c r="M634" s="158"/>
      <c r="T634" s="159"/>
      <c r="AT634" s="155" t="s">
        <v>151</v>
      </c>
      <c r="AU634" s="155" t="s">
        <v>78</v>
      </c>
      <c r="AV634" s="13" t="s">
        <v>78</v>
      </c>
      <c r="AW634" s="13" t="s">
        <v>31</v>
      </c>
      <c r="AX634" s="13" t="s">
        <v>70</v>
      </c>
      <c r="AY634" s="155" t="s">
        <v>142</v>
      </c>
    </row>
    <row r="635" spans="2:65" s="11" customFormat="1" ht="11.25">
      <c r="B635" s="139"/>
      <c r="D635" s="140" t="s">
        <v>151</v>
      </c>
      <c r="E635" s="141" t="s">
        <v>19</v>
      </c>
      <c r="F635" s="142" t="s">
        <v>148</v>
      </c>
      <c r="H635" s="143">
        <v>8</v>
      </c>
      <c r="I635" s="144"/>
      <c r="L635" s="139"/>
      <c r="M635" s="145"/>
      <c r="T635" s="146"/>
      <c r="AT635" s="141" t="s">
        <v>151</v>
      </c>
      <c r="AU635" s="141" t="s">
        <v>78</v>
      </c>
      <c r="AV635" s="11" t="s">
        <v>80</v>
      </c>
      <c r="AW635" s="11" t="s">
        <v>31</v>
      </c>
      <c r="AX635" s="11" t="s">
        <v>70</v>
      </c>
      <c r="AY635" s="141" t="s">
        <v>142</v>
      </c>
    </row>
    <row r="636" spans="2:65" s="12" customFormat="1" ht="11.25">
      <c r="B636" s="147"/>
      <c r="D636" s="140" t="s">
        <v>151</v>
      </c>
      <c r="E636" s="148" t="s">
        <v>19</v>
      </c>
      <c r="F636" s="149" t="s">
        <v>154</v>
      </c>
      <c r="H636" s="150">
        <v>25</v>
      </c>
      <c r="I636" s="151"/>
      <c r="L636" s="147"/>
      <c r="M636" s="152"/>
      <c r="T636" s="153"/>
      <c r="AT636" s="148" t="s">
        <v>151</v>
      </c>
      <c r="AU636" s="148" t="s">
        <v>78</v>
      </c>
      <c r="AV636" s="12" t="s">
        <v>149</v>
      </c>
      <c r="AW636" s="12" t="s">
        <v>31</v>
      </c>
      <c r="AX636" s="12" t="s">
        <v>78</v>
      </c>
      <c r="AY636" s="148" t="s">
        <v>142</v>
      </c>
    </row>
    <row r="637" spans="2:65" s="1" customFormat="1" ht="194.45" customHeight="1">
      <c r="B637" s="32"/>
      <c r="C637" s="160" t="s">
        <v>528</v>
      </c>
      <c r="D637" s="160" t="s">
        <v>316</v>
      </c>
      <c r="E637" s="161" t="s">
        <v>1895</v>
      </c>
      <c r="F637" s="162" t="s">
        <v>1896</v>
      </c>
      <c r="G637" s="163" t="s">
        <v>146</v>
      </c>
      <c r="H637" s="164">
        <v>20</v>
      </c>
      <c r="I637" s="165"/>
      <c r="J637" s="166">
        <f>ROUND(I637*H637,2)</f>
        <v>0</v>
      </c>
      <c r="K637" s="162" t="s">
        <v>147</v>
      </c>
      <c r="L637" s="32"/>
      <c r="M637" s="167" t="s">
        <v>19</v>
      </c>
      <c r="N637" s="168" t="s">
        <v>41</v>
      </c>
      <c r="P637" s="135">
        <f>O637*H637</f>
        <v>0</v>
      </c>
      <c r="Q637" s="135">
        <v>0</v>
      </c>
      <c r="R637" s="135">
        <f>Q637*H637</f>
        <v>0</v>
      </c>
      <c r="S637" s="135">
        <v>0</v>
      </c>
      <c r="T637" s="136">
        <f>S637*H637</f>
        <v>0</v>
      </c>
      <c r="AR637" s="137" t="s">
        <v>149</v>
      </c>
      <c r="AT637" s="137" t="s">
        <v>316</v>
      </c>
      <c r="AU637" s="137" t="s">
        <v>78</v>
      </c>
      <c r="AY637" s="17" t="s">
        <v>142</v>
      </c>
      <c r="BE637" s="138">
        <f>IF(N637="základní",J637,0)</f>
        <v>0</v>
      </c>
      <c r="BF637" s="138">
        <f>IF(N637="snížená",J637,0)</f>
        <v>0</v>
      </c>
      <c r="BG637" s="138">
        <f>IF(N637="zákl. přenesená",J637,0)</f>
        <v>0</v>
      </c>
      <c r="BH637" s="138">
        <f>IF(N637="sníž. přenesená",J637,0)</f>
        <v>0</v>
      </c>
      <c r="BI637" s="138">
        <f>IF(N637="nulová",J637,0)</f>
        <v>0</v>
      </c>
      <c r="BJ637" s="17" t="s">
        <v>78</v>
      </c>
      <c r="BK637" s="138">
        <f>ROUND(I637*H637,2)</f>
        <v>0</v>
      </c>
      <c r="BL637" s="17" t="s">
        <v>149</v>
      </c>
      <c r="BM637" s="137" t="s">
        <v>2423</v>
      </c>
    </row>
    <row r="638" spans="2:65" s="13" customFormat="1" ht="11.25">
      <c r="B638" s="154"/>
      <c r="D638" s="140" t="s">
        <v>151</v>
      </c>
      <c r="E638" s="155" t="s">
        <v>19</v>
      </c>
      <c r="F638" s="156" t="s">
        <v>731</v>
      </c>
      <c r="H638" s="155" t="s">
        <v>19</v>
      </c>
      <c r="I638" s="157"/>
      <c r="L638" s="154"/>
      <c r="M638" s="158"/>
      <c r="T638" s="159"/>
      <c r="AT638" s="155" t="s">
        <v>151</v>
      </c>
      <c r="AU638" s="155" t="s">
        <v>78</v>
      </c>
      <c r="AV638" s="13" t="s">
        <v>78</v>
      </c>
      <c r="AW638" s="13" t="s">
        <v>31</v>
      </c>
      <c r="AX638" s="13" t="s">
        <v>70</v>
      </c>
      <c r="AY638" s="155" t="s">
        <v>142</v>
      </c>
    </row>
    <row r="639" spans="2:65" s="11" customFormat="1" ht="11.25">
      <c r="B639" s="139"/>
      <c r="D639" s="140" t="s">
        <v>151</v>
      </c>
      <c r="E639" s="141" t="s">
        <v>19</v>
      </c>
      <c r="F639" s="142" t="s">
        <v>195</v>
      </c>
      <c r="H639" s="143">
        <v>9</v>
      </c>
      <c r="I639" s="144"/>
      <c r="L639" s="139"/>
      <c r="M639" s="145"/>
      <c r="T639" s="146"/>
      <c r="AT639" s="141" t="s">
        <v>151</v>
      </c>
      <c r="AU639" s="141" t="s">
        <v>78</v>
      </c>
      <c r="AV639" s="11" t="s">
        <v>80</v>
      </c>
      <c r="AW639" s="11" t="s">
        <v>31</v>
      </c>
      <c r="AX639" s="11" t="s">
        <v>70</v>
      </c>
      <c r="AY639" s="141" t="s">
        <v>142</v>
      </c>
    </row>
    <row r="640" spans="2:65" s="13" customFormat="1" ht="11.25">
      <c r="B640" s="154"/>
      <c r="D640" s="140" t="s">
        <v>151</v>
      </c>
      <c r="E640" s="155" t="s">
        <v>19</v>
      </c>
      <c r="F640" s="156" t="s">
        <v>689</v>
      </c>
      <c r="H640" s="155" t="s">
        <v>19</v>
      </c>
      <c r="I640" s="157"/>
      <c r="L640" s="154"/>
      <c r="M640" s="158"/>
      <c r="T640" s="159"/>
      <c r="AT640" s="155" t="s">
        <v>151</v>
      </c>
      <c r="AU640" s="155" t="s">
        <v>78</v>
      </c>
      <c r="AV640" s="13" t="s">
        <v>78</v>
      </c>
      <c r="AW640" s="13" t="s">
        <v>31</v>
      </c>
      <c r="AX640" s="13" t="s">
        <v>70</v>
      </c>
      <c r="AY640" s="155" t="s">
        <v>142</v>
      </c>
    </row>
    <row r="641" spans="2:65" s="11" customFormat="1" ht="11.25">
      <c r="B641" s="139"/>
      <c r="D641" s="140" t="s">
        <v>151</v>
      </c>
      <c r="E641" s="141" t="s">
        <v>19</v>
      </c>
      <c r="F641" s="142" t="s">
        <v>161</v>
      </c>
      <c r="H641" s="143">
        <v>3</v>
      </c>
      <c r="I641" s="144"/>
      <c r="L641" s="139"/>
      <c r="M641" s="145"/>
      <c r="T641" s="146"/>
      <c r="AT641" s="141" t="s">
        <v>151</v>
      </c>
      <c r="AU641" s="141" t="s">
        <v>78</v>
      </c>
      <c r="AV641" s="11" t="s">
        <v>80</v>
      </c>
      <c r="AW641" s="11" t="s">
        <v>31</v>
      </c>
      <c r="AX641" s="11" t="s">
        <v>70</v>
      </c>
      <c r="AY641" s="141" t="s">
        <v>142</v>
      </c>
    </row>
    <row r="642" spans="2:65" s="13" customFormat="1" ht="11.25">
      <c r="B642" s="154"/>
      <c r="D642" s="140" t="s">
        <v>151</v>
      </c>
      <c r="E642" s="155" t="s">
        <v>19</v>
      </c>
      <c r="F642" s="156" t="s">
        <v>1247</v>
      </c>
      <c r="H642" s="155" t="s">
        <v>19</v>
      </c>
      <c r="I642" s="157"/>
      <c r="L642" s="154"/>
      <c r="M642" s="158"/>
      <c r="T642" s="159"/>
      <c r="AT642" s="155" t="s">
        <v>151</v>
      </c>
      <c r="AU642" s="155" t="s">
        <v>78</v>
      </c>
      <c r="AV642" s="13" t="s">
        <v>78</v>
      </c>
      <c r="AW642" s="13" t="s">
        <v>31</v>
      </c>
      <c r="AX642" s="13" t="s">
        <v>70</v>
      </c>
      <c r="AY642" s="155" t="s">
        <v>142</v>
      </c>
    </row>
    <row r="643" spans="2:65" s="11" customFormat="1" ht="11.25">
      <c r="B643" s="139"/>
      <c r="D643" s="140" t="s">
        <v>151</v>
      </c>
      <c r="E643" s="141" t="s">
        <v>19</v>
      </c>
      <c r="F643" s="142" t="s">
        <v>80</v>
      </c>
      <c r="H643" s="143">
        <v>2</v>
      </c>
      <c r="I643" s="144"/>
      <c r="L643" s="139"/>
      <c r="M643" s="145"/>
      <c r="T643" s="146"/>
      <c r="AT643" s="141" t="s">
        <v>151</v>
      </c>
      <c r="AU643" s="141" t="s">
        <v>78</v>
      </c>
      <c r="AV643" s="11" t="s">
        <v>80</v>
      </c>
      <c r="AW643" s="11" t="s">
        <v>31</v>
      </c>
      <c r="AX643" s="11" t="s">
        <v>70</v>
      </c>
      <c r="AY643" s="141" t="s">
        <v>142</v>
      </c>
    </row>
    <row r="644" spans="2:65" s="13" customFormat="1" ht="11.25">
      <c r="B644" s="154"/>
      <c r="D644" s="140" t="s">
        <v>151</v>
      </c>
      <c r="E644" s="155" t="s">
        <v>19</v>
      </c>
      <c r="F644" s="156" t="s">
        <v>964</v>
      </c>
      <c r="H644" s="155" t="s">
        <v>19</v>
      </c>
      <c r="I644" s="157"/>
      <c r="L644" s="154"/>
      <c r="M644" s="158"/>
      <c r="T644" s="159"/>
      <c r="AT644" s="155" t="s">
        <v>151</v>
      </c>
      <c r="AU644" s="155" t="s">
        <v>78</v>
      </c>
      <c r="AV644" s="13" t="s">
        <v>78</v>
      </c>
      <c r="AW644" s="13" t="s">
        <v>31</v>
      </c>
      <c r="AX644" s="13" t="s">
        <v>70</v>
      </c>
      <c r="AY644" s="155" t="s">
        <v>142</v>
      </c>
    </row>
    <row r="645" spans="2:65" s="11" customFormat="1" ht="11.25">
      <c r="B645" s="139"/>
      <c r="D645" s="140" t="s">
        <v>151</v>
      </c>
      <c r="E645" s="141" t="s">
        <v>19</v>
      </c>
      <c r="F645" s="142" t="s">
        <v>179</v>
      </c>
      <c r="H645" s="143">
        <v>6</v>
      </c>
      <c r="I645" s="144"/>
      <c r="L645" s="139"/>
      <c r="M645" s="145"/>
      <c r="T645" s="146"/>
      <c r="AT645" s="141" t="s">
        <v>151</v>
      </c>
      <c r="AU645" s="141" t="s">
        <v>78</v>
      </c>
      <c r="AV645" s="11" t="s">
        <v>80</v>
      </c>
      <c r="AW645" s="11" t="s">
        <v>31</v>
      </c>
      <c r="AX645" s="11" t="s">
        <v>70</v>
      </c>
      <c r="AY645" s="141" t="s">
        <v>142</v>
      </c>
    </row>
    <row r="646" spans="2:65" s="12" customFormat="1" ht="11.25">
      <c r="B646" s="147"/>
      <c r="D646" s="140" t="s">
        <v>151</v>
      </c>
      <c r="E646" s="148" t="s">
        <v>19</v>
      </c>
      <c r="F646" s="149" t="s">
        <v>154</v>
      </c>
      <c r="H646" s="150">
        <v>20</v>
      </c>
      <c r="I646" s="151"/>
      <c r="L646" s="147"/>
      <c r="M646" s="152"/>
      <c r="T646" s="153"/>
      <c r="AT646" s="148" t="s">
        <v>151</v>
      </c>
      <c r="AU646" s="148" t="s">
        <v>78</v>
      </c>
      <c r="AV646" s="12" t="s">
        <v>149</v>
      </c>
      <c r="AW646" s="12" t="s">
        <v>31</v>
      </c>
      <c r="AX646" s="12" t="s">
        <v>78</v>
      </c>
      <c r="AY646" s="148" t="s">
        <v>142</v>
      </c>
    </row>
    <row r="647" spans="2:65" s="1" customFormat="1" ht="194.45" customHeight="1">
      <c r="B647" s="32"/>
      <c r="C647" s="160" t="s">
        <v>534</v>
      </c>
      <c r="D647" s="160" t="s">
        <v>316</v>
      </c>
      <c r="E647" s="161" t="s">
        <v>1154</v>
      </c>
      <c r="F647" s="162" t="s">
        <v>1155</v>
      </c>
      <c r="G647" s="163" t="s">
        <v>146</v>
      </c>
      <c r="H647" s="164">
        <v>11</v>
      </c>
      <c r="I647" s="165"/>
      <c r="J647" s="166">
        <f>ROUND(I647*H647,2)</f>
        <v>0</v>
      </c>
      <c r="K647" s="162" t="s">
        <v>147</v>
      </c>
      <c r="L647" s="32"/>
      <c r="M647" s="167" t="s">
        <v>19</v>
      </c>
      <c r="N647" s="168" t="s">
        <v>41</v>
      </c>
      <c r="P647" s="135">
        <f>O647*H647</f>
        <v>0</v>
      </c>
      <c r="Q647" s="135">
        <v>0</v>
      </c>
      <c r="R647" s="135">
        <f>Q647*H647</f>
        <v>0</v>
      </c>
      <c r="S647" s="135">
        <v>0</v>
      </c>
      <c r="T647" s="136">
        <f>S647*H647</f>
        <v>0</v>
      </c>
      <c r="AR647" s="137" t="s">
        <v>149</v>
      </c>
      <c r="AT647" s="137" t="s">
        <v>316</v>
      </c>
      <c r="AU647" s="137" t="s">
        <v>78</v>
      </c>
      <c r="AY647" s="17" t="s">
        <v>142</v>
      </c>
      <c r="BE647" s="138">
        <f>IF(N647="základní",J647,0)</f>
        <v>0</v>
      </c>
      <c r="BF647" s="138">
        <f>IF(N647="snížená",J647,0)</f>
        <v>0</v>
      </c>
      <c r="BG647" s="138">
        <f>IF(N647="zákl. přenesená",J647,0)</f>
        <v>0</v>
      </c>
      <c r="BH647" s="138">
        <f>IF(N647="sníž. přenesená",J647,0)</f>
        <v>0</v>
      </c>
      <c r="BI647" s="138">
        <f>IF(N647="nulová",J647,0)</f>
        <v>0</v>
      </c>
      <c r="BJ647" s="17" t="s">
        <v>78</v>
      </c>
      <c r="BK647" s="138">
        <f>ROUND(I647*H647,2)</f>
        <v>0</v>
      </c>
      <c r="BL647" s="17" t="s">
        <v>149</v>
      </c>
      <c r="BM647" s="137" t="s">
        <v>2424</v>
      </c>
    </row>
    <row r="648" spans="2:65" s="1" customFormat="1" ht="19.5">
      <c r="B648" s="32"/>
      <c r="D648" s="140" t="s">
        <v>314</v>
      </c>
      <c r="F648" s="169" t="s">
        <v>374</v>
      </c>
      <c r="I648" s="170"/>
      <c r="L648" s="32"/>
      <c r="M648" s="171"/>
      <c r="T648" s="53"/>
      <c r="AT648" s="17" t="s">
        <v>314</v>
      </c>
      <c r="AU648" s="17" t="s">
        <v>78</v>
      </c>
    </row>
    <row r="649" spans="2:65" s="13" customFormat="1" ht="11.25">
      <c r="B649" s="154"/>
      <c r="D649" s="140" t="s">
        <v>151</v>
      </c>
      <c r="E649" s="155" t="s">
        <v>19</v>
      </c>
      <c r="F649" s="156" t="s">
        <v>730</v>
      </c>
      <c r="H649" s="155" t="s">
        <v>19</v>
      </c>
      <c r="I649" s="157"/>
      <c r="L649" s="154"/>
      <c r="M649" s="158"/>
      <c r="T649" s="159"/>
      <c r="AT649" s="155" t="s">
        <v>151</v>
      </c>
      <c r="AU649" s="155" t="s">
        <v>78</v>
      </c>
      <c r="AV649" s="13" t="s">
        <v>78</v>
      </c>
      <c r="AW649" s="13" t="s">
        <v>31</v>
      </c>
      <c r="AX649" s="13" t="s">
        <v>70</v>
      </c>
      <c r="AY649" s="155" t="s">
        <v>142</v>
      </c>
    </row>
    <row r="650" spans="2:65" s="11" customFormat="1" ht="11.25">
      <c r="B650" s="139"/>
      <c r="D650" s="140" t="s">
        <v>151</v>
      </c>
      <c r="E650" s="141" t="s">
        <v>19</v>
      </c>
      <c r="F650" s="142" t="s">
        <v>78</v>
      </c>
      <c r="H650" s="143">
        <v>1</v>
      </c>
      <c r="I650" s="144"/>
      <c r="L650" s="139"/>
      <c r="M650" s="145"/>
      <c r="T650" s="146"/>
      <c r="AT650" s="141" t="s">
        <v>151</v>
      </c>
      <c r="AU650" s="141" t="s">
        <v>78</v>
      </c>
      <c r="AV650" s="11" t="s">
        <v>80</v>
      </c>
      <c r="AW650" s="11" t="s">
        <v>31</v>
      </c>
      <c r="AX650" s="11" t="s">
        <v>70</v>
      </c>
      <c r="AY650" s="141" t="s">
        <v>142</v>
      </c>
    </row>
    <row r="651" spans="2:65" s="13" customFormat="1" ht="11.25">
      <c r="B651" s="154"/>
      <c r="D651" s="140" t="s">
        <v>151</v>
      </c>
      <c r="E651" s="155" t="s">
        <v>19</v>
      </c>
      <c r="F651" s="156" t="s">
        <v>1247</v>
      </c>
      <c r="H651" s="155" t="s">
        <v>19</v>
      </c>
      <c r="I651" s="157"/>
      <c r="L651" s="154"/>
      <c r="M651" s="158"/>
      <c r="T651" s="159"/>
      <c r="AT651" s="155" t="s">
        <v>151</v>
      </c>
      <c r="AU651" s="155" t="s">
        <v>78</v>
      </c>
      <c r="AV651" s="13" t="s">
        <v>78</v>
      </c>
      <c r="AW651" s="13" t="s">
        <v>31</v>
      </c>
      <c r="AX651" s="13" t="s">
        <v>70</v>
      </c>
      <c r="AY651" s="155" t="s">
        <v>142</v>
      </c>
    </row>
    <row r="652" spans="2:65" s="11" customFormat="1" ht="11.25">
      <c r="B652" s="139"/>
      <c r="D652" s="140" t="s">
        <v>151</v>
      </c>
      <c r="E652" s="141" t="s">
        <v>19</v>
      </c>
      <c r="F652" s="142" t="s">
        <v>80</v>
      </c>
      <c r="H652" s="143">
        <v>2</v>
      </c>
      <c r="I652" s="144"/>
      <c r="L652" s="139"/>
      <c r="M652" s="145"/>
      <c r="T652" s="146"/>
      <c r="AT652" s="141" t="s">
        <v>151</v>
      </c>
      <c r="AU652" s="141" t="s">
        <v>78</v>
      </c>
      <c r="AV652" s="11" t="s">
        <v>80</v>
      </c>
      <c r="AW652" s="11" t="s">
        <v>31</v>
      </c>
      <c r="AX652" s="11" t="s">
        <v>70</v>
      </c>
      <c r="AY652" s="141" t="s">
        <v>142</v>
      </c>
    </row>
    <row r="653" spans="2:65" s="13" customFormat="1" ht="11.25">
      <c r="B653" s="154"/>
      <c r="D653" s="140" t="s">
        <v>151</v>
      </c>
      <c r="E653" s="155" t="s">
        <v>19</v>
      </c>
      <c r="F653" s="156" t="s">
        <v>965</v>
      </c>
      <c r="H653" s="155" t="s">
        <v>19</v>
      </c>
      <c r="I653" s="157"/>
      <c r="L653" s="154"/>
      <c r="M653" s="158"/>
      <c r="T653" s="159"/>
      <c r="AT653" s="155" t="s">
        <v>151</v>
      </c>
      <c r="AU653" s="155" t="s">
        <v>78</v>
      </c>
      <c r="AV653" s="13" t="s">
        <v>78</v>
      </c>
      <c r="AW653" s="13" t="s">
        <v>31</v>
      </c>
      <c r="AX653" s="13" t="s">
        <v>70</v>
      </c>
      <c r="AY653" s="155" t="s">
        <v>142</v>
      </c>
    </row>
    <row r="654" spans="2:65" s="11" customFormat="1" ht="11.25">
      <c r="B654" s="139"/>
      <c r="D654" s="140" t="s">
        <v>151</v>
      </c>
      <c r="E654" s="141" t="s">
        <v>19</v>
      </c>
      <c r="F654" s="142" t="s">
        <v>148</v>
      </c>
      <c r="H654" s="143">
        <v>8</v>
      </c>
      <c r="I654" s="144"/>
      <c r="L654" s="139"/>
      <c r="M654" s="145"/>
      <c r="T654" s="146"/>
      <c r="AT654" s="141" t="s">
        <v>151</v>
      </c>
      <c r="AU654" s="141" t="s">
        <v>78</v>
      </c>
      <c r="AV654" s="11" t="s">
        <v>80</v>
      </c>
      <c r="AW654" s="11" t="s">
        <v>31</v>
      </c>
      <c r="AX654" s="11" t="s">
        <v>70</v>
      </c>
      <c r="AY654" s="141" t="s">
        <v>142</v>
      </c>
    </row>
    <row r="655" spans="2:65" s="12" customFormat="1" ht="11.25">
      <c r="B655" s="147"/>
      <c r="D655" s="140" t="s">
        <v>151</v>
      </c>
      <c r="E655" s="148" t="s">
        <v>19</v>
      </c>
      <c r="F655" s="149" t="s">
        <v>154</v>
      </c>
      <c r="H655" s="150">
        <v>11</v>
      </c>
      <c r="I655" s="151"/>
      <c r="L655" s="147"/>
      <c r="M655" s="152"/>
      <c r="T655" s="153"/>
      <c r="AT655" s="148" t="s">
        <v>151</v>
      </c>
      <c r="AU655" s="148" t="s">
        <v>78</v>
      </c>
      <c r="AV655" s="12" t="s">
        <v>149</v>
      </c>
      <c r="AW655" s="12" t="s">
        <v>31</v>
      </c>
      <c r="AX655" s="12" t="s">
        <v>78</v>
      </c>
      <c r="AY655" s="148" t="s">
        <v>142</v>
      </c>
    </row>
    <row r="656" spans="2:65" s="1" customFormat="1" ht="114.95" customHeight="1">
      <c r="B656" s="32"/>
      <c r="C656" s="160" t="s">
        <v>540</v>
      </c>
      <c r="D656" s="160" t="s">
        <v>316</v>
      </c>
      <c r="E656" s="161" t="s">
        <v>1179</v>
      </c>
      <c r="F656" s="162" t="s">
        <v>1180</v>
      </c>
      <c r="G656" s="163" t="s">
        <v>164</v>
      </c>
      <c r="H656" s="164">
        <v>198</v>
      </c>
      <c r="I656" s="165"/>
      <c r="J656" s="166">
        <f>ROUND(I656*H656,2)</f>
        <v>0</v>
      </c>
      <c r="K656" s="162" t="s">
        <v>147</v>
      </c>
      <c r="L656" s="32"/>
      <c r="M656" s="167" t="s">
        <v>19</v>
      </c>
      <c r="N656" s="168" t="s">
        <v>41</v>
      </c>
      <c r="P656" s="135">
        <f>O656*H656</f>
        <v>0</v>
      </c>
      <c r="Q656" s="135">
        <v>0</v>
      </c>
      <c r="R656" s="135">
        <f>Q656*H656</f>
        <v>0</v>
      </c>
      <c r="S656" s="135">
        <v>0</v>
      </c>
      <c r="T656" s="136">
        <f>S656*H656</f>
        <v>0</v>
      </c>
      <c r="AR656" s="137" t="s">
        <v>149</v>
      </c>
      <c r="AT656" s="137" t="s">
        <v>316</v>
      </c>
      <c r="AU656" s="137" t="s">
        <v>78</v>
      </c>
      <c r="AY656" s="17" t="s">
        <v>142</v>
      </c>
      <c r="BE656" s="138">
        <f>IF(N656="základní",J656,0)</f>
        <v>0</v>
      </c>
      <c r="BF656" s="138">
        <f>IF(N656="snížená",J656,0)</f>
        <v>0</v>
      </c>
      <c r="BG656" s="138">
        <f>IF(N656="zákl. přenesená",J656,0)</f>
        <v>0</v>
      </c>
      <c r="BH656" s="138">
        <f>IF(N656="sníž. přenesená",J656,0)</f>
        <v>0</v>
      </c>
      <c r="BI656" s="138">
        <f>IF(N656="nulová",J656,0)</f>
        <v>0</v>
      </c>
      <c r="BJ656" s="17" t="s">
        <v>78</v>
      </c>
      <c r="BK656" s="138">
        <f>ROUND(I656*H656,2)</f>
        <v>0</v>
      </c>
      <c r="BL656" s="17" t="s">
        <v>149</v>
      </c>
      <c r="BM656" s="137" t="s">
        <v>2425</v>
      </c>
    </row>
    <row r="657" spans="2:65" s="1" customFormat="1" ht="19.5">
      <c r="B657" s="32"/>
      <c r="D657" s="140" t="s">
        <v>314</v>
      </c>
      <c r="F657" s="169" t="s">
        <v>379</v>
      </c>
      <c r="I657" s="170"/>
      <c r="L657" s="32"/>
      <c r="M657" s="171"/>
      <c r="T657" s="53"/>
      <c r="AT657" s="17" t="s">
        <v>314</v>
      </c>
      <c r="AU657" s="17" t="s">
        <v>78</v>
      </c>
    </row>
    <row r="658" spans="2:65" s="13" customFormat="1" ht="11.25">
      <c r="B658" s="154"/>
      <c r="D658" s="140" t="s">
        <v>151</v>
      </c>
      <c r="E658" s="155" t="s">
        <v>19</v>
      </c>
      <c r="F658" s="156" t="s">
        <v>640</v>
      </c>
      <c r="H658" s="155" t="s">
        <v>19</v>
      </c>
      <c r="I658" s="157"/>
      <c r="L658" s="154"/>
      <c r="M658" s="158"/>
      <c r="T658" s="159"/>
      <c r="AT658" s="155" t="s">
        <v>151</v>
      </c>
      <c r="AU658" s="155" t="s">
        <v>78</v>
      </c>
      <c r="AV658" s="13" t="s">
        <v>78</v>
      </c>
      <c r="AW658" s="13" t="s">
        <v>31</v>
      </c>
      <c r="AX658" s="13" t="s">
        <v>70</v>
      </c>
      <c r="AY658" s="155" t="s">
        <v>142</v>
      </c>
    </row>
    <row r="659" spans="2:65" s="11" customFormat="1" ht="11.25">
      <c r="B659" s="139"/>
      <c r="D659" s="140" t="s">
        <v>151</v>
      </c>
      <c r="E659" s="141" t="s">
        <v>19</v>
      </c>
      <c r="F659" s="142" t="s">
        <v>634</v>
      </c>
      <c r="H659" s="143">
        <v>20</v>
      </c>
      <c r="I659" s="144"/>
      <c r="L659" s="139"/>
      <c r="M659" s="145"/>
      <c r="T659" s="146"/>
      <c r="AT659" s="141" t="s">
        <v>151</v>
      </c>
      <c r="AU659" s="141" t="s">
        <v>78</v>
      </c>
      <c r="AV659" s="11" t="s">
        <v>80</v>
      </c>
      <c r="AW659" s="11" t="s">
        <v>31</v>
      </c>
      <c r="AX659" s="11" t="s">
        <v>70</v>
      </c>
      <c r="AY659" s="141" t="s">
        <v>142</v>
      </c>
    </row>
    <row r="660" spans="2:65" s="13" customFormat="1" ht="11.25">
      <c r="B660" s="154"/>
      <c r="D660" s="140" t="s">
        <v>151</v>
      </c>
      <c r="E660" s="155" t="s">
        <v>19</v>
      </c>
      <c r="F660" s="156" t="s">
        <v>2206</v>
      </c>
      <c r="H660" s="155" t="s">
        <v>19</v>
      </c>
      <c r="I660" s="157"/>
      <c r="L660" s="154"/>
      <c r="M660" s="158"/>
      <c r="T660" s="159"/>
      <c r="AT660" s="155" t="s">
        <v>151</v>
      </c>
      <c r="AU660" s="155" t="s">
        <v>78</v>
      </c>
      <c r="AV660" s="13" t="s">
        <v>78</v>
      </c>
      <c r="AW660" s="13" t="s">
        <v>31</v>
      </c>
      <c r="AX660" s="13" t="s">
        <v>70</v>
      </c>
      <c r="AY660" s="155" t="s">
        <v>142</v>
      </c>
    </row>
    <row r="661" spans="2:65" s="11" customFormat="1" ht="11.25">
      <c r="B661" s="139"/>
      <c r="D661" s="140" t="s">
        <v>151</v>
      </c>
      <c r="E661" s="141" t="s">
        <v>19</v>
      </c>
      <c r="F661" s="142" t="s">
        <v>2207</v>
      </c>
      <c r="H661" s="143">
        <v>96</v>
      </c>
      <c r="I661" s="144"/>
      <c r="L661" s="139"/>
      <c r="M661" s="145"/>
      <c r="T661" s="146"/>
      <c r="AT661" s="141" t="s">
        <v>151</v>
      </c>
      <c r="AU661" s="141" t="s">
        <v>78</v>
      </c>
      <c r="AV661" s="11" t="s">
        <v>80</v>
      </c>
      <c r="AW661" s="11" t="s">
        <v>31</v>
      </c>
      <c r="AX661" s="11" t="s">
        <v>70</v>
      </c>
      <c r="AY661" s="141" t="s">
        <v>142</v>
      </c>
    </row>
    <row r="662" spans="2:65" s="13" customFormat="1" ht="11.25">
      <c r="B662" s="154"/>
      <c r="D662" s="140" t="s">
        <v>151</v>
      </c>
      <c r="E662" s="155" t="s">
        <v>19</v>
      </c>
      <c r="F662" s="156" t="s">
        <v>2208</v>
      </c>
      <c r="H662" s="155" t="s">
        <v>19</v>
      </c>
      <c r="I662" s="157"/>
      <c r="L662" s="154"/>
      <c r="M662" s="158"/>
      <c r="T662" s="159"/>
      <c r="AT662" s="155" t="s">
        <v>151</v>
      </c>
      <c r="AU662" s="155" t="s">
        <v>78</v>
      </c>
      <c r="AV662" s="13" t="s">
        <v>78</v>
      </c>
      <c r="AW662" s="13" t="s">
        <v>31</v>
      </c>
      <c r="AX662" s="13" t="s">
        <v>70</v>
      </c>
      <c r="AY662" s="155" t="s">
        <v>142</v>
      </c>
    </row>
    <row r="663" spans="2:65" s="11" customFormat="1" ht="11.25">
      <c r="B663" s="139"/>
      <c r="D663" s="140" t="s">
        <v>151</v>
      </c>
      <c r="E663" s="141" t="s">
        <v>19</v>
      </c>
      <c r="F663" s="142" t="s">
        <v>648</v>
      </c>
      <c r="H663" s="143">
        <v>10</v>
      </c>
      <c r="I663" s="144"/>
      <c r="L663" s="139"/>
      <c r="M663" s="145"/>
      <c r="T663" s="146"/>
      <c r="AT663" s="141" t="s">
        <v>151</v>
      </c>
      <c r="AU663" s="141" t="s">
        <v>78</v>
      </c>
      <c r="AV663" s="11" t="s">
        <v>80</v>
      </c>
      <c r="AW663" s="11" t="s">
        <v>31</v>
      </c>
      <c r="AX663" s="11" t="s">
        <v>70</v>
      </c>
      <c r="AY663" s="141" t="s">
        <v>142</v>
      </c>
    </row>
    <row r="664" spans="2:65" s="13" customFormat="1" ht="11.25">
      <c r="B664" s="154"/>
      <c r="D664" s="140" t="s">
        <v>151</v>
      </c>
      <c r="E664" s="155" t="s">
        <v>19</v>
      </c>
      <c r="F664" s="156" t="s">
        <v>2209</v>
      </c>
      <c r="H664" s="155" t="s">
        <v>19</v>
      </c>
      <c r="I664" s="157"/>
      <c r="L664" s="154"/>
      <c r="M664" s="158"/>
      <c r="T664" s="159"/>
      <c r="AT664" s="155" t="s">
        <v>151</v>
      </c>
      <c r="AU664" s="155" t="s">
        <v>78</v>
      </c>
      <c r="AV664" s="13" t="s">
        <v>78</v>
      </c>
      <c r="AW664" s="13" t="s">
        <v>31</v>
      </c>
      <c r="AX664" s="13" t="s">
        <v>70</v>
      </c>
      <c r="AY664" s="155" t="s">
        <v>142</v>
      </c>
    </row>
    <row r="665" spans="2:65" s="11" customFormat="1" ht="11.25">
      <c r="B665" s="139"/>
      <c r="D665" s="140" t="s">
        <v>151</v>
      </c>
      <c r="E665" s="141" t="s">
        <v>19</v>
      </c>
      <c r="F665" s="142" t="s">
        <v>2210</v>
      </c>
      <c r="H665" s="143">
        <v>72</v>
      </c>
      <c r="I665" s="144"/>
      <c r="L665" s="139"/>
      <c r="M665" s="145"/>
      <c r="T665" s="146"/>
      <c r="AT665" s="141" t="s">
        <v>151</v>
      </c>
      <c r="AU665" s="141" t="s">
        <v>78</v>
      </c>
      <c r="AV665" s="11" t="s">
        <v>80</v>
      </c>
      <c r="AW665" s="11" t="s">
        <v>31</v>
      </c>
      <c r="AX665" s="11" t="s">
        <v>70</v>
      </c>
      <c r="AY665" s="141" t="s">
        <v>142</v>
      </c>
    </row>
    <row r="666" spans="2:65" s="12" customFormat="1" ht="11.25">
      <c r="B666" s="147"/>
      <c r="D666" s="140" t="s">
        <v>151</v>
      </c>
      <c r="E666" s="148" t="s">
        <v>19</v>
      </c>
      <c r="F666" s="149" t="s">
        <v>154</v>
      </c>
      <c r="H666" s="150">
        <v>198</v>
      </c>
      <c r="I666" s="151"/>
      <c r="L666" s="147"/>
      <c r="M666" s="152"/>
      <c r="T666" s="153"/>
      <c r="AT666" s="148" t="s">
        <v>151</v>
      </c>
      <c r="AU666" s="148" t="s">
        <v>78</v>
      </c>
      <c r="AV666" s="12" t="s">
        <v>149</v>
      </c>
      <c r="AW666" s="12" t="s">
        <v>31</v>
      </c>
      <c r="AX666" s="12" t="s">
        <v>78</v>
      </c>
      <c r="AY666" s="148" t="s">
        <v>142</v>
      </c>
    </row>
    <row r="667" spans="2:65" s="1" customFormat="1" ht="114.95" customHeight="1">
      <c r="B667" s="32"/>
      <c r="C667" s="160" t="s">
        <v>545</v>
      </c>
      <c r="D667" s="160" t="s">
        <v>316</v>
      </c>
      <c r="E667" s="161" t="s">
        <v>1166</v>
      </c>
      <c r="F667" s="162" t="s">
        <v>1167</v>
      </c>
      <c r="G667" s="163" t="s">
        <v>164</v>
      </c>
      <c r="H667" s="164">
        <v>1208</v>
      </c>
      <c r="I667" s="165"/>
      <c r="J667" s="166">
        <f>ROUND(I667*H667,2)</f>
        <v>0</v>
      </c>
      <c r="K667" s="162" t="s">
        <v>147</v>
      </c>
      <c r="L667" s="32"/>
      <c r="M667" s="167" t="s">
        <v>19</v>
      </c>
      <c r="N667" s="168" t="s">
        <v>41</v>
      </c>
      <c r="P667" s="135">
        <f>O667*H667</f>
        <v>0</v>
      </c>
      <c r="Q667" s="135">
        <v>0</v>
      </c>
      <c r="R667" s="135">
        <f>Q667*H667</f>
        <v>0</v>
      </c>
      <c r="S667" s="135">
        <v>0</v>
      </c>
      <c r="T667" s="136">
        <f>S667*H667</f>
        <v>0</v>
      </c>
      <c r="AR667" s="137" t="s">
        <v>149</v>
      </c>
      <c r="AT667" s="137" t="s">
        <v>316</v>
      </c>
      <c r="AU667" s="137" t="s">
        <v>78</v>
      </c>
      <c r="AY667" s="17" t="s">
        <v>142</v>
      </c>
      <c r="BE667" s="138">
        <f>IF(N667="základní",J667,0)</f>
        <v>0</v>
      </c>
      <c r="BF667" s="138">
        <f>IF(N667="snížená",J667,0)</f>
        <v>0</v>
      </c>
      <c r="BG667" s="138">
        <f>IF(N667="zákl. přenesená",J667,0)</f>
        <v>0</v>
      </c>
      <c r="BH667" s="138">
        <f>IF(N667="sníž. přenesená",J667,0)</f>
        <v>0</v>
      </c>
      <c r="BI667" s="138">
        <f>IF(N667="nulová",J667,0)</f>
        <v>0</v>
      </c>
      <c r="BJ667" s="17" t="s">
        <v>78</v>
      </c>
      <c r="BK667" s="138">
        <f>ROUND(I667*H667,2)</f>
        <v>0</v>
      </c>
      <c r="BL667" s="17" t="s">
        <v>149</v>
      </c>
      <c r="BM667" s="137" t="s">
        <v>2426</v>
      </c>
    </row>
    <row r="668" spans="2:65" s="13" customFormat="1" ht="11.25">
      <c r="B668" s="154"/>
      <c r="D668" s="140" t="s">
        <v>151</v>
      </c>
      <c r="E668" s="155" t="s">
        <v>19</v>
      </c>
      <c r="F668" s="156" t="s">
        <v>2211</v>
      </c>
      <c r="H668" s="155" t="s">
        <v>19</v>
      </c>
      <c r="I668" s="157"/>
      <c r="L668" s="154"/>
      <c r="M668" s="158"/>
      <c r="T668" s="159"/>
      <c r="AT668" s="155" t="s">
        <v>151</v>
      </c>
      <c r="AU668" s="155" t="s">
        <v>78</v>
      </c>
      <c r="AV668" s="13" t="s">
        <v>78</v>
      </c>
      <c r="AW668" s="13" t="s">
        <v>31</v>
      </c>
      <c r="AX668" s="13" t="s">
        <v>70</v>
      </c>
      <c r="AY668" s="155" t="s">
        <v>142</v>
      </c>
    </row>
    <row r="669" spans="2:65" s="13" customFormat="1" ht="11.25">
      <c r="B669" s="154"/>
      <c r="D669" s="140" t="s">
        <v>151</v>
      </c>
      <c r="E669" s="155" t="s">
        <v>19</v>
      </c>
      <c r="F669" s="156" t="s">
        <v>2427</v>
      </c>
      <c r="H669" s="155" t="s">
        <v>19</v>
      </c>
      <c r="I669" s="157"/>
      <c r="L669" s="154"/>
      <c r="M669" s="158"/>
      <c r="T669" s="159"/>
      <c r="AT669" s="155" t="s">
        <v>151</v>
      </c>
      <c r="AU669" s="155" t="s">
        <v>78</v>
      </c>
      <c r="AV669" s="13" t="s">
        <v>78</v>
      </c>
      <c r="AW669" s="13" t="s">
        <v>31</v>
      </c>
      <c r="AX669" s="13" t="s">
        <v>70</v>
      </c>
      <c r="AY669" s="155" t="s">
        <v>142</v>
      </c>
    </row>
    <row r="670" spans="2:65" s="11" customFormat="1" ht="11.25">
      <c r="B670" s="139"/>
      <c r="D670" s="140" t="s">
        <v>151</v>
      </c>
      <c r="E670" s="141" t="s">
        <v>19</v>
      </c>
      <c r="F670" s="142" t="s">
        <v>2212</v>
      </c>
      <c r="H670" s="143">
        <v>1208</v>
      </c>
      <c r="I670" s="144"/>
      <c r="L670" s="139"/>
      <c r="M670" s="145"/>
      <c r="T670" s="146"/>
      <c r="AT670" s="141" t="s">
        <v>151</v>
      </c>
      <c r="AU670" s="141" t="s">
        <v>78</v>
      </c>
      <c r="AV670" s="11" t="s">
        <v>80</v>
      </c>
      <c r="AW670" s="11" t="s">
        <v>31</v>
      </c>
      <c r="AX670" s="11" t="s">
        <v>70</v>
      </c>
      <c r="AY670" s="141" t="s">
        <v>142</v>
      </c>
    </row>
    <row r="671" spans="2:65" s="12" customFormat="1" ht="11.25">
      <c r="B671" s="147"/>
      <c r="D671" s="140" t="s">
        <v>151</v>
      </c>
      <c r="E671" s="148" t="s">
        <v>19</v>
      </c>
      <c r="F671" s="149" t="s">
        <v>154</v>
      </c>
      <c r="H671" s="150">
        <v>1208</v>
      </c>
      <c r="I671" s="151"/>
      <c r="L671" s="147"/>
      <c r="M671" s="152"/>
      <c r="T671" s="153"/>
      <c r="AT671" s="148" t="s">
        <v>151</v>
      </c>
      <c r="AU671" s="148" t="s">
        <v>78</v>
      </c>
      <c r="AV671" s="12" t="s">
        <v>149</v>
      </c>
      <c r="AW671" s="12" t="s">
        <v>31</v>
      </c>
      <c r="AX671" s="12" t="s">
        <v>78</v>
      </c>
      <c r="AY671" s="148" t="s">
        <v>142</v>
      </c>
    </row>
    <row r="672" spans="2:65" s="1" customFormat="1" ht="114.95" customHeight="1">
      <c r="B672" s="32"/>
      <c r="C672" s="160" t="s">
        <v>549</v>
      </c>
      <c r="D672" s="160" t="s">
        <v>316</v>
      </c>
      <c r="E672" s="161" t="s">
        <v>2109</v>
      </c>
      <c r="F672" s="162" t="s">
        <v>2110</v>
      </c>
      <c r="G672" s="163" t="s">
        <v>164</v>
      </c>
      <c r="H672" s="164">
        <v>1252</v>
      </c>
      <c r="I672" s="165"/>
      <c r="J672" s="166">
        <f>ROUND(I672*H672,2)</f>
        <v>0</v>
      </c>
      <c r="K672" s="162" t="s">
        <v>147</v>
      </c>
      <c r="L672" s="32"/>
      <c r="M672" s="167" t="s">
        <v>19</v>
      </c>
      <c r="N672" s="168" t="s">
        <v>41</v>
      </c>
      <c r="P672" s="135">
        <f>O672*H672</f>
        <v>0</v>
      </c>
      <c r="Q672" s="135">
        <v>0</v>
      </c>
      <c r="R672" s="135">
        <f>Q672*H672</f>
        <v>0</v>
      </c>
      <c r="S672" s="135">
        <v>0</v>
      </c>
      <c r="T672" s="136">
        <f>S672*H672</f>
        <v>0</v>
      </c>
      <c r="AR672" s="137" t="s">
        <v>149</v>
      </c>
      <c r="AT672" s="137" t="s">
        <v>316</v>
      </c>
      <c r="AU672" s="137" t="s">
        <v>78</v>
      </c>
      <c r="AY672" s="17" t="s">
        <v>142</v>
      </c>
      <c r="BE672" s="138">
        <f>IF(N672="základní",J672,0)</f>
        <v>0</v>
      </c>
      <c r="BF672" s="138">
        <f>IF(N672="snížená",J672,0)</f>
        <v>0</v>
      </c>
      <c r="BG672" s="138">
        <f>IF(N672="zákl. přenesená",J672,0)</f>
        <v>0</v>
      </c>
      <c r="BH672" s="138">
        <f>IF(N672="sníž. přenesená",J672,0)</f>
        <v>0</v>
      </c>
      <c r="BI672" s="138">
        <f>IF(N672="nulová",J672,0)</f>
        <v>0</v>
      </c>
      <c r="BJ672" s="17" t="s">
        <v>78</v>
      </c>
      <c r="BK672" s="138">
        <f>ROUND(I672*H672,2)</f>
        <v>0</v>
      </c>
      <c r="BL672" s="17" t="s">
        <v>149</v>
      </c>
      <c r="BM672" s="137" t="s">
        <v>2428</v>
      </c>
    </row>
    <row r="673" spans="2:65" s="13" customFormat="1" ht="11.25">
      <c r="B673" s="154"/>
      <c r="D673" s="140" t="s">
        <v>151</v>
      </c>
      <c r="E673" s="155" t="s">
        <v>19</v>
      </c>
      <c r="F673" s="156" t="s">
        <v>2429</v>
      </c>
      <c r="H673" s="155" t="s">
        <v>19</v>
      </c>
      <c r="I673" s="157"/>
      <c r="L673" s="154"/>
      <c r="M673" s="158"/>
      <c r="T673" s="159"/>
      <c r="AT673" s="155" t="s">
        <v>151</v>
      </c>
      <c r="AU673" s="155" t="s">
        <v>78</v>
      </c>
      <c r="AV673" s="13" t="s">
        <v>78</v>
      </c>
      <c r="AW673" s="13" t="s">
        <v>31</v>
      </c>
      <c r="AX673" s="13" t="s">
        <v>70</v>
      </c>
      <c r="AY673" s="155" t="s">
        <v>142</v>
      </c>
    </row>
    <row r="674" spans="2:65" s="11" customFormat="1" ht="11.25">
      <c r="B674" s="139"/>
      <c r="D674" s="140" t="s">
        <v>151</v>
      </c>
      <c r="E674" s="141" t="s">
        <v>19</v>
      </c>
      <c r="F674" s="142" t="s">
        <v>2430</v>
      </c>
      <c r="H674" s="143">
        <v>1252</v>
      </c>
      <c r="I674" s="144"/>
      <c r="L674" s="139"/>
      <c r="M674" s="145"/>
      <c r="T674" s="146"/>
      <c r="AT674" s="141" t="s">
        <v>151</v>
      </c>
      <c r="AU674" s="141" t="s">
        <v>78</v>
      </c>
      <c r="AV674" s="11" t="s">
        <v>80</v>
      </c>
      <c r="AW674" s="11" t="s">
        <v>31</v>
      </c>
      <c r="AX674" s="11" t="s">
        <v>70</v>
      </c>
      <c r="AY674" s="141" t="s">
        <v>142</v>
      </c>
    </row>
    <row r="675" spans="2:65" s="12" customFormat="1" ht="11.25">
      <c r="B675" s="147"/>
      <c r="D675" s="140" t="s">
        <v>151</v>
      </c>
      <c r="E675" s="148" t="s">
        <v>19</v>
      </c>
      <c r="F675" s="149" t="s">
        <v>154</v>
      </c>
      <c r="H675" s="150">
        <v>1252</v>
      </c>
      <c r="I675" s="151"/>
      <c r="L675" s="147"/>
      <c r="M675" s="152"/>
      <c r="T675" s="153"/>
      <c r="AT675" s="148" t="s">
        <v>151</v>
      </c>
      <c r="AU675" s="148" t="s">
        <v>78</v>
      </c>
      <c r="AV675" s="12" t="s">
        <v>149</v>
      </c>
      <c r="AW675" s="12" t="s">
        <v>31</v>
      </c>
      <c r="AX675" s="12" t="s">
        <v>78</v>
      </c>
      <c r="AY675" s="148" t="s">
        <v>142</v>
      </c>
    </row>
    <row r="676" spans="2:65" s="1" customFormat="1" ht="128.65" customHeight="1">
      <c r="B676" s="32"/>
      <c r="C676" s="160" t="s">
        <v>555</v>
      </c>
      <c r="D676" s="160" t="s">
        <v>316</v>
      </c>
      <c r="E676" s="161" t="s">
        <v>382</v>
      </c>
      <c r="F676" s="162" t="s">
        <v>383</v>
      </c>
      <c r="G676" s="163" t="s">
        <v>164</v>
      </c>
      <c r="H676" s="164">
        <v>1186</v>
      </c>
      <c r="I676" s="165"/>
      <c r="J676" s="166">
        <f>ROUND(I676*H676,2)</f>
        <v>0</v>
      </c>
      <c r="K676" s="162" t="s">
        <v>147</v>
      </c>
      <c r="L676" s="32"/>
      <c r="M676" s="167" t="s">
        <v>19</v>
      </c>
      <c r="N676" s="168" t="s">
        <v>41</v>
      </c>
      <c r="P676" s="135">
        <f>O676*H676</f>
        <v>0</v>
      </c>
      <c r="Q676" s="135">
        <v>0</v>
      </c>
      <c r="R676" s="135">
        <f>Q676*H676</f>
        <v>0</v>
      </c>
      <c r="S676" s="135">
        <v>0</v>
      </c>
      <c r="T676" s="136">
        <f>S676*H676</f>
        <v>0</v>
      </c>
      <c r="AR676" s="137" t="s">
        <v>149</v>
      </c>
      <c r="AT676" s="137" t="s">
        <v>316</v>
      </c>
      <c r="AU676" s="137" t="s">
        <v>78</v>
      </c>
      <c r="AY676" s="17" t="s">
        <v>142</v>
      </c>
      <c r="BE676" s="138">
        <f>IF(N676="základní",J676,0)</f>
        <v>0</v>
      </c>
      <c r="BF676" s="138">
        <f>IF(N676="snížená",J676,0)</f>
        <v>0</v>
      </c>
      <c r="BG676" s="138">
        <f>IF(N676="zákl. přenesená",J676,0)</f>
        <v>0</v>
      </c>
      <c r="BH676" s="138">
        <f>IF(N676="sníž. přenesená",J676,0)</f>
        <v>0</v>
      </c>
      <c r="BI676" s="138">
        <f>IF(N676="nulová",J676,0)</f>
        <v>0</v>
      </c>
      <c r="BJ676" s="17" t="s">
        <v>78</v>
      </c>
      <c r="BK676" s="138">
        <f>ROUND(I676*H676,2)</f>
        <v>0</v>
      </c>
      <c r="BL676" s="17" t="s">
        <v>149</v>
      </c>
      <c r="BM676" s="137" t="s">
        <v>2431</v>
      </c>
    </row>
    <row r="677" spans="2:65" s="1" customFormat="1" ht="19.5">
      <c r="B677" s="32"/>
      <c r="D677" s="140" t="s">
        <v>314</v>
      </c>
      <c r="F677" s="169" t="s">
        <v>379</v>
      </c>
      <c r="I677" s="170"/>
      <c r="L677" s="32"/>
      <c r="M677" s="171"/>
      <c r="T677" s="53"/>
      <c r="AT677" s="17" t="s">
        <v>314</v>
      </c>
      <c r="AU677" s="17" t="s">
        <v>78</v>
      </c>
    </row>
    <row r="678" spans="2:65" s="13" customFormat="1" ht="11.25">
      <c r="B678" s="154"/>
      <c r="D678" s="140" t="s">
        <v>151</v>
      </c>
      <c r="E678" s="155" t="s">
        <v>19</v>
      </c>
      <c r="F678" s="156" t="s">
        <v>2432</v>
      </c>
      <c r="H678" s="155" t="s">
        <v>19</v>
      </c>
      <c r="I678" s="157"/>
      <c r="L678" s="154"/>
      <c r="M678" s="158"/>
      <c r="T678" s="159"/>
      <c r="AT678" s="155" t="s">
        <v>151</v>
      </c>
      <c r="AU678" s="155" t="s">
        <v>78</v>
      </c>
      <c r="AV678" s="13" t="s">
        <v>78</v>
      </c>
      <c r="AW678" s="13" t="s">
        <v>31</v>
      </c>
      <c r="AX678" s="13" t="s">
        <v>70</v>
      </c>
      <c r="AY678" s="155" t="s">
        <v>142</v>
      </c>
    </row>
    <row r="679" spans="2:65" s="11" customFormat="1" ht="11.25">
      <c r="B679" s="139"/>
      <c r="D679" s="140" t="s">
        <v>151</v>
      </c>
      <c r="E679" s="141" t="s">
        <v>19</v>
      </c>
      <c r="F679" s="142" t="s">
        <v>2433</v>
      </c>
      <c r="H679" s="143">
        <v>988</v>
      </c>
      <c r="I679" s="144"/>
      <c r="L679" s="139"/>
      <c r="M679" s="145"/>
      <c r="T679" s="146"/>
      <c r="AT679" s="141" t="s">
        <v>151</v>
      </c>
      <c r="AU679" s="141" t="s">
        <v>78</v>
      </c>
      <c r="AV679" s="11" t="s">
        <v>80</v>
      </c>
      <c r="AW679" s="11" t="s">
        <v>31</v>
      </c>
      <c r="AX679" s="11" t="s">
        <v>70</v>
      </c>
      <c r="AY679" s="141" t="s">
        <v>142</v>
      </c>
    </row>
    <row r="680" spans="2:65" s="11" customFormat="1" ht="11.25">
      <c r="B680" s="139"/>
      <c r="D680" s="140" t="s">
        <v>151</v>
      </c>
      <c r="E680" s="141" t="s">
        <v>19</v>
      </c>
      <c r="F680" s="142" t="s">
        <v>2434</v>
      </c>
      <c r="H680" s="143">
        <v>198</v>
      </c>
      <c r="I680" s="144"/>
      <c r="L680" s="139"/>
      <c r="M680" s="145"/>
      <c r="T680" s="146"/>
      <c r="AT680" s="141" t="s">
        <v>151</v>
      </c>
      <c r="AU680" s="141" t="s">
        <v>78</v>
      </c>
      <c r="AV680" s="11" t="s">
        <v>80</v>
      </c>
      <c r="AW680" s="11" t="s">
        <v>31</v>
      </c>
      <c r="AX680" s="11" t="s">
        <v>70</v>
      </c>
      <c r="AY680" s="141" t="s">
        <v>142</v>
      </c>
    </row>
    <row r="681" spans="2:65" s="12" customFormat="1" ht="11.25">
      <c r="B681" s="147"/>
      <c r="D681" s="140" t="s">
        <v>151</v>
      </c>
      <c r="E681" s="148" t="s">
        <v>19</v>
      </c>
      <c r="F681" s="149" t="s">
        <v>154</v>
      </c>
      <c r="H681" s="150">
        <v>1186</v>
      </c>
      <c r="I681" s="151"/>
      <c r="L681" s="147"/>
      <c r="M681" s="152"/>
      <c r="T681" s="153"/>
      <c r="AT681" s="148" t="s">
        <v>151</v>
      </c>
      <c r="AU681" s="148" t="s">
        <v>78</v>
      </c>
      <c r="AV681" s="12" t="s">
        <v>149</v>
      </c>
      <c r="AW681" s="12" t="s">
        <v>31</v>
      </c>
      <c r="AX681" s="12" t="s">
        <v>78</v>
      </c>
      <c r="AY681" s="148" t="s">
        <v>142</v>
      </c>
    </row>
    <row r="682" spans="2:65" s="1" customFormat="1" ht="49.15" customHeight="1">
      <c r="B682" s="32"/>
      <c r="C682" s="160" t="s">
        <v>561</v>
      </c>
      <c r="D682" s="160" t="s">
        <v>316</v>
      </c>
      <c r="E682" s="161" t="s">
        <v>401</v>
      </c>
      <c r="F682" s="162" t="s">
        <v>402</v>
      </c>
      <c r="G682" s="163" t="s">
        <v>146</v>
      </c>
      <c r="H682" s="164">
        <v>60</v>
      </c>
      <c r="I682" s="165"/>
      <c r="J682" s="166">
        <f>ROUND(I682*H682,2)</f>
        <v>0</v>
      </c>
      <c r="K682" s="162" t="s">
        <v>147</v>
      </c>
      <c r="L682" s="32"/>
      <c r="M682" s="167" t="s">
        <v>19</v>
      </c>
      <c r="N682" s="168" t="s">
        <v>41</v>
      </c>
      <c r="P682" s="135">
        <f>O682*H682</f>
        <v>0</v>
      </c>
      <c r="Q682" s="135">
        <v>0</v>
      </c>
      <c r="R682" s="135">
        <f>Q682*H682</f>
        <v>0</v>
      </c>
      <c r="S682" s="135">
        <v>0</v>
      </c>
      <c r="T682" s="136">
        <f>S682*H682</f>
        <v>0</v>
      </c>
      <c r="AR682" s="137" t="s">
        <v>149</v>
      </c>
      <c r="AT682" s="137" t="s">
        <v>316</v>
      </c>
      <c r="AU682" s="137" t="s">
        <v>78</v>
      </c>
      <c r="AY682" s="17" t="s">
        <v>142</v>
      </c>
      <c r="BE682" s="138">
        <f>IF(N682="základní",J682,0)</f>
        <v>0</v>
      </c>
      <c r="BF682" s="138">
        <f>IF(N682="snížená",J682,0)</f>
        <v>0</v>
      </c>
      <c r="BG682" s="138">
        <f>IF(N682="zákl. přenesená",J682,0)</f>
        <v>0</v>
      </c>
      <c r="BH682" s="138">
        <f>IF(N682="sníž. přenesená",J682,0)</f>
        <v>0</v>
      </c>
      <c r="BI682" s="138">
        <f>IF(N682="nulová",J682,0)</f>
        <v>0</v>
      </c>
      <c r="BJ682" s="17" t="s">
        <v>78</v>
      </c>
      <c r="BK682" s="138">
        <f>ROUND(I682*H682,2)</f>
        <v>0</v>
      </c>
      <c r="BL682" s="17" t="s">
        <v>149</v>
      </c>
      <c r="BM682" s="137" t="s">
        <v>2435</v>
      </c>
    </row>
    <row r="683" spans="2:65" s="1" customFormat="1" ht="19.5">
      <c r="B683" s="32"/>
      <c r="D683" s="140" t="s">
        <v>314</v>
      </c>
      <c r="F683" s="169" t="s">
        <v>399</v>
      </c>
      <c r="I683" s="170"/>
      <c r="L683" s="32"/>
      <c r="M683" s="171"/>
      <c r="T683" s="53"/>
      <c r="AT683" s="17" t="s">
        <v>314</v>
      </c>
      <c r="AU683" s="17" t="s">
        <v>78</v>
      </c>
    </row>
    <row r="684" spans="2:65" s="11" customFormat="1" ht="11.25">
      <c r="B684" s="139"/>
      <c r="D684" s="140" t="s">
        <v>151</v>
      </c>
      <c r="E684" s="141" t="s">
        <v>19</v>
      </c>
      <c r="F684" s="142" t="s">
        <v>471</v>
      </c>
      <c r="H684" s="143">
        <v>60</v>
      </c>
      <c r="I684" s="144"/>
      <c r="L684" s="139"/>
      <c r="M684" s="145"/>
      <c r="T684" s="146"/>
      <c r="AT684" s="141" t="s">
        <v>151</v>
      </c>
      <c r="AU684" s="141" t="s">
        <v>78</v>
      </c>
      <c r="AV684" s="11" t="s">
        <v>80</v>
      </c>
      <c r="AW684" s="11" t="s">
        <v>31</v>
      </c>
      <c r="AX684" s="11" t="s">
        <v>70</v>
      </c>
      <c r="AY684" s="141" t="s">
        <v>142</v>
      </c>
    </row>
    <row r="685" spans="2:65" s="12" customFormat="1" ht="11.25">
      <c r="B685" s="147"/>
      <c r="D685" s="140" t="s">
        <v>151</v>
      </c>
      <c r="E685" s="148" t="s">
        <v>19</v>
      </c>
      <c r="F685" s="149" t="s">
        <v>154</v>
      </c>
      <c r="H685" s="150">
        <v>60</v>
      </c>
      <c r="I685" s="151"/>
      <c r="L685" s="147"/>
      <c r="M685" s="152"/>
      <c r="T685" s="153"/>
      <c r="AT685" s="148" t="s">
        <v>151</v>
      </c>
      <c r="AU685" s="148" t="s">
        <v>78</v>
      </c>
      <c r="AV685" s="12" t="s">
        <v>149</v>
      </c>
      <c r="AW685" s="12" t="s">
        <v>31</v>
      </c>
      <c r="AX685" s="12" t="s">
        <v>78</v>
      </c>
      <c r="AY685" s="148" t="s">
        <v>142</v>
      </c>
    </row>
    <row r="686" spans="2:65" s="1" customFormat="1" ht="49.15" customHeight="1">
      <c r="B686" s="32"/>
      <c r="C686" s="160" t="s">
        <v>579</v>
      </c>
      <c r="D686" s="160" t="s">
        <v>316</v>
      </c>
      <c r="E686" s="161" t="s">
        <v>412</v>
      </c>
      <c r="F686" s="162" t="s">
        <v>413</v>
      </c>
      <c r="G686" s="163" t="s">
        <v>146</v>
      </c>
      <c r="H686" s="164">
        <v>198</v>
      </c>
      <c r="I686" s="165"/>
      <c r="J686" s="166">
        <f>ROUND(I686*H686,2)</f>
        <v>0</v>
      </c>
      <c r="K686" s="162" t="s">
        <v>147</v>
      </c>
      <c r="L686" s="32"/>
      <c r="M686" s="167" t="s">
        <v>19</v>
      </c>
      <c r="N686" s="168" t="s">
        <v>41</v>
      </c>
      <c r="P686" s="135">
        <f>O686*H686</f>
        <v>0</v>
      </c>
      <c r="Q686" s="135">
        <v>0</v>
      </c>
      <c r="R686" s="135">
        <f>Q686*H686</f>
        <v>0</v>
      </c>
      <c r="S686" s="135">
        <v>0</v>
      </c>
      <c r="T686" s="136">
        <f>S686*H686</f>
        <v>0</v>
      </c>
      <c r="AR686" s="137" t="s">
        <v>149</v>
      </c>
      <c r="AT686" s="137" t="s">
        <v>316</v>
      </c>
      <c r="AU686" s="137" t="s">
        <v>78</v>
      </c>
      <c r="AY686" s="17" t="s">
        <v>142</v>
      </c>
      <c r="BE686" s="138">
        <f>IF(N686="základní",J686,0)</f>
        <v>0</v>
      </c>
      <c r="BF686" s="138">
        <f>IF(N686="snížená",J686,0)</f>
        <v>0</v>
      </c>
      <c r="BG686" s="138">
        <f>IF(N686="zákl. přenesená",J686,0)</f>
        <v>0</v>
      </c>
      <c r="BH686" s="138">
        <f>IF(N686="sníž. přenesená",J686,0)</f>
        <v>0</v>
      </c>
      <c r="BI686" s="138">
        <f>IF(N686="nulová",J686,0)</f>
        <v>0</v>
      </c>
      <c r="BJ686" s="17" t="s">
        <v>78</v>
      </c>
      <c r="BK686" s="138">
        <f>ROUND(I686*H686,2)</f>
        <v>0</v>
      </c>
      <c r="BL686" s="17" t="s">
        <v>149</v>
      </c>
      <c r="BM686" s="137" t="s">
        <v>2436</v>
      </c>
    </row>
    <row r="687" spans="2:65" s="1" customFormat="1" ht="19.5">
      <c r="B687" s="32"/>
      <c r="D687" s="140" t="s">
        <v>314</v>
      </c>
      <c r="F687" s="169" t="s">
        <v>399</v>
      </c>
      <c r="I687" s="170"/>
      <c r="L687" s="32"/>
      <c r="M687" s="171"/>
      <c r="T687" s="53"/>
      <c r="AT687" s="17" t="s">
        <v>314</v>
      </c>
      <c r="AU687" s="17" t="s">
        <v>78</v>
      </c>
    </row>
    <row r="688" spans="2:65" s="13" customFormat="1" ht="11.25">
      <c r="B688" s="154"/>
      <c r="D688" s="140" t="s">
        <v>151</v>
      </c>
      <c r="E688" s="155" t="s">
        <v>19</v>
      </c>
      <c r="F688" s="156" t="s">
        <v>2437</v>
      </c>
      <c r="H688" s="155" t="s">
        <v>19</v>
      </c>
      <c r="I688" s="157"/>
      <c r="L688" s="154"/>
      <c r="M688" s="158"/>
      <c r="T688" s="159"/>
      <c r="AT688" s="155" t="s">
        <v>151</v>
      </c>
      <c r="AU688" s="155" t="s">
        <v>78</v>
      </c>
      <c r="AV688" s="13" t="s">
        <v>78</v>
      </c>
      <c r="AW688" s="13" t="s">
        <v>31</v>
      </c>
      <c r="AX688" s="13" t="s">
        <v>70</v>
      </c>
      <c r="AY688" s="155" t="s">
        <v>142</v>
      </c>
    </row>
    <row r="689" spans="2:65" s="11" customFormat="1" ht="11.25">
      <c r="B689" s="139"/>
      <c r="D689" s="140" t="s">
        <v>151</v>
      </c>
      <c r="E689" s="141" t="s">
        <v>19</v>
      </c>
      <c r="F689" s="142" t="s">
        <v>2438</v>
      </c>
      <c r="H689" s="143">
        <v>52.167000000000002</v>
      </c>
      <c r="I689" s="144"/>
      <c r="L689" s="139"/>
      <c r="M689" s="145"/>
      <c r="T689" s="146"/>
      <c r="AT689" s="141" t="s">
        <v>151</v>
      </c>
      <c r="AU689" s="141" t="s">
        <v>78</v>
      </c>
      <c r="AV689" s="11" t="s">
        <v>80</v>
      </c>
      <c r="AW689" s="11" t="s">
        <v>31</v>
      </c>
      <c r="AX689" s="11" t="s">
        <v>70</v>
      </c>
      <c r="AY689" s="141" t="s">
        <v>142</v>
      </c>
    </row>
    <row r="690" spans="2:65" s="11" customFormat="1" ht="11.25">
      <c r="B690" s="139"/>
      <c r="D690" s="140" t="s">
        <v>151</v>
      </c>
      <c r="E690" s="141" t="s">
        <v>19</v>
      </c>
      <c r="F690" s="142" t="s">
        <v>410</v>
      </c>
      <c r="H690" s="143">
        <v>1.833</v>
      </c>
      <c r="I690" s="144"/>
      <c r="L690" s="139"/>
      <c r="M690" s="145"/>
      <c r="T690" s="146"/>
      <c r="AT690" s="141" t="s">
        <v>151</v>
      </c>
      <c r="AU690" s="141" t="s">
        <v>78</v>
      </c>
      <c r="AV690" s="11" t="s">
        <v>80</v>
      </c>
      <c r="AW690" s="11" t="s">
        <v>31</v>
      </c>
      <c r="AX690" s="11" t="s">
        <v>70</v>
      </c>
      <c r="AY690" s="141" t="s">
        <v>142</v>
      </c>
    </row>
    <row r="691" spans="2:65" s="13" customFormat="1" ht="11.25">
      <c r="B691" s="154"/>
      <c r="D691" s="140" t="s">
        <v>151</v>
      </c>
      <c r="E691" s="155" t="s">
        <v>19</v>
      </c>
      <c r="F691" s="156" t="s">
        <v>855</v>
      </c>
      <c r="H691" s="155" t="s">
        <v>19</v>
      </c>
      <c r="I691" s="157"/>
      <c r="L691" s="154"/>
      <c r="M691" s="158"/>
      <c r="T691" s="159"/>
      <c r="AT691" s="155" t="s">
        <v>151</v>
      </c>
      <c r="AU691" s="155" t="s">
        <v>78</v>
      </c>
      <c r="AV691" s="13" t="s">
        <v>78</v>
      </c>
      <c r="AW691" s="13" t="s">
        <v>31</v>
      </c>
      <c r="AX691" s="13" t="s">
        <v>70</v>
      </c>
      <c r="AY691" s="155" t="s">
        <v>142</v>
      </c>
    </row>
    <row r="692" spans="2:65" s="11" customFormat="1" ht="11.25">
      <c r="B692" s="139"/>
      <c r="D692" s="140" t="s">
        <v>151</v>
      </c>
      <c r="E692" s="141" t="s">
        <v>19</v>
      </c>
      <c r="F692" s="142" t="s">
        <v>2439</v>
      </c>
      <c r="H692" s="143">
        <v>50.332999999999998</v>
      </c>
      <c r="I692" s="144"/>
      <c r="L692" s="139"/>
      <c r="M692" s="145"/>
      <c r="T692" s="146"/>
      <c r="AT692" s="141" t="s">
        <v>151</v>
      </c>
      <c r="AU692" s="141" t="s">
        <v>78</v>
      </c>
      <c r="AV692" s="11" t="s">
        <v>80</v>
      </c>
      <c r="AW692" s="11" t="s">
        <v>31</v>
      </c>
      <c r="AX692" s="11" t="s">
        <v>70</v>
      </c>
      <c r="AY692" s="141" t="s">
        <v>142</v>
      </c>
    </row>
    <row r="693" spans="2:65" s="11" customFormat="1" ht="11.25">
      <c r="B693" s="139"/>
      <c r="D693" s="140" t="s">
        <v>151</v>
      </c>
      <c r="E693" s="141" t="s">
        <v>19</v>
      </c>
      <c r="F693" s="142" t="s">
        <v>2440</v>
      </c>
      <c r="H693" s="143">
        <v>1.667</v>
      </c>
      <c r="I693" s="144"/>
      <c r="L693" s="139"/>
      <c r="M693" s="145"/>
      <c r="T693" s="146"/>
      <c r="AT693" s="141" t="s">
        <v>151</v>
      </c>
      <c r="AU693" s="141" t="s">
        <v>78</v>
      </c>
      <c r="AV693" s="11" t="s">
        <v>80</v>
      </c>
      <c r="AW693" s="11" t="s">
        <v>31</v>
      </c>
      <c r="AX693" s="11" t="s">
        <v>70</v>
      </c>
      <c r="AY693" s="141" t="s">
        <v>142</v>
      </c>
    </row>
    <row r="694" spans="2:65" s="13" customFormat="1" ht="11.25">
      <c r="B694" s="154"/>
      <c r="D694" s="140" t="s">
        <v>151</v>
      </c>
      <c r="E694" s="155" t="s">
        <v>19</v>
      </c>
      <c r="F694" s="156" t="s">
        <v>1373</v>
      </c>
      <c r="H694" s="155" t="s">
        <v>19</v>
      </c>
      <c r="I694" s="157"/>
      <c r="L694" s="154"/>
      <c r="M694" s="158"/>
      <c r="T694" s="159"/>
      <c r="AT694" s="155" t="s">
        <v>151</v>
      </c>
      <c r="AU694" s="155" t="s">
        <v>78</v>
      </c>
      <c r="AV694" s="13" t="s">
        <v>78</v>
      </c>
      <c r="AW694" s="13" t="s">
        <v>31</v>
      </c>
      <c r="AX694" s="13" t="s">
        <v>70</v>
      </c>
      <c r="AY694" s="155" t="s">
        <v>142</v>
      </c>
    </row>
    <row r="695" spans="2:65" s="11" customFormat="1" ht="11.25">
      <c r="B695" s="139"/>
      <c r="D695" s="140" t="s">
        <v>151</v>
      </c>
      <c r="E695" s="141" t="s">
        <v>19</v>
      </c>
      <c r="F695" s="142" t="s">
        <v>2441</v>
      </c>
      <c r="H695" s="143">
        <v>41.167000000000002</v>
      </c>
      <c r="I695" s="144"/>
      <c r="L695" s="139"/>
      <c r="M695" s="145"/>
      <c r="T695" s="146"/>
      <c r="AT695" s="141" t="s">
        <v>151</v>
      </c>
      <c r="AU695" s="141" t="s">
        <v>78</v>
      </c>
      <c r="AV695" s="11" t="s">
        <v>80</v>
      </c>
      <c r="AW695" s="11" t="s">
        <v>31</v>
      </c>
      <c r="AX695" s="11" t="s">
        <v>70</v>
      </c>
      <c r="AY695" s="141" t="s">
        <v>142</v>
      </c>
    </row>
    <row r="696" spans="2:65" s="11" customFormat="1" ht="11.25">
      <c r="B696" s="139"/>
      <c r="D696" s="140" t="s">
        <v>151</v>
      </c>
      <c r="E696" s="141" t="s">
        <v>19</v>
      </c>
      <c r="F696" s="142" t="s">
        <v>2442</v>
      </c>
      <c r="H696" s="143">
        <v>0.83299999999999996</v>
      </c>
      <c r="I696" s="144"/>
      <c r="L696" s="139"/>
      <c r="M696" s="145"/>
      <c r="T696" s="146"/>
      <c r="AT696" s="141" t="s">
        <v>151</v>
      </c>
      <c r="AU696" s="141" t="s">
        <v>78</v>
      </c>
      <c r="AV696" s="11" t="s">
        <v>80</v>
      </c>
      <c r="AW696" s="11" t="s">
        <v>31</v>
      </c>
      <c r="AX696" s="11" t="s">
        <v>70</v>
      </c>
      <c r="AY696" s="141" t="s">
        <v>142</v>
      </c>
    </row>
    <row r="697" spans="2:65" s="11" customFormat="1" ht="11.25">
      <c r="B697" s="139"/>
      <c r="D697" s="140" t="s">
        <v>151</v>
      </c>
      <c r="E697" s="141" t="s">
        <v>19</v>
      </c>
      <c r="F697" s="142" t="s">
        <v>2443</v>
      </c>
      <c r="H697" s="143">
        <v>8.25</v>
      </c>
      <c r="I697" s="144"/>
      <c r="L697" s="139"/>
      <c r="M697" s="145"/>
      <c r="T697" s="146"/>
      <c r="AT697" s="141" t="s">
        <v>151</v>
      </c>
      <c r="AU697" s="141" t="s">
        <v>78</v>
      </c>
      <c r="AV697" s="11" t="s">
        <v>80</v>
      </c>
      <c r="AW697" s="11" t="s">
        <v>31</v>
      </c>
      <c r="AX697" s="11" t="s">
        <v>70</v>
      </c>
      <c r="AY697" s="141" t="s">
        <v>142</v>
      </c>
    </row>
    <row r="698" spans="2:65" s="11" customFormat="1" ht="11.25">
      <c r="B698" s="139"/>
      <c r="D698" s="140" t="s">
        <v>151</v>
      </c>
      <c r="E698" s="141" t="s">
        <v>19</v>
      </c>
      <c r="F698" s="142" t="s">
        <v>2444</v>
      </c>
      <c r="H698" s="143">
        <v>1.75</v>
      </c>
      <c r="I698" s="144"/>
      <c r="L698" s="139"/>
      <c r="M698" s="145"/>
      <c r="T698" s="146"/>
      <c r="AT698" s="141" t="s">
        <v>151</v>
      </c>
      <c r="AU698" s="141" t="s">
        <v>78</v>
      </c>
      <c r="AV698" s="11" t="s">
        <v>80</v>
      </c>
      <c r="AW698" s="11" t="s">
        <v>31</v>
      </c>
      <c r="AX698" s="11" t="s">
        <v>70</v>
      </c>
      <c r="AY698" s="141" t="s">
        <v>142</v>
      </c>
    </row>
    <row r="699" spans="2:65" s="11" customFormat="1" ht="11.25">
      <c r="B699" s="139"/>
      <c r="D699" s="140" t="s">
        <v>151</v>
      </c>
      <c r="E699" s="141" t="s">
        <v>19</v>
      </c>
      <c r="F699" s="142" t="s">
        <v>364</v>
      </c>
      <c r="H699" s="143">
        <v>40</v>
      </c>
      <c r="I699" s="144"/>
      <c r="L699" s="139"/>
      <c r="M699" s="145"/>
      <c r="T699" s="146"/>
      <c r="AT699" s="141" t="s">
        <v>151</v>
      </c>
      <c r="AU699" s="141" t="s">
        <v>78</v>
      </c>
      <c r="AV699" s="11" t="s">
        <v>80</v>
      </c>
      <c r="AW699" s="11" t="s">
        <v>31</v>
      </c>
      <c r="AX699" s="11" t="s">
        <v>70</v>
      </c>
      <c r="AY699" s="141" t="s">
        <v>142</v>
      </c>
    </row>
    <row r="700" spans="2:65" s="12" customFormat="1" ht="11.25">
      <c r="B700" s="147"/>
      <c r="D700" s="140" t="s">
        <v>151</v>
      </c>
      <c r="E700" s="148" t="s">
        <v>19</v>
      </c>
      <c r="F700" s="149" t="s">
        <v>154</v>
      </c>
      <c r="H700" s="150">
        <v>198</v>
      </c>
      <c r="I700" s="151"/>
      <c r="L700" s="147"/>
      <c r="M700" s="152"/>
      <c r="T700" s="153"/>
      <c r="AT700" s="148" t="s">
        <v>151</v>
      </c>
      <c r="AU700" s="148" t="s">
        <v>78</v>
      </c>
      <c r="AV700" s="12" t="s">
        <v>149</v>
      </c>
      <c r="AW700" s="12" t="s">
        <v>31</v>
      </c>
      <c r="AX700" s="12" t="s">
        <v>78</v>
      </c>
      <c r="AY700" s="148" t="s">
        <v>142</v>
      </c>
    </row>
    <row r="701" spans="2:65" s="1" customFormat="1" ht="78" customHeight="1">
      <c r="B701" s="32"/>
      <c r="C701" s="160" t="s">
        <v>588</v>
      </c>
      <c r="D701" s="160" t="s">
        <v>316</v>
      </c>
      <c r="E701" s="161" t="s">
        <v>2445</v>
      </c>
      <c r="F701" s="162" t="s">
        <v>2446</v>
      </c>
      <c r="G701" s="163" t="s">
        <v>146</v>
      </c>
      <c r="H701" s="164">
        <v>1308</v>
      </c>
      <c r="I701" s="165"/>
      <c r="J701" s="166">
        <f>ROUND(I701*H701,2)</f>
        <v>0</v>
      </c>
      <c r="K701" s="162" t="s">
        <v>147</v>
      </c>
      <c r="L701" s="32"/>
      <c r="M701" s="167" t="s">
        <v>19</v>
      </c>
      <c r="N701" s="168" t="s">
        <v>41</v>
      </c>
      <c r="P701" s="135">
        <f>O701*H701</f>
        <v>0</v>
      </c>
      <c r="Q701" s="135">
        <v>0</v>
      </c>
      <c r="R701" s="135">
        <f>Q701*H701</f>
        <v>0</v>
      </c>
      <c r="S701" s="135">
        <v>0</v>
      </c>
      <c r="T701" s="136">
        <f>S701*H701</f>
        <v>0</v>
      </c>
      <c r="AR701" s="137" t="s">
        <v>149</v>
      </c>
      <c r="AT701" s="137" t="s">
        <v>316</v>
      </c>
      <c r="AU701" s="137" t="s">
        <v>78</v>
      </c>
      <c r="AY701" s="17" t="s">
        <v>142</v>
      </c>
      <c r="BE701" s="138">
        <f>IF(N701="základní",J701,0)</f>
        <v>0</v>
      </c>
      <c r="BF701" s="138">
        <f>IF(N701="snížená",J701,0)</f>
        <v>0</v>
      </c>
      <c r="BG701" s="138">
        <f>IF(N701="zákl. přenesená",J701,0)</f>
        <v>0</v>
      </c>
      <c r="BH701" s="138">
        <f>IF(N701="sníž. přenesená",J701,0)</f>
        <v>0</v>
      </c>
      <c r="BI701" s="138">
        <f>IF(N701="nulová",J701,0)</f>
        <v>0</v>
      </c>
      <c r="BJ701" s="17" t="s">
        <v>78</v>
      </c>
      <c r="BK701" s="138">
        <f>ROUND(I701*H701,2)</f>
        <v>0</v>
      </c>
      <c r="BL701" s="17" t="s">
        <v>149</v>
      </c>
      <c r="BM701" s="137" t="s">
        <v>2447</v>
      </c>
    </row>
    <row r="702" spans="2:65" s="13" customFormat="1" ht="11.25">
      <c r="B702" s="154"/>
      <c r="D702" s="140" t="s">
        <v>151</v>
      </c>
      <c r="E702" s="155" t="s">
        <v>19</v>
      </c>
      <c r="F702" s="156" t="s">
        <v>2279</v>
      </c>
      <c r="H702" s="155" t="s">
        <v>19</v>
      </c>
      <c r="I702" s="157"/>
      <c r="L702" s="154"/>
      <c r="M702" s="158"/>
      <c r="T702" s="159"/>
      <c r="AT702" s="155" t="s">
        <v>151</v>
      </c>
      <c r="AU702" s="155" t="s">
        <v>78</v>
      </c>
      <c r="AV702" s="13" t="s">
        <v>78</v>
      </c>
      <c r="AW702" s="13" t="s">
        <v>31</v>
      </c>
      <c r="AX702" s="13" t="s">
        <v>70</v>
      </c>
      <c r="AY702" s="155" t="s">
        <v>142</v>
      </c>
    </row>
    <row r="703" spans="2:65" s="11" customFormat="1" ht="11.25">
      <c r="B703" s="139"/>
      <c r="D703" s="140" t="s">
        <v>151</v>
      </c>
      <c r="E703" s="141" t="s">
        <v>19</v>
      </c>
      <c r="F703" s="142" t="s">
        <v>2280</v>
      </c>
      <c r="H703" s="143">
        <v>188</v>
      </c>
      <c r="I703" s="144"/>
      <c r="L703" s="139"/>
      <c r="M703" s="145"/>
      <c r="T703" s="146"/>
      <c r="AT703" s="141" t="s">
        <v>151</v>
      </c>
      <c r="AU703" s="141" t="s">
        <v>78</v>
      </c>
      <c r="AV703" s="11" t="s">
        <v>80</v>
      </c>
      <c r="AW703" s="11" t="s">
        <v>31</v>
      </c>
      <c r="AX703" s="11" t="s">
        <v>70</v>
      </c>
      <c r="AY703" s="141" t="s">
        <v>142</v>
      </c>
    </row>
    <row r="704" spans="2:65" s="13" customFormat="1" ht="11.25">
      <c r="B704" s="154"/>
      <c r="D704" s="140" t="s">
        <v>151</v>
      </c>
      <c r="E704" s="155" t="s">
        <v>19</v>
      </c>
      <c r="F704" s="156" t="s">
        <v>2281</v>
      </c>
      <c r="H704" s="155" t="s">
        <v>19</v>
      </c>
      <c r="I704" s="157"/>
      <c r="L704" s="154"/>
      <c r="M704" s="158"/>
      <c r="T704" s="159"/>
      <c r="AT704" s="155" t="s">
        <v>151</v>
      </c>
      <c r="AU704" s="155" t="s">
        <v>78</v>
      </c>
      <c r="AV704" s="13" t="s">
        <v>78</v>
      </c>
      <c r="AW704" s="13" t="s">
        <v>31</v>
      </c>
      <c r="AX704" s="13" t="s">
        <v>70</v>
      </c>
      <c r="AY704" s="155" t="s">
        <v>142</v>
      </c>
    </row>
    <row r="705" spans="2:65" s="11" customFormat="1" ht="11.25">
      <c r="B705" s="139"/>
      <c r="D705" s="140" t="s">
        <v>151</v>
      </c>
      <c r="E705" s="141" t="s">
        <v>19</v>
      </c>
      <c r="F705" s="142" t="s">
        <v>2282</v>
      </c>
      <c r="H705" s="143">
        <v>1120</v>
      </c>
      <c r="I705" s="144"/>
      <c r="L705" s="139"/>
      <c r="M705" s="145"/>
      <c r="T705" s="146"/>
      <c r="AT705" s="141" t="s">
        <v>151</v>
      </c>
      <c r="AU705" s="141" t="s">
        <v>78</v>
      </c>
      <c r="AV705" s="11" t="s">
        <v>80</v>
      </c>
      <c r="AW705" s="11" t="s">
        <v>31</v>
      </c>
      <c r="AX705" s="11" t="s">
        <v>70</v>
      </c>
      <c r="AY705" s="141" t="s">
        <v>142</v>
      </c>
    </row>
    <row r="706" spans="2:65" s="12" customFormat="1" ht="11.25">
      <c r="B706" s="147"/>
      <c r="D706" s="140" t="s">
        <v>151</v>
      </c>
      <c r="E706" s="148" t="s">
        <v>19</v>
      </c>
      <c r="F706" s="149" t="s">
        <v>154</v>
      </c>
      <c r="H706" s="150">
        <v>1308</v>
      </c>
      <c r="I706" s="151"/>
      <c r="L706" s="147"/>
      <c r="M706" s="152"/>
      <c r="T706" s="153"/>
      <c r="AT706" s="148" t="s">
        <v>151</v>
      </c>
      <c r="AU706" s="148" t="s">
        <v>78</v>
      </c>
      <c r="AV706" s="12" t="s">
        <v>149</v>
      </c>
      <c r="AW706" s="12" t="s">
        <v>31</v>
      </c>
      <c r="AX706" s="12" t="s">
        <v>78</v>
      </c>
      <c r="AY706" s="148" t="s">
        <v>142</v>
      </c>
    </row>
    <row r="707" spans="2:65" s="1" customFormat="1" ht="55.5" customHeight="1">
      <c r="B707" s="32"/>
      <c r="C707" s="160" t="s">
        <v>596</v>
      </c>
      <c r="D707" s="160" t="s">
        <v>316</v>
      </c>
      <c r="E707" s="161" t="s">
        <v>418</v>
      </c>
      <c r="F707" s="162" t="s">
        <v>419</v>
      </c>
      <c r="G707" s="163" t="s">
        <v>146</v>
      </c>
      <c r="H707" s="164">
        <v>1548</v>
      </c>
      <c r="I707" s="165"/>
      <c r="J707" s="166">
        <f>ROUND(I707*H707,2)</f>
        <v>0</v>
      </c>
      <c r="K707" s="162" t="s">
        <v>147</v>
      </c>
      <c r="L707" s="32"/>
      <c r="M707" s="167" t="s">
        <v>19</v>
      </c>
      <c r="N707" s="168" t="s">
        <v>41</v>
      </c>
      <c r="P707" s="135">
        <f>O707*H707</f>
        <v>0</v>
      </c>
      <c r="Q707" s="135">
        <v>0</v>
      </c>
      <c r="R707" s="135">
        <f>Q707*H707</f>
        <v>0</v>
      </c>
      <c r="S707" s="135">
        <v>0</v>
      </c>
      <c r="T707" s="136">
        <f>S707*H707</f>
        <v>0</v>
      </c>
      <c r="AR707" s="137" t="s">
        <v>149</v>
      </c>
      <c r="AT707" s="137" t="s">
        <v>316</v>
      </c>
      <c r="AU707" s="137" t="s">
        <v>78</v>
      </c>
      <c r="AY707" s="17" t="s">
        <v>142</v>
      </c>
      <c r="BE707" s="138">
        <f>IF(N707="základní",J707,0)</f>
        <v>0</v>
      </c>
      <c r="BF707" s="138">
        <f>IF(N707="snížená",J707,0)</f>
        <v>0</v>
      </c>
      <c r="BG707" s="138">
        <f>IF(N707="zákl. přenesená",J707,0)</f>
        <v>0</v>
      </c>
      <c r="BH707" s="138">
        <f>IF(N707="sníž. přenesená",J707,0)</f>
        <v>0</v>
      </c>
      <c r="BI707" s="138">
        <f>IF(N707="nulová",J707,0)</f>
        <v>0</v>
      </c>
      <c r="BJ707" s="17" t="s">
        <v>78</v>
      </c>
      <c r="BK707" s="138">
        <f>ROUND(I707*H707,2)</f>
        <v>0</v>
      </c>
      <c r="BL707" s="17" t="s">
        <v>149</v>
      </c>
      <c r="BM707" s="137" t="s">
        <v>2448</v>
      </c>
    </row>
    <row r="708" spans="2:65" s="1" customFormat="1" ht="19.5">
      <c r="B708" s="32"/>
      <c r="D708" s="140" t="s">
        <v>314</v>
      </c>
      <c r="F708" s="169" t="s">
        <v>421</v>
      </c>
      <c r="I708" s="170"/>
      <c r="L708" s="32"/>
      <c r="M708" s="171"/>
      <c r="T708" s="53"/>
      <c r="AT708" s="17" t="s">
        <v>314</v>
      </c>
      <c r="AU708" s="17" t="s">
        <v>78</v>
      </c>
    </row>
    <row r="709" spans="2:65" s="11" customFormat="1" ht="11.25">
      <c r="B709" s="139"/>
      <c r="D709" s="140" t="s">
        <v>151</v>
      </c>
      <c r="E709" s="141" t="s">
        <v>19</v>
      </c>
      <c r="F709" s="142" t="s">
        <v>2449</v>
      </c>
      <c r="H709" s="143">
        <v>1548</v>
      </c>
      <c r="I709" s="144"/>
      <c r="L709" s="139"/>
      <c r="M709" s="145"/>
      <c r="T709" s="146"/>
      <c r="AT709" s="141" t="s">
        <v>151</v>
      </c>
      <c r="AU709" s="141" t="s">
        <v>78</v>
      </c>
      <c r="AV709" s="11" t="s">
        <v>80</v>
      </c>
      <c r="AW709" s="11" t="s">
        <v>31</v>
      </c>
      <c r="AX709" s="11" t="s">
        <v>70</v>
      </c>
      <c r="AY709" s="141" t="s">
        <v>142</v>
      </c>
    </row>
    <row r="710" spans="2:65" s="12" customFormat="1" ht="11.25">
      <c r="B710" s="147"/>
      <c r="D710" s="140" t="s">
        <v>151</v>
      </c>
      <c r="E710" s="148" t="s">
        <v>19</v>
      </c>
      <c r="F710" s="149" t="s">
        <v>154</v>
      </c>
      <c r="H710" s="150">
        <v>1548</v>
      </c>
      <c r="I710" s="151"/>
      <c r="L710" s="147"/>
      <c r="M710" s="152"/>
      <c r="T710" s="153"/>
      <c r="AT710" s="148" t="s">
        <v>151</v>
      </c>
      <c r="AU710" s="148" t="s">
        <v>78</v>
      </c>
      <c r="AV710" s="12" t="s">
        <v>149</v>
      </c>
      <c r="AW710" s="12" t="s">
        <v>31</v>
      </c>
      <c r="AX710" s="12" t="s">
        <v>78</v>
      </c>
      <c r="AY710" s="148" t="s">
        <v>142</v>
      </c>
    </row>
    <row r="711" spans="2:65" s="1" customFormat="1" ht="180.75" customHeight="1">
      <c r="B711" s="32"/>
      <c r="C711" s="160" t="s">
        <v>602</v>
      </c>
      <c r="D711" s="160" t="s">
        <v>316</v>
      </c>
      <c r="E711" s="161" t="s">
        <v>423</v>
      </c>
      <c r="F711" s="162" t="s">
        <v>424</v>
      </c>
      <c r="G711" s="163" t="s">
        <v>353</v>
      </c>
      <c r="H711" s="164">
        <v>2.0990000000000002</v>
      </c>
      <c r="I711" s="165"/>
      <c r="J711" s="166">
        <f>ROUND(I711*H711,2)</f>
        <v>0</v>
      </c>
      <c r="K711" s="162" t="s">
        <v>147</v>
      </c>
      <c r="L711" s="32"/>
      <c r="M711" s="167" t="s">
        <v>19</v>
      </c>
      <c r="N711" s="168" t="s">
        <v>41</v>
      </c>
      <c r="P711" s="135">
        <f>O711*H711</f>
        <v>0</v>
      </c>
      <c r="Q711" s="135">
        <v>0</v>
      </c>
      <c r="R711" s="135">
        <f>Q711*H711</f>
        <v>0</v>
      </c>
      <c r="S711" s="135">
        <v>0</v>
      </c>
      <c r="T711" s="136">
        <f>S711*H711</f>
        <v>0</v>
      </c>
      <c r="AR711" s="137" t="s">
        <v>149</v>
      </c>
      <c r="AT711" s="137" t="s">
        <v>316</v>
      </c>
      <c r="AU711" s="137" t="s">
        <v>78</v>
      </c>
      <c r="AY711" s="17" t="s">
        <v>142</v>
      </c>
      <c r="BE711" s="138">
        <f>IF(N711="základní",J711,0)</f>
        <v>0</v>
      </c>
      <c r="BF711" s="138">
        <f>IF(N711="snížená",J711,0)</f>
        <v>0</v>
      </c>
      <c r="BG711" s="138">
        <f>IF(N711="zákl. přenesená",J711,0)</f>
        <v>0</v>
      </c>
      <c r="BH711" s="138">
        <f>IF(N711="sníž. přenesená",J711,0)</f>
        <v>0</v>
      </c>
      <c r="BI711" s="138">
        <f>IF(N711="nulová",J711,0)</f>
        <v>0</v>
      </c>
      <c r="BJ711" s="17" t="s">
        <v>78</v>
      </c>
      <c r="BK711" s="138">
        <f>ROUND(I711*H711,2)</f>
        <v>0</v>
      </c>
      <c r="BL711" s="17" t="s">
        <v>149</v>
      </c>
      <c r="BM711" s="137" t="s">
        <v>2450</v>
      </c>
    </row>
    <row r="712" spans="2:65" s="1" customFormat="1" ht="19.5">
      <c r="B712" s="32"/>
      <c r="D712" s="140" t="s">
        <v>314</v>
      </c>
      <c r="F712" s="169" t="s">
        <v>426</v>
      </c>
      <c r="I712" s="170"/>
      <c r="L712" s="32"/>
      <c r="M712" s="171"/>
      <c r="T712" s="53"/>
      <c r="AT712" s="17" t="s">
        <v>314</v>
      </c>
      <c r="AU712" s="17" t="s">
        <v>78</v>
      </c>
    </row>
    <row r="713" spans="2:65" s="13" customFormat="1" ht="11.25">
      <c r="B713" s="154"/>
      <c r="D713" s="140" t="s">
        <v>151</v>
      </c>
      <c r="E713" s="155" t="s">
        <v>19</v>
      </c>
      <c r="F713" s="156" t="s">
        <v>663</v>
      </c>
      <c r="H713" s="155" t="s">
        <v>19</v>
      </c>
      <c r="I713" s="157"/>
      <c r="L713" s="154"/>
      <c r="M713" s="158"/>
      <c r="T713" s="159"/>
      <c r="AT713" s="155" t="s">
        <v>151</v>
      </c>
      <c r="AU713" s="155" t="s">
        <v>78</v>
      </c>
      <c r="AV713" s="13" t="s">
        <v>78</v>
      </c>
      <c r="AW713" s="13" t="s">
        <v>31</v>
      </c>
      <c r="AX713" s="13" t="s">
        <v>70</v>
      </c>
      <c r="AY713" s="155" t="s">
        <v>142</v>
      </c>
    </row>
    <row r="714" spans="2:65" s="11" customFormat="1" ht="11.25">
      <c r="B714" s="139"/>
      <c r="D714" s="140" t="s">
        <v>151</v>
      </c>
      <c r="E714" s="141" t="s">
        <v>19</v>
      </c>
      <c r="F714" s="142" t="s">
        <v>2451</v>
      </c>
      <c r="H714" s="143">
        <v>0.626</v>
      </c>
      <c r="I714" s="144"/>
      <c r="L714" s="139"/>
      <c r="M714" s="145"/>
      <c r="T714" s="146"/>
      <c r="AT714" s="141" t="s">
        <v>151</v>
      </c>
      <c r="AU714" s="141" t="s">
        <v>78</v>
      </c>
      <c r="AV714" s="11" t="s">
        <v>80</v>
      </c>
      <c r="AW714" s="11" t="s">
        <v>31</v>
      </c>
      <c r="AX714" s="11" t="s">
        <v>70</v>
      </c>
      <c r="AY714" s="141" t="s">
        <v>142</v>
      </c>
    </row>
    <row r="715" spans="2:65" s="13" customFormat="1" ht="11.25">
      <c r="B715" s="154"/>
      <c r="D715" s="140" t="s">
        <v>151</v>
      </c>
      <c r="E715" s="155" t="s">
        <v>19</v>
      </c>
      <c r="F715" s="156" t="s">
        <v>1082</v>
      </c>
      <c r="H715" s="155" t="s">
        <v>19</v>
      </c>
      <c r="I715" s="157"/>
      <c r="L715" s="154"/>
      <c r="M715" s="158"/>
      <c r="T715" s="159"/>
      <c r="AT715" s="155" t="s">
        <v>151</v>
      </c>
      <c r="AU715" s="155" t="s">
        <v>78</v>
      </c>
      <c r="AV715" s="13" t="s">
        <v>78</v>
      </c>
      <c r="AW715" s="13" t="s">
        <v>31</v>
      </c>
      <c r="AX715" s="13" t="s">
        <v>70</v>
      </c>
      <c r="AY715" s="155" t="s">
        <v>142</v>
      </c>
    </row>
    <row r="716" spans="2:65" s="11" customFormat="1" ht="11.25">
      <c r="B716" s="139"/>
      <c r="D716" s="140" t="s">
        <v>151</v>
      </c>
      <c r="E716" s="141" t="s">
        <v>19</v>
      </c>
      <c r="F716" s="142" t="s">
        <v>2452</v>
      </c>
      <c r="H716" s="143">
        <v>0.65900000000000003</v>
      </c>
      <c r="I716" s="144"/>
      <c r="L716" s="139"/>
      <c r="M716" s="145"/>
      <c r="T716" s="146"/>
      <c r="AT716" s="141" t="s">
        <v>151</v>
      </c>
      <c r="AU716" s="141" t="s">
        <v>78</v>
      </c>
      <c r="AV716" s="11" t="s">
        <v>80</v>
      </c>
      <c r="AW716" s="11" t="s">
        <v>31</v>
      </c>
      <c r="AX716" s="11" t="s">
        <v>70</v>
      </c>
      <c r="AY716" s="141" t="s">
        <v>142</v>
      </c>
    </row>
    <row r="717" spans="2:65" s="13" customFormat="1" ht="11.25">
      <c r="B717" s="154"/>
      <c r="D717" s="140" t="s">
        <v>151</v>
      </c>
      <c r="E717" s="155" t="s">
        <v>19</v>
      </c>
      <c r="F717" s="156" t="s">
        <v>1373</v>
      </c>
      <c r="H717" s="155" t="s">
        <v>19</v>
      </c>
      <c r="I717" s="157"/>
      <c r="L717" s="154"/>
      <c r="M717" s="158"/>
      <c r="T717" s="159"/>
      <c r="AT717" s="155" t="s">
        <v>151</v>
      </c>
      <c r="AU717" s="155" t="s">
        <v>78</v>
      </c>
      <c r="AV717" s="13" t="s">
        <v>78</v>
      </c>
      <c r="AW717" s="13" t="s">
        <v>31</v>
      </c>
      <c r="AX717" s="13" t="s">
        <v>70</v>
      </c>
      <c r="AY717" s="155" t="s">
        <v>142</v>
      </c>
    </row>
    <row r="718" spans="2:65" s="11" customFormat="1" ht="11.25">
      <c r="B718" s="139"/>
      <c r="D718" s="140" t="s">
        <v>151</v>
      </c>
      <c r="E718" s="141" t="s">
        <v>19</v>
      </c>
      <c r="F718" s="142" t="s">
        <v>2453</v>
      </c>
      <c r="H718" s="143">
        <v>0.49399999999999999</v>
      </c>
      <c r="I718" s="144"/>
      <c r="L718" s="139"/>
      <c r="M718" s="145"/>
      <c r="T718" s="146"/>
      <c r="AT718" s="141" t="s">
        <v>151</v>
      </c>
      <c r="AU718" s="141" t="s">
        <v>78</v>
      </c>
      <c r="AV718" s="11" t="s">
        <v>80</v>
      </c>
      <c r="AW718" s="11" t="s">
        <v>31</v>
      </c>
      <c r="AX718" s="11" t="s">
        <v>70</v>
      </c>
      <c r="AY718" s="141" t="s">
        <v>142</v>
      </c>
    </row>
    <row r="719" spans="2:65" s="11" customFormat="1" ht="11.25">
      <c r="B719" s="139"/>
      <c r="D719" s="140" t="s">
        <v>151</v>
      </c>
      <c r="E719" s="141" t="s">
        <v>19</v>
      </c>
      <c r="F719" s="142" t="s">
        <v>2454</v>
      </c>
      <c r="H719" s="143">
        <v>9.9000000000000005E-2</v>
      </c>
      <c r="I719" s="144"/>
      <c r="L719" s="139"/>
      <c r="M719" s="145"/>
      <c r="T719" s="146"/>
      <c r="AT719" s="141" t="s">
        <v>151</v>
      </c>
      <c r="AU719" s="141" t="s">
        <v>78</v>
      </c>
      <c r="AV719" s="11" t="s">
        <v>80</v>
      </c>
      <c r="AW719" s="11" t="s">
        <v>31</v>
      </c>
      <c r="AX719" s="11" t="s">
        <v>70</v>
      </c>
      <c r="AY719" s="141" t="s">
        <v>142</v>
      </c>
    </row>
    <row r="720" spans="2:65" s="13" customFormat="1" ht="11.25">
      <c r="B720" s="154"/>
      <c r="D720" s="140" t="s">
        <v>151</v>
      </c>
      <c r="E720" s="155" t="s">
        <v>19</v>
      </c>
      <c r="F720" s="156" t="s">
        <v>1827</v>
      </c>
      <c r="H720" s="155" t="s">
        <v>19</v>
      </c>
      <c r="I720" s="157"/>
      <c r="L720" s="154"/>
      <c r="M720" s="158"/>
      <c r="T720" s="159"/>
      <c r="AT720" s="155" t="s">
        <v>151</v>
      </c>
      <c r="AU720" s="155" t="s">
        <v>78</v>
      </c>
      <c r="AV720" s="13" t="s">
        <v>78</v>
      </c>
      <c r="AW720" s="13" t="s">
        <v>31</v>
      </c>
      <c r="AX720" s="13" t="s">
        <v>70</v>
      </c>
      <c r="AY720" s="155" t="s">
        <v>142</v>
      </c>
    </row>
    <row r="721" spans="2:65" s="11" customFormat="1" ht="11.25">
      <c r="B721" s="139"/>
      <c r="D721" s="140" t="s">
        <v>151</v>
      </c>
      <c r="E721" s="141" t="s">
        <v>19</v>
      </c>
      <c r="F721" s="142" t="s">
        <v>2455</v>
      </c>
      <c r="H721" s="143">
        <v>0.221</v>
      </c>
      <c r="I721" s="144"/>
      <c r="L721" s="139"/>
      <c r="M721" s="145"/>
      <c r="T721" s="146"/>
      <c r="AT721" s="141" t="s">
        <v>151</v>
      </c>
      <c r="AU721" s="141" t="s">
        <v>78</v>
      </c>
      <c r="AV721" s="11" t="s">
        <v>80</v>
      </c>
      <c r="AW721" s="11" t="s">
        <v>31</v>
      </c>
      <c r="AX721" s="11" t="s">
        <v>70</v>
      </c>
      <c r="AY721" s="141" t="s">
        <v>142</v>
      </c>
    </row>
    <row r="722" spans="2:65" s="12" customFormat="1" ht="11.25">
      <c r="B722" s="147"/>
      <c r="D722" s="140" t="s">
        <v>151</v>
      </c>
      <c r="E722" s="148" t="s">
        <v>19</v>
      </c>
      <c r="F722" s="149" t="s">
        <v>154</v>
      </c>
      <c r="H722" s="150">
        <v>2.0990000000000002</v>
      </c>
      <c r="I722" s="151"/>
      <c r="L722" s="147"/>
      <c r="M722" s="152"/>
      <c r="T722" s="153"/>
      <c r="AT722" s="148" t="s">
        <v>151</v>
      </c>
      <c r="AU722" s="148" t="s">
        <v>78</v>
      </c>
      <c r="AV722" s="12" t="s">
        <v>149</v>
      </c>
      <c r="AW722" s="12" t="s">
        <v>31</v>
      </c>
      <c r="AX722" s="12" t="s">
        <v>78</v>
      </c>
      <c r="AY722" s="148" t="s">
        <v>142</v>
      </c>
    </row>
    <row r="723" spans="2:65" s="1" customFormat="1" ht="194.45" customHeight="1">
      <c r="B723" s="32"/>
      <c r="C723" s="160" t="s">
        <v>608</v>
      </c>
      <c r="D723" s="160" t="s">
        <v>316</v>
      </c>
      <c r="E723" s="161" t="s">
        <v>1217</v>
      </c>
      <c r="F723" s="162" t="s">
        <v>1218</v>
      </c>
      <c r="G723" s="163" t="s">
        <v>164</v>
      </c>
      <c r="H723" s="164">
        <v>492.983</v>
      </c>
      <c r="I723" s="165"/>
      <c r="J723" s="166">
        <f>ROUND(I723*H723,2)</f>
        <v>0</v>
      </c>
      <c r="K723" s="162" t="s">
        <v>147</v>
      </c>
      <c r="L723" s="32"/>
      <c r="M723" s="167" t="s">
        <v>19</v>
      </c>
      <c r="N723" s="168" t="s">
        <v>41</v>
      </c>
      <c r="P723" s="135">
        <f>O723*H723</f>
        <v>0</v>
      </c>
      <c r="Q723" s="135">
        <v>0</v>
      </c>
      <c r="R723" s="135">
        <f>Q723*H723</f>
        <v>0</v>
      </c>
      <c r="S723" s="135">
        <v>0</v>
      </c>
      <c r="T723" s="136">
        <f>S723*H723</f>
        <v>0</v>
      </c>
      <c r="AR723" s="137" t="s">
        <v>149</v>
      </c>
      <c r="AT723" s="137" t="s">
        <v>316</v>
      </c>
      <c r="AU723" s="137" t="s">
        <v>78</v>
      </c>
      <c r="AY723" s="17" t="s">
        <v>142</v>
      </c>
      <c r="BE723" s="138">
        <f>IF(N723="základní",J723,0)</f>
        <v>0</v>
      </c>
      <c r="BF723" s="138">
        <f>IF(N723="snížená",J723,0)</f>
        <v>0</v>
      </c>
      <c r="BG723" s="138">
        <f>IF(N723="zákl. přenesená",J723,0)</f>
        <v>0</v>
      </c>
      <c r="BH723" s="138">
        <f>IF(N723="sníž. přenesená",J723,0)</f>
        <v>0</v>
      </c>
      <c r="BI723" s="138">
        <f>IF(N723="nulová",J723,0)</f>
        <v>0</v>
      </c>
      <c r="BJ723" s="17" t="s">
        <v>78</v>
      </c>
      <c r="BK723" s="138">
        <f>ROUND(I723*H723,2)</f>
        <v>0</v>
      </c>
      <c r="BL723" s="17" t="s">
        <v>149</v>
      </c>
      <c r="BM723" s="137" t="s">
        <v>2456</v>
      </c>
    </row>
    <row r="724" spans="2:65" s="1" customFormat="1" ht="19.5">
      <c r="B724" s="32"/>
      <c r="D724" s="140" t="s">
        <v>314</v>
      </c>
      <c r="F724" s="169" t="s">
        <v>1220</v>
      </c>
      <c r="I724" s="170"/>
      <c r="L724" s="32"/>
      <c r="M724" s="171"/>
      <c r="T724" s="53"/>
      <c r="AT724" s="17" t="s">
        <v>314</v>
      </c>
      <c r="AU724" s="17" t="s">
        <v>78</v>
      </c>
    </row>
    <row r="725" spans="2:65" s="13" customFormat="1" ht="11.25">
      <c r="B725" s="154"/>
      <c r="D725" s="140" t="s">
        <v>151</v>
      </c>
      <c r="E725" s="155" t="s">
        <v>19</v>
      </c>
      <c r="F725" s="156" t="s">
        <v>731</v>
      </c>
      <c r="H725" s="155" t="s">
        <v>19</v>
      </c>
      <c r="I725" s="157"/>
      <c r="L725" s="154"/>
      <c r="M725" s="158"/>
      <c r="T725" s="159"/>
      <c r="AT725" s="155" t="s">
        <v>151</v>
      </c>
      <c r="AU725" s="155" t="s">
        <v>78</v>
      </c>
      <c r="AV725" s="13" t="s">
        <v>78</v>
      </c>
      <c r="AW725" s="13" t="s">
        <v>31</v>
      </c>
      <c r="AX725" s="13" t="s">
        <v>70</v>
      </c>
      <c r="AY725" s="155" t="s">
        <v>142</v>
      </c>
    </row>
    <row r="726" spans="2:65" s="11" customFormat="1" ht="11.25">
      <c r="B726" s="139"/>
      <c r="D726" s="140" t="s">
        <v>151</v>
      </c>
      <c r="E726" s="141" t="s">
        <v>19</v>
      </c>
      <c r="F726" s="142" t="s">
        <v>1221</v>
      </c>
      <c r="H726" s="143">
        <v>43.753</v>
      </c>
      <c r="I726" s="144"/>
      <c r="L726" s="139"/>
      <c r="M726" s="145"/>
      <c r="T726" s="146"/>
      <c r="AT726" s="141" t="s">
        <v>151</v>
      </c>
      <c r="AU726" s="141" t="s">
        <v>78</v>
      </c>
      <c r="AV726" s="11" t="s">
        <v>80</v>
      </c>
      <c r="AW726" s="11" t="s">
        <v>31</v>
      </c>
      <c r="AX726" s="11" t="s">
        <v>70</v>
      </c>
      <c r="AY726" s="141" t="s">
        <v>142</v>
      </c>
    </row>
    <row r="727" spans="2:65" s="13" customFormat="1" ht="11.25">
      <c r="B727" s="154"/>
      <c r="D727" s="140" t="s">
        <v>151</v>
      </c>
      <c r="E727" s="155" t="s">
        <v>19</v>
      </c>
      <c r="F727" s="156" t="s">
        <v>2296</v>
      </c>
      <c r="H727" s="155" t="s">
        <v>19</v>
      </c>
      <c r="I727" s="157"/>
      <c r="L727" s="154"/>
      <c r="M727" s="158"/>
      <c r="T727" s="159"/>
      <c r="AT727" s="155" t="s">
        <v>151</v>
      </c>
      <c r="AU727" s="155" t="s">
        <v>78</v>
      </c>
      <c r="AV727" s="13" t="s">
        <v>78</v>
      </c>
      <c r="AW727" s="13" t="s">
        <v>31</v>
      </c>
      <c r="AX727" s="13" t="s">
        <v>70</v>
      </c>
      <c r="AY727" s="155" t="s">
        <v>142</v>
      </c>
    </row>
    <row r="728" spans="2:65" s="11" customFormat="1" ht="11.25">
      <c r="B728" s="139"/>
      <c r="D728" s="140" t="s">
        <v>151</v>
      </c>
      <c r="E728" s="141" t="s">
        <v>19</v>
      </c>
      <c r="F728" s="142" t="s">
        <v>2457</v>
      </c>
      <c r="H728" s="143">
        <v>249.23</v>
      </c>
      <c r="I728" s="144"/>
      <c r="L728" s="139"/>
      <c r="M728" s="145"/>
      <c r="T728" s="146"/>
      <c r="AT728" s="141" t="s">
        <v>151</v>
      </c>
      <c r="AU728" s="141" t="s">
        <v>78</v>
      </c>
      <c r="AV728" s="11" t="s">
        <v>80</v>
      </c>
      <c r="AW728" s="11" t="s">
        <v>31</v>
      </c>
      <c r="AX728" s="11" t="s">
        <v>70</v>
      </c>
      <c r="AY728" s="141" t="s">
        <v>142</v>
      </c>
    </row>
    <row r="729" spans="2:65" s="13" customFormat="1" ht="11.25">
      <c r="B729" s="154"/>
      <c r="D729" s="140" t="s">
        <v>151</v>
      </c>
      <c r="E729" s="155" t="s">
        <v>19</v>
      </c>
      <c r="F729" s="156" t="s">
        <v>1069</v>
      </c>
      <c r="H729" s="155" t="s">
        <v>19</v>
      </c>
      <c r="I729" s="157"/>
      <c r="L729" s="154"/>
      <c r="M729" s="158"/>
      <c r="T729" s="159"/>
      <c r="AT729" s="155" t="s">
        <v>151</v>
      </c>
      <c r="AU729" s="155" t="s">
        <v>78</v>
      </c>
      <c r="AV729" s="13" t="s">
        <v>78</v>
      </c>
      <c r="AW729" s="13" t="s">
        <v>31</v>
      </c>
      <c r="AX729" s="13" t="s">
        <v>70</v>
      </c>
      <c r="AY729" s="155" t="s">
        <v>142</v>
      </c>
    </row>
    <row r="730" spans="2:65" s="11" customFormat="1" ht="11.25">
      <c r="B730" s="139"/>
      <c r="D730" s="140" t="s">
        <v>151</v>
      </c>
      <c r="E730" s="141" t="s">
        <v>19</v>
      </c>
      <c r="F730" s="142" t="s">
        <v>1650</v>
      </c>
      <c r="H730" s="143">
        <v>200</v>
      </c>
      <c r="I730" s="144"/>
      <c r="L730" s="139"/>
      <c r="M730" s="145"/>
      <c r="T730" s="146"/>
      <c r="AT730" s="141" t="s">
        <v>151</v>
      </c>
      <c r="AU730" s="141" t="s">
        <v>78</v>
      </c>
      <c r="AV730" s="11" t="s">
        <v>80</v>
      </c>
      <c r="AW730" s="11" t="s">
        <v>31</v>
      </c>
      <c r="AX730" s="11" t="s">
        <v>70</v>
      </c>
      <c r="AY730" s="141" t="s">
        <v>142</v>
      </c>
    </row>
    <row r="731" spans="2:65" s="12" customFormat="1" ht="11.25">
      <c r="B731" s="147"/>
      <c r="D731" s="140" t="s">
        <v>151</v>
      </c>
      <c r="E731" s="148" t="s">
        <v>19</v>
      </c>
      <c r="F731" s="149" t="s">
        <v>154</v>
      </c>
      <c r="H731" s="150">
        <v>492.983</v>
      </c>
      <c r="I731" s="151"/>
      <c r="L731" s="147"/>
      <c r="M731" s="152"/>
      <c r="T731" s="153"/>
      <c r="AT731" s="148" t="s">
        <v>151</v>
      </c>
      <c r="AU731" s="148" t="s">
        <v>78</v>
      </c>
      <c r="AV731" s="12" t="s">
        <v>149</v>
      </c>
      <c r="AW731" s="12" t="s">
        <v>31</v>
      </c>
      <c r="AX731" s="12" t="s">
        <v>78</v>
      </c>
      <c r="AY731" s="148" t="s">
        <v>142</v>
      </c>
    </row>
    <row r="732" spans="2:65" s="1" customFormat="1" ht="55.5" customHeight="1">
      <c r="B732" s="32"/>
      <c r="C732" s="160" t="s">
        <v>614</v>
      </c>
      <c r="D732" s="160" t="s">
        <v>316</v>
      </c>
      <c r="E732" s="161" t="s">
        <v>428</v>
      </c>
      <c r="F732" s="162" t="s">
        <v>429</v>
      </c>
      <c r="G732" s="163" t="s">
        <v>353</v>
      </c>
      <c r="H732" s="164">
        <v>2.0990000000000002</v>
      </c>
      <c r="I732" s="165"/>
      <c r="J732" s="166">
        <f>ROUND(I732*H732,2)</f>
        <v>0</v>
      </c>
      <c r="K732" s="162" t="s">
        <v>147</v>
      </c>
      <c r="L732" s="32"/>
      <c r="M732" s="167" t="s">
        <v>19</v>
      </c>
      <c r="N732" s="168" t="s">
        <v>41</v>
      </c>
      <c r="P732" s="135">
        <f>O732*H732</f>
        <v>0</v>
      </c>
      <c r="Q732" s="135">
        <v>0</v>
      </c>
      <c r="R732" s="135">
        <f>Q732*H732</f>
        <v>0</v>
      </c>
      <c r="S732" s="135">
        <v>0</v>
      </c>
      <c r="T732" s="136">
        <f>S732*H732</f>
        <v>0</v>
      </c>
      <c r="AR732" s="137" t="s">
        <v>149</v>
      </c>
      <c r="AT732" s="137" t="s">
        <v>316</v>
      </c>
      <c r="AU732" s="137" t="s">
        <v>78</v>
      </c>
      <c r="AY732" s="17" t="s">
        <v>142</v>
      </c>
      <c r="BE732" s="138">
        <f>IF(N732="základní",J732,0)</f>
        <v>0</v>
      </c>
      <c r="BF732" s="138">
        <f>IF(N732="snížená",J732,0)</f>
        <v>0</v>
      </c>
      <c r="BG732" s="138">
        <f>IF(N732="zákl. přenesená",J732,0)</f>
        <v>0</v>
      </c>
      <c r="BH732" s="138">
        <f>IF(N732="sníž. přenesená",J732,0)</f>
        <v>0</v>
      </c>
      <c r="BI732" s="138">
        <f>IF(N732="nulová",J732,0)</f>
        <v>0</v>
      </c>
      <c r="BJ732" s="17" t="s">
        <v>78</v>
      </c>
      <c r="BK732" s="138">
        <f>ROUND(I732*H732,2)</f>
        <v>0</v>
      </c>
      <c r="BL732" s="17" t="s">
        <v>149</v>
      </c>
      <c r="BM732" s="137" t="s">
        <v>2458</v>
      </c>
    </row>
    <row r="733" spans="2:65" s="1" customFormat="1" ht="19.5">
      <c r="B733" s="32"/>
      <c r="D733" s="140" t="s">
        <v>314</v>
      </c>
      <c r="F733" s="169" t="s">
        <v>431</v>
      </c>
      <c r="I733" s="170"/>
      <c r="L733" s="32"/>
      <c r="M733" s="171"/>
      <c r="T733" s="53"/>
      <c r="AT733" s="17" t="s">
        <v>314</v>
      </c>
      <c r="AU733" s="17" t="s">
        <v>78</v>
      </c>
    </row>
    <row r="734" spans="2:65" s="13" customFormat="1" ht="11.25">
      <c r="B734" s="154"/>
      <c r="D734" s="140" t="s">
        <v>151</v>
      </c>
      <c r="E734" s="155" t="s">
        <v>19</v>
      </c>
      <c r="F734" s="156" t="s">
        <v>663</v>
      </c>
      <c r="H734" s="155" t="s">
        <v>19</v>
      </c>
      <c r="I734" s="157"/>
      <c r="L734" s="154"/>
      <c r="M734" s="158"/>
      <c r="T734" s="159"/>
      <c r="AT734" s="155" t="s">
        <v>151</v>
      </c>
      <c r="AU734" s="155" t="s">
        <v>78</v>
      </c>
      <c r="AV734" s="13" t="s">
        <v>78</v>
      </c>
      <c r="AW734" s="13" t="s">
        <v>31</v>
      </c>
      <c r="AX734" s="13" t="s">
        <v>70</v>
      </c>
      <c r="AY734" s="155" t="s">
        <v>142</v>
      </c>
    </row>
    <row r="735" spans="2:65" s="11" customFormat="1" ht="11.25">
      <c r="B735" s="139"/>
      <c r="D735" s="140" t="s">
        <v>151</v>
      </c>
      <c r="E735" s="141" t="s">
        <v>19</v>
      </c>
      <c r="F735" s="142" t="s">
        <v>2451</v>
      </c>
      <c r="H735" s="143">
        <v>0.626</v>
      </c>
      <c r="I735" s="144"/>
      <c r="L735" s="139"/>
      <c r="M735" s="145"/>
      <c r="T735" s="146"/>
      <c r="AT735" s="141" t="s">
        <v>151</v>
      </c>
      <c r="AU735" s="141" t="s">
        <v>78</v>
      </c>
      <c r="AV735" s="11" t="s">
        <v>80</v>
      </c>
      <c r="AW735" s="11" t="s">
        <v>31</v>
      </c>
      <c r="AX735" s="11" t="s">
        <v>70</v>
      </c>
      <c r="AY735" s="141" t="s">
        <v>142</v>
      </c>
    </row>
    <row r="736" spans="2:65" s="13" customFormat="1" ht="11.25">
      <c r="B736" s="154"/>
      <c r="D736" s="140" t="s">
        <v>151</v>
      </c>
      <c r="E736" s="155" t="s">
        <v>19</v>
      </c>
      <c r="F736" s="156" t="s">
        <v>1082</v>
      </c>
      <c r="H736" s="155" t="s">
        <v>19</v>
      </c>
      <c r="I736" s="157"/>
      <c r="L736" s="154"/>
      <c r="M736" s="158"/>
      <c r="T736" s="159"/>
      <c r="AT736" s="155" t="s">
        <v>151</v>
      </c>
      <c r="AU736" s="155" t="s">
        <v>78</v>
      </c>
      <c r="AV736" s="13" t="s">
        <v>78</v>
      </c>
      <c r="AW736" s="13" t="s">
        <v>31</v>
      </c>
      <c r="AX736" s="13" t="s">
        <v>70</v>
      </c>
      <c r="AY736" s="155" t="s">
        <v>142</v>
      </c>
    </row>
    <row r="737" spans="2:65" s="11" customFormat="1" ht="11.25">
      <c r="B737" s="139"/>
      <c r="D737" s="140" t="s">
        <v>151</v>
      </c>
      <c r="E737" s="141" t="s">
        <v>19</v>
      </c>
      <c r="F737" s="142" t="s">
        <v>2452</v>
      </c>
      <c r="H737" s="143">
        <v>0.65900000000000003</v>
      </c>
      <c r="I737" s="144"/>
      <c r="L737" s="139"/>
      <c r="M737" s="145"/>
      <c r="T737" s="146"/>
      <c r="AT737" s="141" t="s">
        <v>151</v>
      </c>
      <c r="AU737" s="141" t="s">
        <v>78</v>
      </c>
      <c r="AV737" s="11" t="s">
        <v>80</v>
      </c>
      <c r="AW737" s="11" t="s">
        <v>31</v>
      </c>
      <c r="AX737" s="11" t="s">
        <v>70</v>
      </c>
      <c r="AY737" s="141" t="s">
        <v>142</v>
      </c>
    </row>
    <row r="738" spans="2:65" s="13" customFormat="1" ht="11.25">
      <c r="B738" s="154"/>
      <c r="D738" s="140" t="s">
        <v>151</v>
      </c>
      <c r="E738" s="155" t="s">
        <v>19</v>
      </c>
      <c r="F738" s="156" t="s">
        <v>1373</v>
      </c>
      <c r="H738" s="155" t="s">
        <v>19</v>
      </c>
      <c r="I738" s="157"/>
      <c r="L738" s="154"/>
      <c r="M738" s="158"/>
      <c r="T738" s="159"/>
      <c r="AT738" s="155" t="s">
        <v>151</v>
      </c>
      <c r="AU738" s="155" t="s">
        <v>78</v>
      </c>
      <c r="AV738" s="13" t="s">
        <v>78</v>
      </c>
      <c r="AW738" s="13" t="s">
        <v>31</v>
      </c>
      <c r="AX738" s="13" t="s">
        <v>70</v>
      </c>
      <c r="AY738" s="155" t="s">
        <v>142</v>
      </c>
    </row>
    <row r="739" spans="2:65" s="11" customFormat="1" ht="11.25">
      <c r="B739" s="139"/>
      <c r="D739" s="140" t="s">
        <v>151</v>
      </c>
      <c r="E739" s="141" t="s">
        <v>19</v>
      </c>
      <c r="F739" s="142" t="s">
        <v>2453</v>
      </c>
      <c r="H739" s="143">
        <v>0.49399999999999999</v>
      </c>
      <c r="I739" s="144"/>
      <c r="L739" s="139"/>
      <c r="M739" s="145"/>
      <c r="T739" s="146"/>
      <c r="AT739" s="141" t="s">
        <v>151</v>
      </c>
      <c r="AU739" s="141" t="s">
        <v>78</v>
      </c>
      <c r="AV739" s="11" t="s">
        <v>80</v>
      </c>
      <c r="AW739" s="11" t="s">
        <v>31</v>
      </c>
      <c r="AX739" s="11" t="s">
        <v>70</v>
      </c>
      <c r="AY739" s="141" t="s">
        <v>142</v>
      </c>
    </row>
    <row r="740" spans="2:65" s="11" customFormat="1" ht="11.25">
      <c r="B740" s="139"/>
      <c r="D740" s="140" t="s">
        <v>151</v>
      </c>
      <c r="E740" s="141" t="s">
        <v>19</v>
      </c>
      <c r="F740" s="142" t="s">
        <v>2454</v>
      </c>
      <c r="H740" s="143">
        <v>9.9000000000000005E-2</v>
      </c>
      <c r="I740" s="144"/>
      <c r="L740" s="139"/>
      <c r="M740" s="145"/>
      <c r="T740" s="146"/>
      <c r="AT740" s="141" t="s">
        <v>151</v>
      </c>
      <c r="AU740" s="141" t="s">
        <v>78</v>
      </c>
      <c r="AV740" s="11" t="s">
        <v>80</v>
      </c>
      <c r="AW740" s="11" t="s">
        <v>31</v>
      </c>
      <c r="AX740" s="11" t="s">
        <v>70</v>
      </c>
      <c r="AY740" s="141" t="s">
        <v>142</v>
      </c>
    </row>
    <row r="741" spans="2:65" s="13" customFormat="1" ht="11.25">
      <c r="B741" s="154"/>
      <c r="D741" s="140" t="s">
        <v>151</v>
      </c>
      <c r="E741" s="155" t="s">
        <v>19</v>
      </c>
      <c r="F741" s="156" t="s">
        <v>1827</v>
      </c>
      <c r="H741" s="155" t="s">
        <v>19</v>
      </c>
      <c r="I741" s="157"/>
      <c r="L741" s="154"/>
      <c r="M741" s="158"/>
      <c r="T741" s="159"/>
      <c r="AT741" s="155" t="s">
        <v>151</v>
      </c>
      <c r="AU741" s="155" t="s">
        <v>78</v>
      </c>
      <c r="AV741" s="13" t="s">
        <v>78</v>
      </c>
      <c r="AW741" s="13" t="s">
        <v>31</v>
      </c>
      <c r="AX741" s="13" t="s">
        <v>70</v>
      </c>
      <c r="AY741" s="155" t="s">
        <v>142</v>
      </c>
    </row>
    <row r="742" spans="2:65" s="11" customFormat="1" ht="11.25">
      <c r="B742" s="139"/>
      <c r="D742" s="140" t="s">
        <v>151</v>
      </c>
      <c r="E742" s="141" t="s">
        <v>19</v>
      </c>
      <c r="F742" s="142" t="s">
        <v>2455</v>
      </c>
      <c r="H742" s="143">
        <v>0.221</v>
      </c>
      <c r="I742" s="144"/>
      <c r="L742" s="139"/>
      <c r="M742" s="145"/>
      <c r="T742" s="146"/>
      <c r="AT742" s="141" t="s">
        <v>151</v>
      </c>
      <c r="AU742" s="141" t="s">
        <v>78</v>
      </c>
      <c r="AV742" s="11" t="s">
        <v>80</v>
      </c>
      <c r="AW742" s="11" t="s">
        <v>31</v>
      </c>
      <c r="AX742" s="11" t="s">
        <v>70</v>
      </c>
      <c r="AY742" s="141" t="s">
        <v>142</v>
      </c>
    </row>
    <row r="743" spans="2:65" s="12" customFormat="1" ht="11.25">
      <c r="B743" s="147"/>
      <c r="D743" s="140" t="s">
        <v>151</v>
      </c>
      <c r="E743" s="148" t="s">
        <v>19</v>
      </c>
      <c r="F743" s="149" t="s">
        <v>154</v>
      </c>
      <c r="H743" s="150">
        <v>2.0990000000000002</v>
      </c>
      <c r="I743" s="151"/>
      <c r="L743" s="147"/>
      <c r="M743" s="152"/>
      <c r="T743" s="153"/>
      <c r="AT743" s="148" t="s">
        <v>151</v>
      </c>
      <c r="AU743" s="148" t="s">
        <v>78</v>
      </c>
      <c r="AV743" s="12" t="s">
        <v>149</v>
      </c>
      <c r="AW743" s="12" t="s">
        <v>31</v>
      </c>
      <c r="AX743" s="12" t="s">
        <v>78</v>
      </c>
      <c r="AY743" s="148" t="s">
        <v>142</v>
      </c>
    </row>
    <row r="744" spans="2:65" s="1" customFormat="1" ht="55.5" customHeight="1">
      <c r="B744" s="32"/>
      <c r="C744" s="160" t="s">
        <v>1153</v>
      </c>
      <c r="D744" s="160" t="s">
        <v>316</v>
      </c>
      <c r="E744" s="161" t="s">
        <v>1231</v>
      </c>
      <c r="F744" s="162" t="s">
        <v>1232</v>
      </c>
      <c r="G744" s="163" t="s">
        <v>164</v>
      </c>
      <c r="H744" s="164">
        <v>492.983</v>
      </c>
      <c r="I744" s="165"/>
      <c r="J744" s="166">
        <f>ROUND(I744*H744,2)</f>
        <v>0</v>
      </c>
      <c r="K744" s="162" t="s">
        <v>147</v>
      </c>
      <c r="L744" s="32"/>
      <c r="M744" s="167" t="s">
        <v>19</v>
      </c>
      <c r="N744" s="168" t="s">
        <v>41</v>
      </c>
      <c r="P744" s="135">
        <f>O744*H744</f>
        <v>0</v>
      </c>
      <c r="Q744" s="135">
        <v>0</v>
      </c>
      <c r="R744" s="135">
        <f>Q744*H744</f>
        <v>0</v>
      </c>
      <c r="S744" s="135">
        <v>0</v>
      </c>
      <c r="T744" s="136">
        <f>S744*H744</f>
        <v>0</v>
      </c>
      <c r="AR744" s="137" t="s">
        <v>149</v>
      </c>
      <c r="AT744" s="137" t="s">
        <v>316</v>
      </c>
      <c r="AU744" s="137" t="s">
        <v>78</v>
      </c>
      <c r="AY744" s="17" t="s">
        <v>142</v>
      </c>
      <c r="BE744" s="138">
        <f>IF(N744="základní",J744,0)</f>
        <v>0</v>
      </c>
      <c r="BF744" s="138">
        <f>IF(N744="snížená",J744,0)</f>
        <v>0</v>
      </c>
      <c r="BG744" s="138">
        <f>IF(N744="zákl. přenesená",J744,0)</f>
        <v>0</v>
      </c>
      <c r="BH744" s="138">
        <f>IF(N744="sníž. přenesená",J744,0)</f>
        <v>0</v>
      </c>
      <c r="BI744" s="138">
        <f>IF(N744="nulová",J744,0)</f>
        <v>0</v>
      </c>
      <c r="BJ744" s="17" t="s">
        <v>78</v>
      </c>
      <c r="BK744" s="138">
        <f>ROUND(I744*H744,2)</f>
        <v>0</v>
      </c>
      <c r="BL744" s="17" t="s">
        <v>149</v>
      </c>
      <c r="BM744" s="137" t="s">
        <v>2459</v>
      </c>
    </row>
    <row r="745" spans="2:65" s="1" customFormat="1" ht="19.5">
      <c r="B745" s="32"/>
      <c r="D745" s="140" t="s">
        <v>314</v>
      </c>
      <c r="F745" s="169" t="s">
        <v>1234</v>
      </c>
      <c r="I745" s="170"/>
      <c r="L745" s="32"/>
      <c r="M745" s="171"/>
      <c r="T745" s="53"/>
      <c r="AT745" s="17" t="s">
        <v>314</v>
      </c>
      <c r="AU745" s="17" t="s">
        <v>78</v>
      </c>
    </row>
    <row r="746" spans="2:65" s="13" customFormat="1" ht="11.25">
      <c r="B746" s="154"/>
      <c r="D746" s="140" t="s">
        <v>151</v>
      </c>
      <c r="E746" s="155" t="s">
        <v>19</v>
      </c>
      <c r="F746" s="156" t="s">
        <v>731</v>
      </c>
      <c r="H746" s="155" t="s">
        <v>19</v>
      </c>
      <c r="I746" s="157"/>
      <c r="L746" s="154"/>
      <c r="M746" s="158"/>
      <c r="T746" s="159"/>
      <c r="AT746" s="155" t="s">
        <v>151</v>
      </c>
      <c r="AU746" s="155" t="s">
        <v>78</v>
      </c>
      <c r="AV746" s="13" t="s">
        <v>78</v>
      </c>
      <c r="AW746" s="13" t="s">
        <v>31</v>
      </c>
      <c r="AX746" s="13" t="s">
        <v>70</v>
      </c>
      <c r="AY746" s="155" t="s">
        <v>142</v>
      </c>
    </row>
    <row r="747" spans="2:65" s="11" customFormat="1" ht="11.25">
      <c r="B747" s="139"/>
      <c r="D747" s="140" t="s">
        <v>151</v>
      </c>
      <c r="E747" s="141" t="s">
        <v>19</v>
      </c>
      <c r="F747" s="142" t="s">
        <v>1221</v>
      </c>
      <c r="H747" s="143">
        <v>43.753</v>
      </c>
      <c r="I747" s="144"/>
      <c r="L747" s="139"/>
      <c r="M747" s="145"/>
      <c r="T747" s="146"/>
      <c r="AT747" s="141" t="s">
        <v>151</v>
      </c>
      <c r="AU747" s="141" t="s">
        <v>78</v>
      </c>
      <c r="AV747" s="11" t="s">
        <v>80</v>
      </c>
      <c r="AW747" s="11" t="s">
        <v>31</v>
      </c>
      <c r="AX747" s="11" t="s">
        <v>70</v>
      </c>
      <c r="AY747" s="141" t="s">
        <v>142</v>
      </c>
    </row>
    <row r="748" spans="2:65" s="13" customFormat="1" ht="11.25">
      <c r="B748" s="154"/>
      <c r="D748" s="140" t="s">
        <v>151</v>
      </c>
      <c r="E748" s="155" t="s">
        <v>19</v>
      </c>
      <c r="F748" s="156" t="s">
        <v>2296</v>
      </c>
      <c r="H748" s="155" t="s">
        <v>19</v>
      </c>
      <c r="I748" s="157"/>
      <c r="L748" s="154"/>
      <c r="M748" s="158"/>
      <c r="T748" s="159"/>
      <c r="AT748" s="155" t="s">
        <v>151</v>
      </c>
      <c r="AU748" s="155" t="s">
        <v>78</v>
      </c>
      <c r="AV748" s="13" t="s">
        <v>78</v>
      </c>
      <c r="AW748" s="13" t="s">
        <v>31</v>
      </c>
      <c r="AX748" s="13" t="s">
        <v>70</v>
      </c>
      <c r="AY748" s="155" t="s">
        <v>142</v>
      </c>
    </row>
    <row r="749" spans="2:65" s="11" customFormat="1" ht="11.25">
      <c r="B749" s="139"/>
      <c r="D749" s="140" t="s">
        <v>151</v>
      </c>
      <c r="E749" s="141" t="s">
        <v>19</v>
      </c>
      <c r="F749" s="142" t="s">
        <v>2457</v>
      </c>
      <c r="H749" s="143">
        <v>249.23</v>
      </c>
      <c r="I749" s="144"/>
      <c r="L749" s="139"/>
      <c r="M749" s="145"/>
      <c r="T749" s="146"/>
      <c r="AT749" s="141" t="s">
        <v>151</v>
      </c>
      <c r="AU749" s="141" t="s">
        <v>78</v>
      </c>
      <c r="AV749" s="11" t="s">
        <v>80</v>
      </c>
      <c r="AW749" s="11" t="s">
        <v>31</v>
      </c>
      <c r="AX749" s="11" t="s">
        <v>70</v>
      </c>
      <c r="AY749" s="141" t="s">
        <v>142</v>
      </c>
    </row>
    <row r="750" spans="2:65" s="13" customFormat="1" ht="11.25">
      <c r="B750" s="154"/>
      <c r="D750" s="140" t="s">
        <v>151</v>
      </c>
      <c r="E750" s="155" t="s">
        <v>19</v>
      </c>
      <c r="F750" s="156" t="s">
        <v>1069</v>
      </c>
      <c r="H750" s="155" t="s">
        <v>19</v>
      </c>
      <c r="I750" s="157"/>
      <c r="L750" s="154"/>
      <c r="M750" s="158"/>
      <c r="T750" s="159"/>
      <c r="AT750" s="155" t="s">
        <v>151</v>
      </c>
      <c r="AU750" s="155" t="s">
        <v>78</v>
      </c>
      <c r="AV750" s="13" t="s">
        <v>78</v>
      </c>
      <c r="AW750" s="13" t="s">
        <v>31</v>
      </c>
      <c r="AX750" s="13" t="s">
        <v>70</v>
      </c>
      <c r="AY750" s="155" t="s">
        <v>142</v>
      </c>
    </row>
    <row r="751" spans="2:65" s="11" customFormat="1" ht="11.25">
      <c r="B751" s="139"/>
      <c r="D751" s="140" t="s">
        <v>151</v>
      </c>
      <c r="E751" s="141" t="s">
        <v>19</v>
      </c>
      <c r="F751" s="142" t="s">
        <v>1650</v>
      </c>
      <c r="H751" s="143">
        <v>200</v>
      </c>
      <c r="I751" s="144"/>
      <c r="L751" s="139"/>
      <c r="M751" s="145"/>
      <c r="T751" s="146"/>
      <c r="AT751" s="141" t="s">
        <v>151</v>
      </c>
      <c r="AU751" s="141" t="s">
        <v>78</v>
      </c>
      <c r="AV751" s="11" t="s">
        <v>80</v>
      </c>
      <c r="AW751" s="11" t="s">
        <v>31</v>
      </c>
      <c r="AX751" s="11" t="s">
        <v>70</v>
      </c>
      <c r="AY751" s="141" t="s">
        <v>142</v>
      </c>
    </row>
    <row r="752" spans="2:65" s="12" customFormat="1" ht="11.25">
      <c r="B752" s="147"/>
      <c r="D752" s="140" t="s">
        <v>151</v>
      </c>
      <c r="E752" s="148" t="s">
        <v>19</v>
      </c>
      <c r="F752" s="149" t="s">
        <v>154</v>
      </c>
      <c r="H752" s="150">
        <v>492.983</v>
      </c>
      <c r="I752" s="151"/>
      <c r="L752" s="147"/>
      <c r="M752" s="152"/>
      <c r="T752" s="153"/>
      <c r="AT752" s="148" t="s">
        <v>151</v>
      </c>
      <c r="AU752" s="148" t="s">
        <v>78</v>
      </c>
      <c r="AV752" s="12" t="s">
        <v>149</v>
      </c>
      <c r="AW752" s="12" t="s">
        <v>31</v>
      </c>
      <c r="AX752" s="12" t="s">
        <v>78</v>
      </c>
      <c r="AY752" s="148" t="s">
        <v>142</v>
      </c>
    </row>
    <row r="753" spans="2:65" s="1" customFormat="1" ht="142.15" customHeight="1">
      <c r="B753" s="32"/>
      <c r="C753" s="160" t="s">
        <v>1158</v>
      </c>
      <c r="D753" s="160" t="s">
        <v>316</v>
      </c>
      <c r="E753" s="161" t="s">
        <v>433</v>
      </c>
      <c r="F753" s="162" t="s">
        <v>434</v>
      </c>
      <c r="G753" s="163" t="s">
        <v>435</v>
      </c>
      <c r="H753" s="164">
        <v>30</v>
      </c>
      <c r="I753" s="165"/>
      <c r="J753" s="166">
        <f>ROUND(I753*H753,2)</f>
        <v>0</v>
      </c>
      <c r="K753" s="162" t="s">
        <v>147</v>
      </c>
      <c r="L753" s="32"/>
      <c r="M753" s="167" t="s">
        <v>19</v>
      </c>
      <c r="N753" s="168" t="s">
        <v>41</v>
      </c>
      <c r="P753" s="135">
        <f>O753*H753</f>
        <v>0</v>
      </c>
      <c r="Q753" s="135">
        <v>0</v>
      </c>
      <c r="R753" s="135">
        <f>Q753*H753</f>
        <v>0</v>
      </c>
      <c r="S753" s="135">
        <v>0</v>
      </c>
      <c r="T753" s="136">
        <f>S753*H753</f>
        <v>0</v>
      </c>
      <c r="AR753" s="137" t="s">
        <v>149</v>
      </c>
      <c r="AT753" s="137" t="s">
        <v>316</v>
      </c>
      <c r="AU753" s="137" t="s">
        <v>78</v>
      </c>
      <c r="AY753" s="17" t="s">
        <v>142</v>
      </c>
      <c r="BE753" s="138">
        <f>IF(N753="základní",J753,0)</f>
        <v>0</v>
      </c>
      <c r="BF753" s="138">
        <f>IF(N753="snížená",J753,0)</f>
        <v>0</v>
      </c>
      <c r="BG753" s="138">
        <f>IF(N753="zákl. přenesená",J753,0)</f>
        <v>0</v>
      </c>
      <c r="BH753" s="138">
        <f>IF(N753="sníž. přenesená",J753,0)</f>
        <v>0</v>
      </c>
      <c r="BI753" s="138">
        <f>IF(N753="nulová",J753,0)</f>
        <v>0</v>
      </c>
      <c r="BJ753" s="17" t="s">
        <v>78</v>
      </c>
      <c r="BK753" s="138">
        <f>ROUND(I753*H753,2)</f>
        <v>0</v>
      </c>
      <c r="BL753" s="17" t="s">
        <v>149</v>
      </c>
      <c r="BM753" s="137" t="s">
        <v>2460</v>
      </c>
    </row>
    <row r="754" spans="2:65" s="13" customFormat="1" ht="11.25">
      <c r="B754" s="154"/>
      <c r="D754" s="140" t="s">
        <v>151</v>
      </c>
      <c r="E754" s="155" t="s">
        <v>19</v>
      </c>
      <c r="F754" s="156" t="s">
        <v>663</v>
      </c>
      <c r="H754" s="155" t="s">
        <v>19</v>
      </c>
      <c r="I754" s="157"/>
      <c r="L754" s="154"/>
      <c r="M754" s="158"/>
      <c r="T754" s="159"/>
      <c r="AT754" s="155" t="s">
        <v>151</v>
      </c>
      <c r="AU754" s="155" t="s">
        <v>78</v>
      </c>
      <c r="AV754" s="13" t="s">
        <v>78</v>
      </c>
      <c r="AW754" s="13" t="s">
        <v>31</v>
      </c>
      <c r="AX754" s="13" t="s">
        <v>70</v>
      </c>
      <c r="AY754" s="155" t="s">
        <v>142</v>
      </c>
    </row>
    <row r="755" spans="2:65" s="11" customFormat="1" ht="11.25">
      <c r="B755" s="139"/>
      <c r="D755" s="140" t="s">
        <v>151</v>
      </c>
      <c r="E755" s="141" t="s">
        <v>19</v>
      </c>
      <c r="F755" s="142" t="s">
        <v>2461</v>
      </c>
      <c r="H755" s="143">
        <v>16.693000000000001</v>
      </c>
      <c r="I755" s="144"/>
      <c r="L755" s="139"/>
      <c r="M755" s="145"/>
      <c r="T755" s="146"/>
      <c r="AT755" s="141" t="s">
        <v>151</v>
      </c>
      <c r="AU755" s="141" t="s">
        <v>78</v>
      </c>
      <c r="AV755" s="11" t="s">
        <v>80</v>
      </c>
      <c r="AW755" s="11" t="s">
        <v>31</v>
      </c>
      <c r="AX755" s="11" t="s">
        <v>70</v>
      </c>
      <c r="AY755" s="141" t="s">
        <v>142</v>
      </c>
    </row>
    <row r="756" spans="2:65" s="11" customFormat="1" ht="11.25">
      <c r="B756" s="139"/>
      <c r="D756" s="140" t="s">
        <v>151</v>
      </c>
      <c r="E756" s="141" t="s">
        <v>19</v>
      </c>
      <c r="F756" s="142" t="s">
        <v>2462</v>
      </c>
      <c r="H756" s="143">
        <v>3.3069999999999999</v>
      </c>
      <c r="I756" s="144"/>
      <c r="L756" s="139"/>
      <c r="M756" s="145"/>
      <c r="T756" s="146"/>
      <c r="AT756" s="141" t="s">
        <v>151</v>
      </c>
      <c r="AU756" s="141" t="s">
        <v>78</v>
      </c>
      <c r="AV756" s="11" t="s">
        <v>80</v>
      </c>
      <c r="AW756" s="11" t="s">
        <v>31</v>
      </c>
      <c r="AX756" s="11" t="s">
        <v>70</v>
      </c>
      <c r="AY756" s="141" t="s">
        <v>142</v>
      </c>
    </row>
    <row r="757" spans="2:65" s="13" customFormat="1" ht="11.25">
      <c r="B757" s="154"/>
      <c r="D757" s="140" t="s">
        <v>151</v>
      </c>
      <c r="E757" s="155" t="s">
        <v>19</v>
      </c>
      <c r="F757" s="156" t="s">
        <v>1373</v>
      </c>
      <c r="H757" s="155" t="s">
        <v>19</v>
      </c>
      <c r="I757" s="157"/>
      <c r="L757" s="154"/>
      <c r="M757" s="158"/>
      <c r="T757" s="159"/>
      <c r="AT757" s="155" t="s">
        <v>151</v>
      </c>
      <c r="AU757" s="155" t="s">
        <v>78</v>
      </c>
      <c r="AV757" s="13" t="s">
        <v>78</v>
      </c>
      <c r="AW757" s="13" t="s">
        <v>31</v>
      </c>
      <c r="AX757" s="13" t="s">
        <v>70</v>
      </c>
      <c r="AY757" s="155" t="s">
        <v>142</v>
      </c>
    </row>
    <row r="758" spans="2:65" s="11" customFormat="1" ht="11.25">
      <c r="B758" s="139"/>
      <c r="D758" s="140" t="s">
        <v>151</v>
      </c>
      <c r="E758" s="141" t="s">
        <v>19</v>
      </c>
      <c r="F758" s="142" t="s">
        <v>2463</v>
      </c>
      <c r="H758" s="143">
        <v>13.173</v>
      </c>
      <c r="I758" s="144"/>
      <c r="L758" s="139"/>
      <c r="M758" s="145"/>
      <c r="T758" s="146"/>
      <c r="AT758" s="141" t="s">
        <v>151</v>
      </c>
      <c r="AU758" s="141" t="s">
        <v>78</v>
      </c>
      <c r="AV758" s="11" t="s">
        <v>80</v>
      </c>
      <c r="AW758" s="11" t="s">
        <v>31</v>
      </c>
      <c r="AX758" s="11" t="s">
        <v>70</v>
      </c>
      <c r="AY758" s="141" t="s">
        <v>142</v>
      </c>
    </row>
    <row r="759" spans="2:65" s="11" customFormat="1" ht="11.25">
      <c r="B759" s="139"/>
      <c r="D759" s="140" t="s">
        <v>151</v>
      </c>
      <c r="E759" s="141" t="s">
        <v>19</v>
      </c>
      <c r="F759" s="142" t="s">
        <v>2464</v>
      </c>
      <c r="H759" s="143">
        <v>2.827</v>
      </c>
      <c r="I759" s="144"/>
      <c r="L759" s="139"/>
      <c r="M759" s="145"/>
      <c r="T759" s="146"/>
      <c r="AT759" s="141" t="s">
        <v>151</v>
      </c>
      <c r="AU759" s="141" t="s">
        <v>78</v>
      </c>
      <c r="AV759" s="11" t="s">
        <v>80</v>
      </c>
      <c r="AW759" s="11" t="s">
        <v>31</v>
      </c>
      <c r="AX759" s="11" t="s">
        <v>70</v>
      </c>
      <c r="AY759" s="141" t="s">
        <v>142</v>
      </c>
    </row>
    <row r="760" spans="2:65" s="11" customFormat="1" ht="11.25">
      <c r="B760" s="139"/>
      <c r="D760" s="140" t="s">
        <v>151</v>
      </c>
      <c r="E760" s="141" t="s">
        <v>19</v>
      </c>
      <c r="F760" s="142" t="s">
        <v>2465</v>
      </c>
      <c r="H760" s="143">
        <v>2.64</v>
      </c>
      <c r="I760" s="144"/>
      <c r="L760" s="139"/>
      <c r="M760" s="145"/>
      <c r="T760" s="146"/>
      <c r="AT760" s="141" t="s">
        <v>151</v>
      </c>
      <c r="AU760" s="141" t="s">
        <v>78</v>
      </c>
      <c r="AV760" s="11" t="s">
        <v>80</v>
      </c>
      <c r="AW760" s="11" t="s">
        <v>31</v>
      </c>
      <c r="AX760" s="11" t="s">
        <v>70</v>
      </c>
      <c r="AY760" s="141" t="s">
        <v>142</v>
      </c>
    </row>
    <row r="761" spans="2:65" s="11" customFormat="1" ht="11.25">
      <c r="B761" s="139"/>
      <c r="D761" s="140" t="s">
        <v>151</v>
      </c>
      <c r="E761" s="141" t="s">
        <v>19</v>
      </c>
      <c r="F761" s="142" t="s">
        <v>2466</v>
      </c>
      <c r="H761" s="143">
        <v>3.36</v>
      </c>
      <c r="I761" s="144"/>
      <c r="L761" s="139"/>
      <c r="M761" s="145"/>
      <c r="T761" s="146"/>
      <c r="AT761" s="141" t="s">
        <v>151</v>
      </c>
      <c r="AU761" s="141" t="s">
        <v>78</v>
      </c>
      <c r="AV761" s="11" t="s">
        <v>80</v>
      </c>
      <c r="AW761" s="11" t="s">
        <v>31</v>
      </c>
      <c r="AX761" s="11" t="s">
        <v>70</v>
      </c>
      <c r="AY761" s="141" t="s">
        <v>142</v>
      </c>
    </row>
    <row r="762" spans="2:65" s="13" customFormat="1" ht="11.25">
      <c r="B762" s="154"/>
      <c r="D762" s="140" t="s">
        <v>151</v>
      </c>
      <c r="E762" s="155" t="s">
        <v>19</v>
      </c>
      <c r="F762" s="156" t="s">
        <v>438</v>
      </c>
      <c r="H762" s="155" t="s">
        <v>19</v>
      </c>
      <c r="I762" s="157"/>
      <c r="L762" s="154"/>
      <c r="M762" s="158"/>
      <c r="T762" s="159"/>
      <c r="AT762" s="155" t="s">
        <v>151</v>
      </c>
      <c r="AU762" s="155" t="s">
        <v>78</v>
      </c>
      <c r="AV762" s="13" t="s">
        <v>78</v>
      </c>
      <c r="AW762" s="13" t="s">
        <v>31</v>
      </c>
      <c r="AX762" s="13" t="s">
        <v>70</v>
      </c>
      <c r="AY762" s="155" t="s">
        <v>142</v>
      </c>
    </row>
    <row r="763" spans="2:65" s="11" customFormat="1" ht="11.25">
      <c r="B763" s="139"/>
      <c r="D763" s="140" t="s">
        <v>151</v>
      </c>
      <c r="E763" s="141" t="s">
        <v>19</v>
      </c>
      <c r="F763" s="142" t="s">
        <v>2467</v>
      </c>
      <c r="H763" s="143">
        <v>-12</v>
      </c>
      <c r="I763" s="144"/>
      <c r="L763" s="139"/>
      <c r="M763" s="145"/>
      <c r="T763" s="146"/>
      <c r="AT763" s="141" t="s">
        <v>151</v>
      </c>
      <c r="AU763" s="141" t="s">
        <v>78</v>
      </c>
      <c r="AV763" s="11" t="s">
        <v>80</v>
      </c>
      <c r="AW763" s="11" t="s">
        <v>31</v>
      </c>
      <c r="AX763" s="11" t="s">
        <v>70</v>
      </c>
      <c r="AY763" s="141" t="s">
        <v>142</v>
      </c>
    </row>
    <row r="764" spans="2:65" s="12" customFormat="1" ht="11.25">
      <c r="B764" s="147"/>
      <c r="D764" s="140" t="s">
        <v>151</v>
      </c>
      <c r="E764" s="148" t="s">
        <v>19</v>
      </c>
      <c r="F764" s="149" t="s">
        <v>154</v>
      </c>
      <c r="H764" s="150">
        <v>30</v>
      </c>
      <c r="I764" s="151"/>
      <c r="L764" s="147"/>
      <c r="M764" s="152"/>
      <c r="T764" s="153"/>
      <c r="AT764" s="148" t="s">
        <v>151</v>
      </c>
      <c r="AU764" s="148" t="s">
        <v>78</v>
      </c>
      <c r="AV764" s="12" t="s">
        <v>149</v>
      </c>
      <c r="AW764" s="12" t="s">
        <v>31</v>
      </c>
      <c r="AX764" s="12" t="s">
        <v>78</v>
      </c>
      <c r="AY764" s="148" t="s">
        <v>142</v>
      </c>
    </row>
    <row r="765" spans="2:65" s="1" customFormat="1" ht="114.95" customHeight="1">
      <c r="B765" s="32"/>
      <c r="C765" s="160" t="s">
        <v>1160</v>
      </c>
      <c r="D765" s="160" t="s">
        <v>316</v>
      </c>
      <c r="E765" s="161" t="s">
        <v>445</v>
      </c>
      <c r="F765" s="162" t="s">
        <v>446</v>
      </c>
      <c r="G765" s="163" t="s">
        <v>435</v>
      </c>
      <c r="H765" s="164">
        <v>112</v>
      </c>
      <c r="I765" s="165"/>
      <c r="J765" s="166">
        <f>ROUND(I765*H765,2)</f>
        <v>0</v>
      </c>
      <c r="K765" s="162" t="s">
        <v>147</v>
      </c>
      <c r="L765" s="32"/>
      <c r="M765" s="167" t="s">
        <v>19</v>
      </c>
      <c r="N765" s="168" t="s">
        <v>41</v>
      </c>
      <c r="P765" s="135">
        <f>O765*H765</f>
        <v>0</v>
      </c>
      <c r="Q765" s="135">
        <v>0</v>
      </c>
      <c r="R765" s="135">
        <f>Q765*H765</f>
        <v>0</v>
      </c>
      <c r="S765" s="135">
        <v>0</v>
      </c>
      <c r="T765" s="136">
        <f>S765*H765</f>
        <v>0</v>
      </c>
      <c r="AR765" s="137" t="s">
        <v>149</v>
      </c>
      <c r="AT765" s="137" t="s">
        <v>316</v>
      </c>
      <c r="AU765" s="137" t="s">
        <v>78</v>
      </c>
      <c r="AY765" s="17" t="s">
        <v>142</v>
      </c>
      <c r="BE765" s="138">
        <f>IF(N765="základní",J765,0)</f>
        <v>0</v>
      </c>
      <c r="BF765" s="138">
        <f>IF(N765="snížená",J765,0)</f>
        <v>0</v>
      </c>
      <c r="BG765" s="138">
        <f>IF(N765="zákl. přenesená",J765,0)</f>
        <v>0</v>
      </c>
      <c r="BH765" s="138">
        <f>IF(N765="sníž. přenesená",J765,0)</f>
        <v>0</v>
      </c>
      <c r="BI765" s="138">
        <f>IF(N765="nulová",J765,0)</f>
        <v>0</v>
      </c>
      <c r="BJ765" s="17" t="s">
        <v>78</v>
      </c>
      <c r="BK765" s="138">
        <f>ROUND(I765*H765,2)</f>
        <v>0</v>
      </c>
      <c r="BL765" s="17" t="s">
        <v>149</v>
      </c>
      <c r="BM765" s="137" t="s">
        <v>2468</v>
      </c>
    </row>
    <row r="766" spans="2:65" s="13" customFormat="1" ht="11.25">
      <c r="B766" s="154"/>
      <c r="D766" s="140" t="s">
        <v>151</v>
      </c>
      <c r="E766" s="155" t="s">
        <v>19</v>
      </c>
      <c r="F766" s="156" t="s">
        <v>640</v>
      </c>
      <c r="H766" s="155" t="s">
        <v>19</v>
      </c>
      <c r="I766" s="157"/>
      <c r="L766" s="154"/>
      <c r="M766" s="158"/>
      <c r="T766" s="159"/>
      <c r="AT766" s="155" t="s">
        <v>151</v>
      </c>
      <c r="AU766" s="155" t="s">
        <v>78</v>
      </c>
      <c r="AV766" s="13" t="s">
        <v>78</v>
      </c>
      <c r="AW766" s="13" t="s">
        <v>31</v>
      </c>
      <c r="AX766" s="13" t="s">
        <v>70</v>
      </c>
      <c r="AY766" s="155" t="s">
        <v>142</v>
      </c>
    </row>
    <row r="767" spans="2:65" s="11" customFormat="1" ht="11.25">
      <c r="B767" s="139"/>
      <c r="D767" s="140" t="s">
        <v>151</v>
      </c>
      <c r="E767" s="141" t="s">
        <v>19</v>
      </c>
      <c r="F767" s="142" t="s">
        <v>724</v>
      </c>
      <c r="H767" s="143">
        <v>4</v>
      </c>
      <c r="I767" s="144"/>
      <c r="L767" s="139"/>
      <c r="M767" s="145"/>
      <c r="T767" s="146"/>
      <c r="AT767" s="141" t="s">
        <v>151</v>
      </c>
      <c r="AU767" s="141" t="s">
        <v>78</v>
      </c>
      <c r="AV767" s="11" t="s">
        <v>80</v>
      </c>
      <c r="AW767" s="11" t="s">
        <v>31</v>
      </c>
      <c r="AX767" s="11" t="s">
        <v>70</v>
      </c>
      <c r="AY767" s="141" t="s">
        <v>142</v>
      </c>
    </row>
    <row r="768" spans="2:65" s="13" customFormat="1" ht="11.25">
      <c r="B768" s="154"/>
      <c r="D768" s="140" t="s">
        <v>151</v>
      </c>
      <c r="E768" s="155" t="s">
        <v>19</v>
      </c>
      <c r="F768" s="156" t="s">
        <v>2206</v>
      </c>
      <c r="H768" s="155" t="s">
        <v>19</v>
      </c>
      <c r="I768" s="157"/>
      <c r="L768" s="154"/>
      <c r="M768" s="158"/>
      <c r="T768" s="159"/>
      <c r="AT768" s="155" t="s">
        <v>151</v>
      </c>
      <c r="AU768" s="155" t="s">
        <v>78</v>
      </c>
      <c r="AV768" s="13" t="s">
        <v>78</v>
      </c>
      <c r="AW768" s="13" t="s">
        <v>31</v>
      </c>
      <c r="AX768" s="13" t="s">
        <v>70</v>
      </c>
      <c r="AY768" s="155" t="s">
        <v>142</v>
      </c>
    </row>
    <row r="769" spans="2:65" s="11" customFormat="1" ht="11.25">
      <c r="B769" s="139"/>
      <c r="D769" s="140" t="s">
        <v>151</v>
      </c>
      <c r="E769" s="141" t="s">
        <v>19</v>
      </c>
      <c r="F769" s="142" t="s">
        <v>2469</v>
      </c>
      <c r="H769" s="143">
        <v>16</v>
      </c>
      <c r="I769" s="144"/>
      <c r="L769" s="139"/>
      <c r="M769" s="145"/>
      <c r="T769" s="146"/>
      <c r="AT769" s="141" t="s">
        <v>151</v>
      </c>
      <c r="AU769" s="141" t="s">
        <v>78</v>
      </c>
      <c r="AV769" s="11" t="s">
        <v>80</v>
      </c>
      <c r="AW769" s="11" t="s">
        <v>31</v>
      </c>
      <c r="AX769" s="11" t="s">
        <v>70</v>
      </c>
      <c r="AY769" s="141" t="s">
        <v>142</v>
      </c>
    </row>
    <row r="770" spans="2:65" s="13" customFormat="1" ht="11.25">
      <c r="B770" s="154"/>
      <c r="D770" s="140" t="s">
        <v>151</v>
      </c>
      <c r="E770" s="155" t="s">
        <v>19</v>
      </c>
      <c r="F770" s="156" t="s">
        <v>2208</v>
      </c>
      <c r="H770" s="155" t="s">
        <v>19</v>
      </c>
      <c r="I770" s="157"/>
      <c r="L770" s="154"/>
      <c r="M770" s="158"/>
      <c r="T770" s="159"/>
      <c r="AT770" s="155" t="s">
        <v>151</v>
      </c>
      <c r="AU770" s="155" t="s">
        <v>78</v>
      </c>
      <c r="AV770" s="13" t="s">
        <v>78</v>
      </c>
      <c r="AW770" s="13" t="s">
        <v>31</v>
      </c>
      <c r="AX770" s="13" t="s">
        <v>70</v>
      </c>
      <c r="AY770" s="155" t="s">
        <v>142</v>
      </c>
    </row>
    <row r="771" spans="2:65" s="11" customFormat="1" ht="11.25">
      <c r="B771" s="139"/>
      <c r="D771" s="140" t="s">
        <v>151</v>
      </c>
      <c r="E771" s="141" t="s">
        <v>19</v>
      </c>
      <c r="F771" s="142" t="s">
        <v>724</v>
      </c>
      <c r="H771" s="143">
        <v>4</v>
      </c>
      <c r="I771" s="144"/>
      <c r="L771" s="139"/>
      <c r="M771" s="145"/>
      <c r="T771" s="146"/>
      <c r="AT771" s="141" t="s">
        <v>151</v>
      </c>
      <c r="AU771" s="141" t="s">
        <v>78</v>
      </c>
      <c r="AV771" s="11" t="s">
        <v>80</v>
      </c>
      <c r="AW771" s="11" t="s">
        <v>31</v>
      </c>
      <c r="AX771" s="11" t="s">
        <v>70</v>
      </c>
      <c r="AY771" s="141" t="s">
        <v>142</v>
      </c>
    </row>
    <row r="772" spans="2:65" s="13" customFormat="1" ht="11.25">
      <c r="B772" s="154"/>
      <c r="D772" s="140" t="s">
        <v>151</v>
      </c>
      <c r="E772" s="155" t="s">
        <v>19</v>
      </c>
      <c r="F772" s="156" t="s">
        <v>2209</v>
      </c>
      <c r="H772" s="155" t="s">
        <v>19</v>
      </c>
      <c r="I772" s="157"/>
      <c r="L772" s="154"/>
      <c r="M772" s="158"/>
      <c r="T772" s="159"/>
      <c r="AT772" s="155" t="s">
        <v>151</v>
      </c>
      <c r="AU772" s="155" t="s">
        <v>78</v>
      </c>
      <c r="AV772" s="13" t="s">
        <v>78</v>
      </c>
      <c r="AW772" s="13" t="s">
        <v>31</v>
      </c>
      <c r="AX772" s="13" t="s">
        <v>70</v>
      </c>
      <c r="AY772" s="155" t="s">
        <v>142</v>
      </c>
    </row>
    <row r="773" spans="2:65" s="11" customFormat="1" ht="11.25">
      <c r="B773" s="139"/>
      <c r="D773" s="140" t="s">
        <v>151</v>
      </c>
      <c r="E773" s="141" t="s">
        <v>19</v>
      </c>
      <c r="F773" s="142" t="s">
        <v>2470</v>
      </c>
      <c r="H773" s="143">
        <v>12</v>
      </c>
      <c r="I773" s="144"/>
      <c r="L773" s="139"/>
      <c r="M773" s="145"/>
      <c r="T773" s="146"/>
      <c r="AT773" s="141" t="s">
        <v>151</v>
      </c>
      <c r="AU773" s="141" t="s">
        <v>78</v>
      </c>
      <c r="AV773" s="11" t="s">
        <v>80</v>
      </c>
      <c r="AW773" s="11" t="s">
        <v>31</v>
      </c>
      <c r="AX773" s="11" t="s">
        <v>70</v>
      </c>
      <c r="AY773" s="141" t="s">
        <v>142</v>
      </c>
    </row>
    <row r="774" spans="2:65" s="13" customFormat="1" ht="11.25">
      <c r="B774" s="154"/>
      <c r="D774" s="140" t="s">
        <v>151</v>
      </c>
      <c r="E774" s="155" t="s">
        <v>19</v>
      </c>
      <c r="F774" s="156" t="s">
        <v>2211</v>
      </c>
      <c r="H774" s="155" t="s">
        <v>19</v>
      </c>
      <c r="I774" s="157"/>
      <c r="L774" s="154"/>
      <c r="M774" s="158"/>
      <c r="T774" s="159"/>
      <c r="AT774" s="155" t="s">
        <v>151</v>
      </c>
      <c r="AU774" s="155" t="s">
        <v>78</v>
      </c>
      <c r="AV774" s="13" t="s">
        <v>78</v>
      </c>
      <c r="AW774" s="13" t="s">
        <v>31</v>
      </c>
      <c r="AX774" s="13" t="s">
        <v>70</v>
      </c>
      <c r="AY774" s="155" t="s">
        <v>142</v>
      </c>
    </row>
    <row r="775" spans="2:65" s="11" customFormat="1" ht="11.25">
      <c r="B775" s="139"/>
      <c r="D775" s="140" t="s">
        <v>151</v>
      </c>
      <c r="E775" s="141" t="s">
        <v>19</v>
      </c>
      <c r="F775" s="142" t="s">
        <v>2471</v>
      </c>
      <c r="H775" s="143">
        <v>60.4</v>
      </c>
      <c r="I775" s="144"/>
      <c r="L775" s="139"/>
      <c r="M775" s="145"/>
      <c r="T775" s="146"/>
      <c r="AT775" s="141" t="s">
        <v>151</v>
      </c>
      <c r="AU775" s="141" t="s">
        <v>78</v>
      </c>
      <c r="AV775" s="11" t="s">
        <v>80</v>
      </c>
      <c r="AW775" s="11" t="s">
        <v>31</v>
      </c>
      <c r="AX775" s="11" t="s">
        <v>70</v>
      </c>
      <c r="AY775" s="141" t="s">
        <v>142</v>
      </c>
    </row>
    <row r="776" spans="2:65" s="11" customFormat="1" ht="11.25">
      <c r="B776" s="139"/>
      <c r="D776" s="140" t="s">
        <v>151</v>
      </c>
      <c r="E776" s="141" t="s">
        <v>19</v>
      </c>
      <c r="F776" s="142" t="s">
        <v>2472</v>
      </c>
      <c r="H776" s="143">
        <v>3.6</v>
      </c>
      <c r="I776" s="144"/>
      <c r="L776" s="139"/>
      <c r="M776" s="145"/>
      <c r="T776" s="146"/>
      <c r="AT776" s="141" t="s">
        <v>151</v>
      </c>
      <c r="AU776" s="141" t="s">
        <v>78</v>
      </c>
      <c r="AV776" s="11" t="s">
        <v>80</v>
      </c>
      <c r="AW776" s="11" t="s">
        <v>31</v>
      </c>
      <c r="AX776" s="11" t="s">
        <v>70</v>
      </c>
      <c r="AY776" s="141" t="s">
        <v>142</v>
      </c>
    </row>
    <row r="777" spans="2:65" s="13" customFormat="1" ht="11.25">
      <c r="B777" s="154"/>
      <c r="D777" s="140" t="s">
        <v>151</v>
      </c>
      <c r="E777" s="155" t="s">
        <v>19</v>
      </c>
      <c r="F777" s="156" t="s">
        <v>438</v>
      </c>
      <c r="H777" s="155" t="s">
        <v>19</v>
      </c>
      <c r="I777" s="157"/>
      <c r="L777" s="154"/>
      <c r="M777" s="158"/>
      <c r="T777" s="159"/>
      <c r="AT777" s="155" t="s">
        <v>151</v>
      </c>
      <c r="AU777" s="155" t="s">
        <v>78</v>
      </c>
      <c r="AV777" s="13" t="s">
        <v>78</v>
      </c>
      <c r="AW777" s="13" t="s">
        <v>31</v>
      </c>
      <c r="AX777" s="13" t="s">
        <v>70</v>
      </c>
      <c r="AY777" s="155" t="s">
        <v>142</v>
      </c>
    </row>
    <row r="778" spans="2:65" s="11" customFormat="1" ht="11.25">
      <c r="B778" s="139"/>
      <c r="D778" s="140" t="s">
        <v>151</v>
      </c>
      <c r="E778" s="141" t="s">
        <v>19</v>
      </c>
      <c r="F778" s="142" t="s">
        <v>8</v>
      </c>
      <c r="H778" s="143">
        <v>12</v>
      </c>
      <c r="I778" s="144"/>
      <c r="L778" s="139"/>
      <c r="M778" s="145"/>
      <c r="T778" s="146"/>
      <c r="AT778" s="141" t="s">
        <v>151</v>
      </c>
      <c r="AU778" s="141" t="s">
        <v>78</v>
      </c>
      <c r="AV778" s="11" t="s">
        <v>80</v>
      </c>
      <c r="AW778" s="11" t="s">
        <v>31</v>
      </c>
      <c r="AX778" s="11" t="s">
        <v>70</v>
      </c>
      <c r="AY778" s="141" t="s">
        <v>142</v>
      </c>
    </row>
    <row r="779" spans="2:65" s="12" customFormat="1" ht="11.25">
      <c r="B779" s="147"/>
      <c r="D779" s="140" t="s">
        <v>151</v>
      </c>
      <c r="E779" s="148" t="s">
        <v>19</v>
      </c>
      <c r="F779" s="149" t="s">
        <v>154</v>
      </c>
      <c r="H779" s="150">
        <v>112</v>
      </c>
      <c r="I779" s="151"/>
      <c r="L779" s="147"/>
      <c r="M779" s="152"/>
      <c r="T779" s="153"/>
      <c r="AT779" s="148" t="s">
        <v>151</v>
      </c>
      <c r="AU779" s="148" t="s">
        <v>78</v>
      </c>
      <c r="AV779" s="12" t="s">
        <v>149</v>
      </c>
      <c r="AW779" s="12" t="s">
        <v>31</v>
      </c>
      <c r="AX779" s="12" t="s">
        <v>78</v>
      </c>
      <c r="AY779" s="148" t="s">
        <v>142</v>
      </c>
    </row>
    <row r="780" spans="2:65" s="1" customFormat="1" ht="90" customHeight="1">
      <c r="B780" s="32"/>
      <c r="C780" s="160" t="s">
        <v>1165</v>
      </c>
      <c r="D780" s="160" t="s">
        <v>316</v>
      </c>
      <c r="E780" s="161" t="s">
        <v>460</v>
      </c>
      <c r="F780" s="162" t="s">
        <v>461</v>
      </c>
      <c r="G780" s="163" t="s">
        <v>435</v>
      </c>
      <c r="H780" s="164">
        <v>16</v>
      </c>
      <c r="I780" s="165"/>
      <c r="J780" s="166">
        <f>ROUND(I780*H780,2)</f>
        <v>0</v>
      </c>
      <c r="K780" s="162" t="s">
        <v>147</v>
      </c>
      <c r="L780" s="32"/>
      <c r="M780" s="167" t="s">
        <v>19</v>
      </c>
      <c r="N780" s="168" t="s">
        <v>41</v>
      </c>
      <c r="P780" s="135">
        <f>O780*H780</f>
        <v>0</v>
      </c>
      <c r="Q780" s="135">
        <v>0</v>
      </c>
      <c r="R780" s="135">
        <f>Q780*H780</f>
        <v>0</v>
      </c>
      <c r="S780" s="135">
        <v>0</v>
      </c>
      <c r="T780" s="136">
        <f>S780*H780</f>
        <v>0</v>
      </c>
      <c r="AR780" s="137" t="s">
        <v>149</v>
      </c>
      <c r="AT780" s="137" t="s">
        <v>316</v>
      </c>
      <c r="AU780" s="137" t="s">
        <v>78</v>
      </c>
      <c r="AY780" s="17" t="s">
        <v>142</v>
      </c>
      <c r="BE780" s="138">
        <f>IF(N780="základní",J780,0)</f>
        <v>0</v>
      </c>
      <c r="BF780" s="138">
        <f>IF(N780="snížená",J780,0)</f>
        <v>0</v>
      </c>
      <c r="BG780" s="138">
        <f>IF(N780="zákl. přenesená",J780,0)</f>
        <v>0</v>
      </c>
      <c r="BH780" s="138">
        <f>IF(N780="sníž. přenesená",J780,0)</f>
        <v>0</v>
      </c>
      <c r="BI780" s="138">
        <f>IF(N780="nulová",J780,0)</f>
        <v>0</v>
      </c>
      <c r="BJ780" s="17" t="s">
        <v>78</v>
      </c>
      <c r="BK780" s="138">
        <f>ROUND(I780*H780,2)</f>
        <v>0</v>
      </c>
      <c r="BL780" s="17" t="s">
        <v>149</v>
      </c>
      <c r="BM780" s="137" t="s">
        <v>2473</v>
      </c>
    </row>
    <row r="781" spans="2:65" s="13" customFormat="1" ht="11.25">
      <c r="B781" s="154"/>
      <c r="D781" s="140" t="s">
        <v>151</v>
      </c>
      <c r="E781" s="155" t="s">
        <v>19</v>
      </c>
      <c r="F781" s="156" t="s">
        <v>663</v>
      </c>
      <c r="H781" s="155" t="s">
        <v>19</v>
      </c>
      <c r="I781" s="157"/>
      <c r="L781" s="154"/>
      <c r="M781" s="158"/>
      <c r="T781" s="159"/>
      <c r="AT781" s="155" t="s">
        <v>151</v>
      </c>
      <c r="AU781" s="155" t="s">
        <v>78</v>
      </c>
      <c r="AV781" s="13" t="s">
        <v>78</v>
      </c>
      <c r="AW781" s="13" t="s">
        <v>31</v>
      </c>
      <c r="AX781" s="13" t="s">
        <v>70</v>
      </c>
      <c r="AY781" s="155" t="s">
        <v>142</v>
      </c>
    </row>
    <row r="782" spans="2:65" s="11" customFormat="1" ht="11.25">
      <c r="B782" s="139"/>
      <c r="D782" s="140" t="s">
        <v>151</v>
      </c>
      <c r="E782" s="141" t="s">
        <v>19</v>
      </c>
      <c r="F782" s="142" t="s">
        <v>2474</v>
      </c>
      <c r="H782" s="143">
        <v>2.504</v>
      </c>
      <c r="I782" s="144"/>
      <c r="L782" s="139"/>
      <c r="M782" s="145"/>
      <c r="T782" s="146"/>
      <c r="AT782" s="141" t="s">
        <v>151</v>
      </c>
      <c r="AU782" s="141" t="s">
        <v>78</v>
      </c>
      <c r="AV782" s="11" t="s">
        <v>80</v>
      </c>
      <c r="AW782" s="11" t="s">
        <v>31</v>
      </c>
      <c r="AX782" s="11" t="s">
        <v>70</v>
      </c>
      <c r="AY782" s="141" t="s">
        <v>142</v>
      </c>
    </row>
    <row r="783" spans="2:65" s="11" customFormat="1" ht="11.25">
      <c r="B783" s="139"/>
      <c r="D783" s="140" t="s">
        <v>151</v>
      </c>
      <c r="E783" s="141" t="s">
        <v>19</v>
      </c>
      <c r="F783" s="142" t="s">
        <v>2475</v>
      </c>
      <c r="H783" s="143">
        <v>1.496</v>
      </c>
      <c r="I783" s="144"/>
      <c r="L783" s="139"/>
      <c r="M783" s="145"/>
      <c r="T783" s="146"/>
      <c r="AT783" s="141" t="s">
        <v>151</v>
      </c>
      <c r="AU783" s="141" t="s">
        <v>78</v>
      </c>
      <c r="AV783" s="11" t="s">
        <v>80</v>
      </c>
      <c r="AW783" s="11" t="s">
        <v>31</v>
      </c>
      <c r="AX783" s="11" t="s">
        <v>70</v>
      </c>
      <c r="AY783" s="141" t="s">
        <v>142</v>
      </c>
    </row>
    <row r="784" spans="2:65" s="13" customFormat="1" ht="11.25">
      <c r="B784" s="154"/>
      <c r="D784" s="140" t="s">
        <v>151</v>
      </c>
      <c r="E784" s="155" t="s">
        <v>19</v>
      </c>
      <c r="F784" s="156" t="s">
        <v>1373</v>
      </c>
      <c r="H784" s="155" t="s">
        <v>19</v>
      </c>
      <c r="I784" s="157"/>
      <c r="L784" s="154"/>
      <c r="M784" s="158"/>
      <c r="T784" s="159"/>
      <c r="AT784" s="155" t="s">
        <v>151</v>
      </c>
      <c r="AU784" s="155" t="s">
        <v>78</v>
      </c>
      <c r="AV784" s="13" t="s">
        <v>78</v>
      </c>
      <c r="AW784" s="13" t="s">
        <v>31</v>
      </c>
      <c r="AX784" s="13" t="s">
        <v>70</v>
      </c>
      <c r="AY784" s="155" t="s">
        <v>142</v>
      </c>
    </row>
    <row r="785" spans="2:65" s="11" customFormat="1" ht="11.25">
      <c r="B785" s="139"/>
      <c r="D785" s="140" t="s">
        <v>151</v>
      </c>
      <c r="E785" s="141" t="s">
        <v>19</v>
      </c>
      <c r="F785" s="142" t="s">
        <v>2476</v>
      </c>
      <c r="H785" s="143">
        <v>1.976</v>
      </c>
      <c r="I785" s="144"/>
      <c r="L785" s="139"/>
      <c r="M785" s="145"/>
      <c r="T785" s="146"/>
      <c r="AT785" s="141" t="s">
        <v>151</v>
      </c>
      <c r="AU785" s="141" t="s">
        <v>78</v>
      </c>
      <c r="AV785" s="11" t="s">
        <v>80</v>
      </c>
      <c r="AW785" s="11" t="s">
        <v>31</v>
      </c>
      <c r="AX785" s="11" t="s">
        <v>70</v>
      </c>
      <c r="AY785" s="141" t="s">
        <v>142</v>
      </c>
    </row>
    <row r="786" spans="2:65" s="11" customFormat="1" ht="11.25">
      <c r="B786" s="139"/>
      <c r="D786" s="140" t="s">
        <v>151</v>
      </c>
      <c r="E786" s="141" t="s">
        <v>19</v>
      </c>
      <c r="F786" s="142" t="s">
        <v>2477</v>
      </c>
      <c r="H786" s="143">
        <v>2.024</v>
      </c>
      <c r="I786" s="144"/>
      <c r="L786" s="139"/>
      <c r="M786" s="145"/>
      <c r="T786" s="146"/>
      <c r="AT786" s="141" t="s">
        <v>151</v>
      </c>
      <c r="AU786" s="141" t="s">
        <v>78</v>
      </c>
      <c r="AV786" s="11" t="s">
        <v>80</v>
      </c>
      <c r="AW786" s="11" t="s">
        <v>31</v>
      </c>
      <c r="AX786" s="11" t="s">
        <v>70</v>
      </c>
      <c r="AY786" s="141" t="s">
        <v>142</v>
      </c>
    </row>
    <row r="787" spans="2:65" s="11" customFormat="1" ht="11.25">
      <c r="B787" s="139"/>
      <c r="D787" s="140" t="s">
        <v>151</v>
      </c>
      <c r="E787" s="141" t="s">
        <v>19</v>
      </c>
      <c r="F787" s="142" t="s">
        <v>2478</v>
      </c>
      <c r="H787" s="143">
        <v>0.39600000000000002</v>
      </c>
      <c r="I787" s="144"/>
      <c r="L787" s="139"/>
      <c r="M787" s="145"/>
      <c r="T787" s="146"/>
      <c r="AT787" s="141" t="s">
        <v>151</v>
      </c>
      <c r="AU787" s="141" t="s">
        <v>78</v>
      </c>
      <c r="AV787" s="11" t="s">
        <v>80</v>
      </c>
      <c r="AW787" s="11" t="s">
        <v>31</v>
      </c>
      <c r="AX787" s="11" t="s">
        <v>70</v>
      </c>
      <c r="AY787" s="141" t="s">
        <v>142</v>
      </c>
    </row>
    <row r="788" spans="2:65" s="11" customFormat="1" ht="11.25">
      <c r="B788" s="139"/>
      <c r="D788" s="140" t="s">
        <v>151</v>
      </c>
      <c r="E788" s="141" t="s">
        <v>19</v>
      </c>
      <c r="F788" s="142" t="s">
        <v>2479</v>
      </c>
      <c r="H788" s="143">
        <v>3.6040000000000001</v>
      </c>
      <c r="I788" s="144"/>
      <c r="L788" s="139"/>
      <c r="M788" s="145"/>
      <c r="T788" s="146"/>
      <c r="AT788" s="141" t="s">
        <v>151</v>
      </c>
      <c r="AU788" s="141" t="s">
        <v>78</v>
      </c>
      <c r="AV788" s="11" t="s">
        <v>80</v>
      </c>
      <c r="AW788" s="11" t="s">
        <v>31</v>
      </c>
      <c r="AX788" s="11" t="s">
        <v>70</v>
      </c>
      <c r="AY788" s="141" t="s">
        <v>142</v>
      </c>
    </row>
    <row r="789" spans="2:65" s="13" customFormat="1" ht="11.25">
      <c r="B789" s="154"/>
      <c r="D789" s="140" t="s">
        <v>151</v>
      </c>
      <c r="E789" s="155" t="s">
        <v>19</v>
      </c>
      <c r="F789" s="156" t="s">
        <v>1082</v>
      </c>
      <c r="H789" s="155" t="s">
        <v>19</v>
      </c>
      <c r="I789" s="157"/>
      <c r="L789" s="154"/>
      <c r="M789" s="158"/>
      <c r="T789" s="159"/>
      <c r="AT789" s="155" t="s">
        <v>151</v>
      </c>
      <c r="AU789" s="155" t="s">
        <v>78</v>
      </c>
      <c r="AV789" s="13" t="s">
        <v>78</v>
      </c>
      <c r="AW789" s="13" t="s">
        <v>31</v>
      </c>
      <c r="AX789" s="13" t="s">
        <v>70</v>
      </c>
      <c r="AY789" s="155" t="s">
        <v>142</v>
      </c>
    </row>
    <row r="790" spans="2:65" s="11" customFormat="1" ht="11.25">
      <c r="B790" s="139"/>
      <c r="D790" s="140" t="s">
        <v>151</v>
      </c>
      <c r="E790" s="141" t="s">
        <v>19</v>
      </c>
      <c r="F790" s="142" t="s">
        <v>2480</v>
      </c>
      <c r="H790" s="143">
        <v>2.4159999999999999</v>
      </c>
      <c r="I790" s="144"/>
      <c r="L790" s="139"/>
      <c r="M790" s="145"/>
      <c r="T790" s="146"/>
      <c r="AT790" s="141" t="s">
        <v>151</v>
      </c>
      <c r="AU790" s="141" t="s">
        <v>78</v>
      </c>
      <c r="AV790" s="11" t="s">
        <v>80</v>
      </c>
      <c r="AW790" s="11" t="s">
        <v>31</v>
      </c>
      <c r="AX790" s="11" t="s">
        <v>70</v>
      </c>
      <c r="AY790" s="141" t="s">
        <v>142</v>
      </c>
    </row>
    <row r="791" spans="2:65" s="11" customFormat="1" ht="11.25">
      <c r="B791" s="139"/>
      <c r="D791" s="140" t="s">
        <v>151</v>
      </c>
      <c r="E791" s="141" t="s">
        <v>19</v>
      </c>
      <c r="F791" s="142" t="s">
        <v>2481</v>
      </c>
      <c r="H791" s="143">
        <v>1.5840000000000001</v>
      </c>
      <c r="I791" s="144"/>
      <c r="L791" s="139"/>
      <c r="M791" s="145"/>
      <c r="T791" s="146"/>
      <c r="AT791" s="141" t="s">
        <v>151</v>
      </c>
      <c r="AU791" s="141" t="s">
        <v>78</v>
      </c>
      <c r="AV791" s="11" t="s">
        <v>80</v>
      </c>
      <c r="AW791" s="11" t="s">
        <v>31</v>
      </c>
      <c r="AX791" s="11" t="s">
        <v>70</v>
      </c>
      <c r="AY791" s="141" t="s">
        <v>142</v>
      </c>
    </row>
    <row r="792" spans="2:65" s="12" customFormat="1" ht="11.25">
      <c r="B792" s="147"/>
      <c r="D792" s="140" t="s">
        <v>151</v>
      </c>
      <c r="E792" s="148" t="s">
        <v>19</v>
      </c>
      <c r="F792" s="149" t="s">
        <v>154</v>
      </c>
      <c r="H792" s="150">
        <v>16</v>
      </c>
      <c r="I792" s="151"/>
      <c r="L792" s="147"/>
      <c r="M792" s="152"/>
      <c r="T792" s="153"/>
      <c r="AT792" s="148" t="s">
        <v>151</v>
      </c>
      <c r="AU792" s="148" t="s">
        <v>78</v>
      </c>
      <c r="AV792" s="12" t="s">
        <v>149</v>
      </c>
      <c r="AW792" s="12" t="s">
        <v>31</v>
      </c>
      <c r="AX792" s="12" t="s">
        <v>78</v>
      </c>
      <c r="AY792" s="148" t="s">
        <v>142</v>
      </c>
    </row>
    <row r="793" spans="2:65" s="1" customFormat="1" ht="90" customHeight="1">
      <c r="B793" s="32"/>
      <c r="C793" s="160" t="s">
        <v>1172</v>
      </c>
      <c r="D793" s="160" t="s">
        <v>316</v>
      </c>
      <c r="E793" s="161" t="s">
        <v>451</v>
      </c>
      <c r="F793" s="162" t="s">
        <v>452</v>
      </c>
      <c r="G793" s="163" t="s">
        <v>164</v>
      </c>
      <c r="H793" s="164">
        <v>3646</v>
      </c>
      <c r="I793" s="165"/>
      <c r="J793" s="166">
        <f>ROUND(I793*H793,2)</f>
        <v>0</v>
      </c>
      <c r="K793" s="162" t="s">
        <v>147</v>
      </c>
      <c r="L793" s="32"/>
      <c r="M793" s="167" t="s">
        <v>19</v>
      </c>
      <c r="N793" s="168" t="s">
        <v>41</v>
      </c>
      <c r="P793" s="135">
        <f>O793*H793</f>
        <v>0</v>
      </c>
      <c r="Q793" s="135">
        <v>0</v>
      </c>
      <c r="R793" s="135">
        <f>Q793*H793</f>
        <v>0</v>
      </c>
      <c r="S793" s="135">
        <v>0</v>
      </c>
      <c r="T793" s="136">
        <f>S793*H793</f>
        <v>0</v>
      </c>
      <c r="AR793" s="137" t="s">
        <v>149</v>
      </c>
      <c r="AT793" s="137" t="s">
        <v>316</v>
      </c>
      <c r="AU793" s="137" t="s">
        <v>78</v>
      </c>
      <c r="AY793" s="17" t="s">
        <v>142</v>
      </c>
      <c r="BE793" s="138">
        <f>IF(N793="základní",J793,0)</f>
        <v>0</v>
      </c>
      <c r="BF793" s="138">
        <f>IF(N793="snížená",J793,0)</f>
        <v>0</v>
      </c>
      <c r="BG793" s="138">
        <f>IF(N793="zákl. přenesená",J793,0)</f>
        <v>0</v>
      </c>
      <c r="BH793" s="138">
        <f>IF(N793="sníž. přenesená",J793,0)</f>
        <v>0</v>
      </c>
      <c r="BI793" s="138">
        <f>IF(N793="nulová",J793,0)</f>
        <v>0</v>
      </c>
      <c r="BJ793" s="17" t="s">
        <v>78</v>
      </c>
      <c r="BK793" s="138">
        <f>ROUND(I793*H793,2)</f>
        <v>0</v>
      </c>
      <c r="BL793" s="17" t="s">
        <v>149</v>
      </c>
      <c r="BM793" s="137" t="s">
        <v>2482</v>
      </c>
    </row>
    <row r="794" spans="2:65" s="1" customFormat="1" ht="19.5">
      <c r="B794" s="32"/>
      <c r="D794" s="140" t="s">
        <v>314</v>
      </c>
      <c r="F794" s="169" t="s">
        <v>379</v>
      </c>
      <c r="I794" s="170"/>
      <c r="L794" s="32"/>
      <c r="M794" s="171"/>
      <c r="T794" s="53"/>
      <c r="AT794" s="17" t="s">
        <v>314</v>
      </c>
      <c r="AU794" s="17" t="s">
        <v>78</v>
      </c>
    </row>
    <row r="795" spans="2:65" s="13" customFormat="1" ht="11.25">
      <c r="B795" s="154"/>
      <c r="D795" s="140" t="s">
        <v>151</v>
      </c>
      <c r="E795" s="155" t="s">
        <v>19</v>
      </c>
      <c r="F795" s="156" t="s">
        <v>663</v>
      </c>
      <c r="H795" s="155" t="s">
        <v>19</v>
      </c>
      <c r="I795" s="157"/>
      <c r="L795" s="154"/>
      <c r="M795" s="158"/>
      <c r="T795" s="159"/>
      <c r="AT795" s="155" t="s">
        <v>151</v>
      </c>
      <c r="AU795" s="155" t="s">
        <v>78</v>
      </c>
      <c r="AV795" s="13" t="s">
        <v>78</v>
      </c>
      <c r="AW795" s="13" t="s">
        <v>31</v>
      </c>
      <c r="AX795" s="13" t="s">
        <v>70</v>
      </c>
      <c r="AY795" s="155" t="s">
        <v>142</v>
      </c>
    </row>
    <row r="796" spans="2:65" s="11" customFormat="1" ht="11.25">
      <c r="B796" s="139"/>
      <c r="D796" s="140" t="s">
        <v>151</v>
      </c>
      <c r="E796" s="141" t="s">
        <v>19</v>
      </c>
      <c r="F796" s="142" t="s">
        <v>2430</v>
      </c>
      <c r="H796" s="143">
        <v>1252</v>
      </c>
      <c r="I796" s="144"/>
      <c r="L796" s="139"/>
      <c r="M796" s="145"/>
      <c r="T796" s="146"/>
      <c r="AT796" s="141" t="s">
        <v>151</v>
      </c>
      <c r="AU796" s="141" t="s">
        <v>78</v>
      </c>
      <c r="AV796" s="11" t="s">
        <v>80</v>
      </c>
      <c r="AW796" s="11" t="s">
        <v>31</v>
      </c>
      <c r="AX796" s="11" t="s">
        <v>70</v>
      </c>
      <c r="AY796" s="141" t="s">
        <v>142</v>
      </c>
    </row>
    <row r="797" spans="2:65" s="13" customFormat="1" ht="11.25">
      <c r="B797" s="154"/>
      <c r="D797" s="140" t="s">
        <v>151</v>
      </c>
      <c r="E797" s="155" t="s">
        <v>19</v>
      </c>
      <c r="F797" s="156" t="s">
        <v>1373</v>
      </c>
      <c r="H797" s="155" t="s">
        <v>19</v>
      </c>
      <c r="I797" s="157"/>
      <c r="L797" s="154"/>
      <c r="M797" s="158"/>
      <c r="T797" s="159"/>
      <c r="AT797" s="155" t="s">
        <v>151</v>
      </c>
      <c r="AU797" s="155" t="s">
        <v>78</v>
      </c>
      <c r="AV797" s="13" t="s">
        <v>78</v>
      </c>
      <c r="AW797" s="13" t="s">
        <v>31</v>
      </c>
      <c r="AX797" s="13" t="s">
        <v>70</v>
      </c>
      <c r="AY797" s="155" t="s">
        <v>142</v>
      </c>
    </row>
    <row r="798" spans="2:65" s="11" customFormat="1" ht="11.25">
      <c r="B798" s="139"/>
      <c r="D798" s="140" t="s">
        <v>151</v>
      </c>
      <c r="E798" s="141" t="s">
        <v>19</v>
      </c>
      <c r="F798" s="142" t="s">
        <v>2433</v>
      </c>
      <c r="H798" s="143">
        <v>988</v>
      </c>
      <c r="I798" s="144"/>
      <c r="L798" s="139"/>
      <c r="M798" s="145"/>
      <c r="T798" s="146"/>
      <c r="AT798" s="141" t="s">
        <v>151</v>
      </c>
      <c r="AU798" s="141" t="s">
        <v>78</v>
      </c>
      <c r="AV798" s="11" t="s">
        <v>80</v>
      </c>
      <c r="AW798" s="11" t="s">
        <v>31</v>
      </c>
      <c r="AX798" s="11" t="s">
        <v>70</v>
      </c>
      <c r="AY798" s="141" t="s">
        <v>142</v>
      </c>
    </row>
    <row r="799" spans="2:65" s="11" customFormat="1" ht="11.25">
      <c r="B799" s="139"/>
      <c r="D799" s="140" t="s">
        <v>151</v>
      </c>
      <c r="E799" s="141" t="s">
        <v>19</v>
      </c>
      <c r="F799" s="142" t="s">
        <v>2434</v>
      </c>
      <c r="H799" s="143">
        <v>198</v>
      </c>
      <c r="I799" s="144"/>
      <c r="L799" s="139"/>
      <c r="M799" s="145"/>
      <c r="T799" s="146"/>
      <c r="AT799" s="141" t="s">
        <v>151</v>
      </c>
      <c r="AU799" s="141" t="s">
        <v>78</v>
      </c>
      <c r="AV799" s="11" t="s">
        <v>80</v>
      </c>
      <c r="AW799" s="11" t="s">
        <v>31</v>
      </c>
      <c r="AX799" s="11" t="s">
        <v>70</v>
      </c>
      <c r="AY799" s="141" t="s">
        <v>142</v>
      </c>
    </row>
    <row r="800" spans="2:65" s="13" customFormat="1" ht="11.25">
      <c r="B800" s="154"/>
      <c r="D800" s="140" t="s">
        <v>151</v>
      </c>
      <c r="E800" s="155" t="s">
        <v>19</v>
      </c>
      <c r="F800" s="156" t="s">
        <v>1082</v>
      </c>
      <c r="H800" s="155" t="s">
        <v>19</v>
      </c>
      <c r="I800" s="157"/>
      <c r="L800" s="154"/>
      <c r="M800" s="158"/>
      <c r="T800" s="159"/>
      <c r="AT800" s="155" t="s">
        <v>151</v>
      </c>
      <c r="AU800" s="155" t="s">
        <v>78</v>
      </c>
      <c r="AV800" s="13" t="s">
        <v>78</v>
      </c>
      <c r="AW800" s="13" t="s">
        <v>31</v>
      </c>
      <c r="AX800" s="13" t="s">
        <v>70</v>
      </c>
      <c r="AY800" s="155" t="s">
        <v>142</v>
      </c>
    </row>
    <row r="801" spans="2:65" s="11" customFormat="1" ht="11.25">
      <c r="B801" s="139"/>
      <c r="D801" s="140" t="s">
        <v>151</v>
      </c>
      <c r="E801" s="141" t="s">
        <v>19</v>
      </c>
      <c r="F801" s="142" t="s">
        <v>2212</v>
      </c>
      <c r="H801" s="143">
        <v>1208</v>
      </c>
      <c r="I801" s="144"/>
      <c r="L801" s="139"/>
      <c r="M801" s="145"/>
      <c r="T801" s="146"/>
      <c r="AT801" s="141" t="s">
        <v>151</v>
      </c>
      <c r="AU801" s="141" t="s">
        <v>78</v>
      </c>
      <c r="AV801" s="11" t="s">
        <v>80</v>
      </c>
      <c r="AW801" s="11" t="s">
        <v>31</v>
      </c>
      <c r="AX801" s="11" t="s">
        <v>70</v>
      </c>
      <c r="AY801" s="141" t="s">
        <v>142</v>
      </c>
    </row>
    <row r="802" spans="2:65" s="12" customFormat="1" ht="11.25">
      <c r="B802" s="147"/>
      <c r="D802" s="140" t="s">
        <v>151</v>
      </c>
      <c r="E802" s="148" t="s">
        <v>19</v>
      </c>
      <c r="F802" s="149" t="s">
        <v>154</v>
      </c>
      <c r="H802" s="150">
        <v>3646</v>
      </c>
      <c r="I802" s="151"/>
      <c r="L802" s="147"/>
      <c r="M802" s="152"/>
      <c r="T802" s="153"/>
      <c r="AT802" s="148" t="s">
        <v>151</v>
      </c>
      <c r="AU802" s="148" t="s">
        <v>78</v>
      </c>
      <c r="AV802" s="12" t="s">
        <v>149</v>
      </c>
      <c r="AW802" s="12" t="s">
        <v>31</v>
      </c>
      <c r="AX802" s="12" t="s">
        <v>78</v>
      </c>
      <c r="AY802" s="148" t="s">
        <v>142</v>
      </c>
    </row>
    <row r="803" spans="2:65" s="1" customFormat="1" ht="90" customHeight="1">
      <c r="B803" s="32"/>
      <c r="C803" s="160" t="s">
        <v>1178</v>
      </c>
      <c r="D803" s="160" t="s">
        <v>316</v>
      </c>
      <c r="E803" s="161" t="s">
        <v>456</v>
      </c>
      <c r="F803" s="162" t="s">
        <v>457</v>
      </c>
      <c r="G803" s="163" t="s">
        <v>164</v>
      </c>
      <c r="H803" s="164">
        <v>3646</v>
      </c>
      <c r="I803" s="165"/>
      <c r="J803" s="166">
        <f>ROUND(I803*H803,2)</f>
        <v>0</v>
      </c>
      <c r="K803" s="162" t="s">
        <v>147</v>
      </c>
      <c r="L803" s="32"/>
      <c r="M803" s="167" t="s">
        <v>19</v>
      </c>
      <c r="N803" s="168" t="s">
        <v>41</v>
      </c>
      <c r="P803" s="135">
        <f>O803*H803</f>
        <v>0</v>
      </c>
      <c r="Q803" s="135">
        <v>0</v>
      </c>
      <c r="R803" s="135">
        <f>Q803*H803</f>
        <v>0</v>
      </c>
      <c r="S803" s="135">
        <v>0</v>
      </c>
      <c r="T803" s="136">
        <f>S803*H803</f>
        <v>0</v>
      </c>
      <c r="AR803" s="137" t="s">
        <v>149</v>
      </c>
      <c r="AT803" s="137" t="s">
        <v>316</v>
      </c>
      <c r="AU803" s="137" t="s">
        <v>78</v>
      </c>
      <c r="AY803" s="17" t="s">
        <v>142</v>
      </c>
      <c r="BE803" s="138">
        <f>IF(N803="základní",J803,0)</f>
        <v>0</v>
      </c>
      <c r="BF803" s="138">
        <f>IF(N803="snížená",J803,0)</f>
        <v>0</v>
      </c>
      <c r="BG803" s="138">
        <f>IF(N803="zákl. přenesená",J803,0)</f>
        <v>0</v>
      </c>
      <c r="BH803" s="138">
        <f>IF(N803="sníž. přenesená",J803,0)</f>
        <v>0</v>
      </c>
      <c r="BI803" s="138">
        <f>IF(N803="nulová",J803,0)</f>
        <v>0</v>
      </c>
      <c r="BJ803" s="17" t="s">
        <v>78</v>
      </c>
      <c r="BK803" s="138">
        <f>ROUND(I803*H803,2)</f>
        <v>0</v>
      </c>
      <c r="BL803" s="17" t="s">
        <v>149</v>
      </c>
      <c r="BM803" s="137" t="s">
        <v>2483</v>
      </c>
    </row>
    <row r="804" spans="2:65" s="1" customFormat="1" ht="19.5">
      <c r="B804" s="32"/>
      <c r="D804" s="140" t="s">
        <v>314</v>
      </c>
      <c r="F804" s="169" t="s">
        <v>379</v>
      </c>
      <c r="I804" s="170"/>
      <c r="L804" s="32"/>
      <c r="M804" s="171"/>
      <c r="T804" s="53"/>
      <c r="AT804" s="17" t="s">
        <v>314</v>
      </c>
      <c r="AU804" s="17" t="s">
        <v>78</v>
      </c>
    </row>
    <row r="805" spans="2:65" s="13" customFormat="1" ht="11.25">
      <c r="B805" s="154"/>
      <c r="D805" s="140" t="s">
        <v>151</v>
      </c>
      <c r="E805" s="155" t="s">
        <v>19</v>
      </c>
      <c r="F805" s="156" t="s">
        <v>663</v>
      </c>
      <c r="H805" s="155" t="s">
        <v>19</v>
      </c>
      <c r="I805" s="157"/>
      <c r="L805" s="154"/>
      <c r="M805" s="158"/>
      <c r="T805" s="159"/>
      <c r="AT805" s="155" t="s">
        <v>151</v>
      </c>
      <c r="AU805" s="155" t="s">
        <v>78</v>
      </c>
      <c r="AV805" s="13" t="s">
        <v>78</v>
      </c>
      <c r="AW805" s="13" t="s">
        <v>31</v>
      </c>
      <c r="AX805" s="13" t="s">
        <v>70</v>
      </c>
      <c r="AY805" s="155" t="s">
        <v>142</v>
      </c>
    </row>
    <row r="806" spans="2:65" s="11" customFormat="1" ht="11.25">
      <c r="B806" s="139"/>
      <c r="D806" s="140" t="s">
        <v>151</v>
      </c>
      <c r="E806" s="141" t="s">
        <v>19</v>
      </c>
      <c r="F806" s="142" t="s">
        <v>2430</v>
      </c>
      <c r="H806" s="143">
        <v>1252</v>
      </c>
      <c r="I806" s="144"/>
      <c r="L806" s="139"/>
      <c r="M806" s="145"/>
      <c r="T806" s="146"/>
      <c r="AT806" s="141" t="s">
        <v>151</v>
      </c>
      <c r="AU806" s="141" t="s">
        <v>78</v>
      </c>
      <c r="AV806" s="11" t="s">
        <v>80</v>
      </c>
      <c r="AW806" s="11" t="s">
        <v>31</v>
      </c>
      <c r="AX806" s="11" t="s">
        <v>70</v>
      </c>
      <c r="AY806" s="141" t="s">
        <v>142</v>
      </c>
    </row>
    <row r="807" spans="2:65" s="13" customFormat="1" ht="11.25">
      <c r="B807" s="154"/>
      <c r="D807" s="140" t="s">
        <v>151</v>
      </c>
      <c r="E807" s="155" t="s">
        <v>19</v>
      </c>
      <c r="F807" s="156" t="s">
        <v>1373</v>
      </c>
      <c r="H807" s="155" t="s">
        <v>19</v>
      </c>
      <c r="I807" s="157"/>
      <c r="L807" s="154"/>
      <c r="M807" s="158"/>
      <c r="T807" s="159"/>
      <c r="AT807" s="155" t="s">
        <v>151</v>
      </c>
      <c r="AU807" s="155" t="s">
        <v>78</v>
      </c>
      <c r="AV807" s="13" t="s">
        <v>78</v>
      </c>
      <c r="AW807" s="13" t="s">
        <v>31</v>
      </c>
      <c r="AX807" s="13" t="s">
        <v>70</v>
      </c>
      <c r="AY807" s="155" t="s">
        <v>142</v>
      </c>
    </row>
    <row r="808" spans="2:65" s="11" customFormat="1" ht="11.25">
      <c r="B808" s="139"/>
      <c r="D808" s="140" t="s">
        <v>151</v>
      </c>
      <c r="E808" s="141" t="s">
        <v>19</v>
      </c>
      <c r="F808" s="142" t="s">
        <v>2433</v>
      </c>
      <c r="H808" s="143">
        <v>988</v>
      </c>
      <c r="I808" s="144"/>
      <c r="L808" s="139"/>
      <c r="M808" s="145"/>
      <c r="T808" s="146"/>
      <c r="AT808" s="141" t="s">
        <v>151</v>
      </c>
      <c r="AU808" s="141" t="s">
        <v>78</v>
      </c>
      <c r="AV808" s="11" t="s">
        <v>80</v>
      </c>
      <c r="AW808" s="11" t="s">
        <v>31</v>
      </c>
      <c r="AX808" s="11" t="s">
        <v>70</v>
      </c>
      <c r="AY808" s="141" t="s">
        <v>142</v>
      </c>
    </row>
    <row r="809" spans="2:65" s="11" customFormat="1" ht="11.25">
      <c r="B809" s="139"/>
      <c r="D809" s="140" t="s">
        <v>151</v>
      </c>
      <c r="E809" s="141" t="s">
        <v>19</v>
      </c>
      <c r="F809" s="142" t="s">
        <v>2434</v>
      </c>
      <c r="H809" s="143">
        <v>198</v>
      </c>
      <c r="I809" s="144"/>
      <c r="L809" s="139"/>
      <c r="M809" s="145"/>
      <c r="T809" s="146"/>
      <c r="AT809" s="141" t="s">
        <v>151</v>
      </c>
      <c r="AU809" s="141" t="s">
        <v>78</v>
      </c>
      <c r="AV809" s="11" t="s">
        <v>80</v>
      </c>
      <c r="AW809" s="11" t="s">
        <v>31</v>
      </c>
      <c r="AX809" s="11" t="s">
        <v>70</v>
      </c>
      <c r="AY809" s="141" t="s">
        <v>142</v>
      </c>
    </row>
    <row r="810" spans="2:65" s="13" customFormat="1" ht="11.25">
      <c r="B810" s="154"/>
      <c r="D810" s="140" t="s">
        <v>151</v>
      </c>
      <c r="E810" s="155" t="s">
        <v>19</v>
      </c>
      <c r="F810" s="156" t="s">
        <v>1082</v>
      </c>
      <c r="H810" s="155" t="s">
        <v>19</v>
      </c>
      <c r="I810" s="157"/>
      <c r="L810" s="154"/>
      <c r="M810" s="158"/>
      <c r="T810" s="159"/>
      <c r="AT810" s="155" t="s">
        <v>151</v>
      </c>
      <c r="AU810" s="155" t="s">
        <v>78</v>
      </c>
      <c r="AV810" s="13" t="s">
        <v>78</v>
      </c>
      <c r="AW810" s="13" t="s">
        <v>31</v>
      </c>
      <c r="AX810" s="13" t="s">
        <v>70</v>
      </c>
      <c r="AY810" s="155" t="s">
        <v>142</v>
      </c>
    </row>
    <row r="811" spans="2:65" s="11" customFormat="1" ht="11.25">
      <c r="B811" s="139"/>
      <c r="D811" s="140" t="s">
        <v>151</v>
      </c>
      <c r="E811" s="141" t="s">
        <v>19</v>
      </c>
      <c r="F811" s="142" t="s">
        <v>2212</v>
      </c>
      <c r="H811" s="143">
        <v>1208</v>
      </c>
      <c r="I811" s="144"/>
      <c r="L811" s="139"/>
      <c r="M811" s="145"/>
      <c r="T811" s="146"/>
      <c r="AT811" s="141" t="s">
        <v>151</v>
      </c>
      <c r="AU811" s="141" t="s">
        <v>78</v>
      </c>
      <c r="AV811" s="11" t="s">
        <v>80</v>
      </c>
      <c r="AW811" s="11" t="s">
        <v>31</v>
      </c>
      <c r="AX811" s="11" t="s">
        <v>70</v>
      </c>
      <c r="AY811" s="141" t="s">
        <v>142</v>
      </c>
    </row>
    <row r="812" spans="2:65" s="12" customFormat="1" ht="11.25">
      <c r="B812" s="147"/>
      <c r="D812" s="140" t="s">
        <v>151</v>
      </c>
      <c r="E812" s="148" t="s">
        <v>19</v>
      </c>
      <c r="F812" s="149" t="s">
        <v>154</v>
      </c>
      <c r="H812" s="150">
        <v>3646</v>
      </c>
      <c r="I812" s="151"/>
      <c r="L812" s="147"/>
      <c r="M812" s="152"/>
      <c r="T812" s="153"/>
      <c r="AT812" s="148" t="s">
        <v>151</v>
      </c>
      <c r="AU812" s="148" t="s">
        <v>78</v>
      </c>
      <c r="AV812" s="12" t="s">
        <v>149</v>
      </c>
      <c r="AW812" s="12" t="s">
        <v>31</v>
      </c>
      <c r="AX812" s="12" t="s">
        <v>78</v>
      </c>
      <c r="AY812" s="148" t="s">
        <v>142</v>
      </c>
    </row>
    <row r="813" spans="2:65" s="1" customFormat="1" ht="114.95" customHeight="1">
      <c r="B813" s="32"/>
      <c r="C813" s="160" t="s">
        <v>948</v>
      </c>
      <c r="D813" s="160" t="s">
        <v>316</v>
      </c>
      <c r="E813" s="161" t="s">
        <v>1289</v>
      </c>
      <c r="F813" s="162" t="s">
        <v>1290</v>
      </c>
      <c r="G813" s="163" t="s">
        <v>146</v>
      </c>
      <c r="H813" s="164">
        <v>2</v>
      </c>
      <c r="I813" s="165"/>
      <c r="J813" s="166">
        <f>ROUND(I813*H813,2)</f>
        <v>0</v>
      </c>
      <c r="K813" s="162" t="s">
        <v>147</v>
      </c>
      <c r="L813" s="32"/>
      <c r="M813" s="167" t="s">
        <v>19</v>
      </c>
      <c r="N813" s="168" t="s">
        <v>41</v>
      </c>
      <c r="P813" s="135">
        <f>O813*H813</f>
        <v>0</v>
      </c>
      <c r="Q813" s="135">
        <v>0</v>
      </c>
      <c r="R813" s="135">
        <f>Q813*H813</f>
        <v>0</v>
      </c>
      <c r="S813" s="135">
        <v>0</v>
      </c>
      <c r="T813" s="136">
        <f>S813*H813</f>
        <v>0</v>
      </c>
      <c r="AR813" s="137" t="s">
        <v>149</v>
      </c>
      <c r="AT813" s="137" t="s">
        <v>316</v>
      </c>
      <c r="AU813" s="137" t="s">
        <v>78</v>
      </c>
      <c r="AY813" s="17" t="s">
        <v>142</v>
      </c>
      <c r="BE813" s="138">
        <f>IF(N813="základní",J813,0)</f>
        <v>0</v>
      </c>
      <c r="BF813" s="138">
        <f>IF(N813="snížená",J813,0)</f>
        <v>0</v>
      </c>
      <c r="BG813" s="138">
        <f>IF(N813="zákl. přenesená",J813,0)</f>
        <v>0</v>
      </c>
      <c r="BH813" s="138">
        <f>IF(N813="sníž. přenesená",J813,0)</f>
        <v>0</v>
      </c>
      <c r="BI813" s="138">
        <f>IF(N813="nulová",J813,0)</f>
        <v>0</v>
      </c>
      <c r="BJ813" s="17" t="s">
        <v>78</v>
      </c>
      <c r="BK813" s="138">
        <f>ROUND(I813*H813,2)</f>
        <v>0</v>
      </c>
      <c r="BL813" s="17" t="s">
        <v>149</v>
      </c>
      <c r="BM813" s="137" t="s">
        <v>2484</v>
      </c>
    </row>
    <row r="814" spans="2:65" s="1" customFormat="1" ht="19.5">
      <c r="B814" s="32"/>
      <c r="D814" s="140" t="s">
        <v>314</v>
      </c>
      <c r="F814" s="169" t="s">
        <v>1292</v>
      </c>
      <c r="I814" s="170"/>
      <c r="L814" s="32"/>
      <c r="M814" s="171"/>
      <c r="T814" s="53"/>
      <c r="AT814" s="17" t="s">
        <v>314</v>
      </c>
      <c r="AU814" s="17" t="s">
        <v>78</v>
      </c>
    </row>
    <row r="815" spans="2:65" s="13" customFormat="1" ht="11.25">
      <c r="B815" s="154"/>
      <c r="D815" s="140" t="s">
        <v>151</v>
      </c>
      <c r="E815" s="155" t="s">
        <v>19</v>
      </c>
      <c r="F815" s="156" t="s">
        <v>1247</v>
      </c>
      <c r="H815" s="155" t="s">
        <v>19</v>
      </c>
      <c r="I815" s="157"/>
      <c r="L815" s="154"/>
      <c r="M815" s="158"/>
      <c r="T815" s="159"/>
      <c r="AT815" s="155" t="s">
        <v>151</v>
      </c>
      <c r="AU815" s="155" t="s">
        <v>78</v>
      </c>
      <c r="AV815" s="13" t="s">
        <v>78</v>
      </c>
      <c r="AW815" s="13" t="s">
        <v>31</v>
      </c>
      <c r="AX815" s="13" t="s">
        <v>70</v>
      </c>
      <c r="AY815" s="155" t="s">
        <v>142</v>
      </c>
    </row>
    <row r="816" spans="2:65" s="11" customFormat="1" ht="11.25">
      <c r="B816" s="139"/>
      <c r="D816" s="140" t="s">
        <v>151</v>
      </c>
      <c r="E816" s="141" t="s">
        <v>19</v>
      </c>
      <c r="F816" s="142" t="s">
        <v>78</v>
      </c>
      <c r="H816" s="143">
        <v>1</v>
      </c>
      <c r="I816" s="144"/>
      <c r="L816" s="139"/>
      <c r="M816" s="145"/>
      <c r="T816" s="146"/>
      <c r="AT816" s="141" t="s">
        <v>151</v>
      </c>
      <c r="AU816" s="141" t="s">
        <v>78</v>
      </c>
      <c r="AV816" s="11" t="s">
        <v>80</v>
      </c>
      <c r="AW816" s="11" t="s">
        <v>31</v>
      </c>
      <c r="AX816" s="11" t="s">
        <v>70</v>
      </c>
      <c r="AY816" s="141" t="s">
        <v>142</v>
      </c>
    </row>
    <row r="817" spans="2:65" s="13" customFormat="1" ht="11.25">
      <c r="B817" s="154"/>
      <c r="D817" s="140" t="s">
        <v>151</v>
      </c>
      <c r="E817" s="155" t="s">
        <v>19</v>
      </c>
      <c r="F817" s="156" t="s">
        <v>965</v>
      </c>
      <c r="H817" s="155" t="s">
        <v>19</v>
      </c>
      <c r="I817" s="157"/>
      <c r="L817" s="154"/>
      <c r="M817" s="158"/>
      <c r="T817" s="159"/>
      <c r="AT817" s="155" t="s">
        <v>151</v>
      </c>
      <c r="AU817" s="155" t="s">
        <v>78</v>
      </c>
      <c r="AV817" s="13" t="s">
        <v>78</v>
      </c>
      <c r="AW817" s="13" t="s">
        <v>31</v>
      </c>
      <c r="AX817" s="13" t="s">
        <v>70</v>
      </c>
      <c r="AY817" s="155" t="s">
        <v>142</v>
      </c>
    </row>
    <row r="818" spans="2:65" s="11" customFormat="1" ht="11.25">
      <c r="B818" s="139"/>
      <c r="D818" s="140" t="s">
        <v>151</v>
      </c>
      <c r="E818" s="141" t="s">
        <v>19</v>
      </c>
      <c r="F818" s="142" t="s">
        <v>78</v>
      </c>
      <c r="H818" s="143">
        <v>1</v>
      </c>
      <c r="I818" s="144"/>
      <c r="L818" s="139"/>
      <c r="M818" s="145"/>
      <c r="T818" s="146"/>
      <c r="AT818" s="141" t="s">
        <v>151</v>
      </c>
      <c r="AU818" s="141" t="s">
        <v>78</v>
      </c>
      <c r="AV818" s="11" t="s">
        <v>80</v>
      </c>
      <c r="AW818" s="11" t="s">
        <v>31</v>
      </c>
      <c r="AX818" s="11" t="s">
        <v>70</v>
      </c>
      <c r="AY818" s="141" t="s">
        <v>142</v>
      </c>
    </row>
    <row r="819" spans="2:65" s="12" customFormat="1" ht="11.25">
      <c r="B819" s="147"/>
      <c r="D819" s="140" t="s">
        <v>151</v>
      </c>
      <c r="E819" s="148" t="s">
        <v>19</v>
      </c>
      <c r="F819" s="149" t="s">
        <v>154</v>
      </c>
      <c r="H819" s="150">
        <v>2</v>
      </c>
      <c r="I819" s="151"/>
      <c r="L819" s="147"/>
      <c r="M819" s="152"/>
      <c r="T819" s="153"/>
      <c r="AT819" s="148" t="s">
        <v>151</v>
      </c>
      <c r="AU819" s="148" t="s">
        <v>78</v>
      </c>
      <c r="AV819" s="12" t="s">
        <v>149</v>
      </c>
      <c r="AW819" s="12" t="s">
        <v>31</v>
      </c>
      <c r="AX819" s="12" t="s">
        <v>78</v>
      </c>
      <c r="AY819" s="148" t="s">
        <v>142</v>
      </c>
    </row>
    <row r="820" spans="2:65" s="1" customFormat="1" ht="44.25" customHeight="1">
      <c r="B820" s="32"/>
      <c r="C820" s="160" t="s">
        <v>1186</v>
      </c>
      <c r="D820" s="160" t="s">
        <v>316</v>
      </c>
      <c r="E820" s="161" t="s">
        <v>1308</v>
      </c>
      <c r="F820" s="162" t="s">
        <v>1309</v>
      </c>
      <c r="G820" s="163" t="s">
        <v>1310</v>
      </c>
      <c r="H820" s="164">
        <v>12</v>
      </c>
      <c r="I820" s="165"/>
      <c r="J820" s="166">
        <f>ROUND(I820*H820,2)</f>
        <v>0</v>
      </c>
      <c r="K820" s="162" t="s">
        <v>147</v>
      </c>
      <c r="L820" s="32"/>
      <c r="M820" s="167" t="s">
        <v>19</v>
      </c>
      <c r="N820" s="168" t="s">
        <v>41</v>
      </c>
      <c r="P820" s="135">
        <f>O820*H820</f>
        <v>0</v>
      </c>
      <c r="Q820" s="135">
        <v>0</v>
      </c>
      <c r="R820" s="135">
        <f>Q820*H820</f>
        <v>0</v>
      </c>
      <c r="S820" s="135">
        <v>0</v>
      </c>
      <c r="T820" s="136">
        <f>S820*H820</f>
        <v>0</v>
      </c>
      <c r="AR820" s="137" t="s">
        <v>149</v>
      </c>
      <c r="AT820" s="137" t="s">
        <v>316</v>
      </c>
      <c r="AU820" s="137" t="s">
        <v>78</v>
      </c>
      <c r="AY820" s="17" t="s">
        <v>142</v>
      </c>
      <c r="BE820" s="138">
        <f>IF(N820="základní",J820,0)</f>
        <v>0</v>
      </c>
      <c r="BF820" s="138">
        <f>IF(N820="snížená",J820,0)</f>
        <v>0</v>
      </c>
      <c r="BG820" s="138">
        <f>IF(N820="zákl. přenesená",J820,0)</f>
        <v>0</v>
      </c>
      <c r="BH820" s="138">
        <f>IF(N820="sníž. přenesená",J820,0)</f>
        <v>0</v>
      </c>
      <c r="BI820" s="138">
        <f>IF(N820="nulová",J820,0)</f>
        <v>0</v>
      </c>
      <c r="BJ820" s="17" t="s">
        <v>78</v>
      </c>
      <c r="BK820" s="138">
        <f>ROUND(I820*H820,2)</f>
        <v>0</v>
      </c>
      <c r="BL820" s="17" t="s">
        <v>149</v>
      </c>
      <c r="BM820" s="137" t="s">
        <v>2485</v>
      </c>
    </row>
    <row r="821" spans="2:65" s="13" customFormat="1" ht="11.25">
      <c r="B821" s="154"/>
      <c r="D821" s="140" t="s">
        <v>151</v>
      </c>
      <c r="E821" s="155" t="s">
        <v>19</v>
      </c>
      <c r="F821" s="156" t="s">
        <v>2486</v>
      </c>
      <c r="H821" s="155" t="s">
        <v>19</v>
      </c>
      <c r="I821" s="157"/>
      <c r="L821" s="154"/>
      <c r="M821" s="158"/>
      <c r="T821" s="159"/>
      <c r="AT821" s="155" t="s">
        <v>151</v>
      </c>
      <c r="AU821" s="155" t="s">
        <v>78</v>
      </c>
      <c r="AV821" s="13" t="s">
        <v>78</v>
      </c>
      <c r="AW821" s="13" t="s">
        <v>31</v>
      </c>
      <c r="AX821" s="13" t="s">
        <v>70</v>
      </c>
      <c r="AY821" s="155" t="s">
        <v>142</v>
      </c>
    </row>
    <row r="822" spans="2:65" s="11" customFormat="1" ht="11.25">
      <c r="B822" s="139"/>
      <c r="D822" s="140" t="s">
        <v>151</v>
      </c>
      <c r="E822" s="141" t="s">
        <v>19</v>
      </c>
      <c r="F822" s="142" t="s">
        <v>2349</v>
      </c>
      <c r="H822" s="143">
        <v>12</v>
      </c>
      <c r="I822" s="144"/>
      <c r="L822" s="139"/>
      <c r="M822" s="145"/>
      <c r="T822" s="146"/>
      <c r="AT822" s="141" t="s">
        <v>151</v>
      </c>
      <c r="AU822" s="141" t="s">
        <v>78</v>
      </c>
      <c r="AV822" s="11" t="s">
        <v>80</v>
      </c>
      <c r="AW822" s="11" t="s">
        <v>31</v>
      </c>
      <c r="AX822" s="11" t="s">
        <v>70</v>
      </c>
      <c r="AY822" s="141" t="s">
        <v>142</v>
      </c>
    </row>
    <row r="823" spans="2:65" s="12" customFormat="1" ht="11.25">
      <c r="B823" s="147"/>
      <c r="D823" s="140" t="s">
        <v>151</v>
      </c>
      <c r="E823" s="148" t="s">
        <v>19</v>
      </c>
      <c r="F823" s="149" t="s">
        <v>154</v>
      </c>
      <c r="H823" s="150">
        <v>12</v>
      </c>
      <c r="I823" s="151"/>
      <c r="L823" s="147"/>
      <c r="M823" s="152"/>
      <c r="T823" s="153"/>
      <c r="AT823" s="148" t="s">
        <v>151</v>
      </c>
      <c r="AU823" s="148" t="s">
        <v>78</v>
      </c>
      <c r="AV823" s="12" t="s">
        <v>149</v>
      </c>
      <c r="AW823" s="12" t="s">
        <v>31</v>
      </c>
      <c r="AX823" s="12" t="s">
        <v>78</v>
      </c>
      <c r="AY823" s="148" t="s">
        <v>142</v>
      </c>
    </row>
    <row r="824" spans="2:65" s="1" customFormat="1" ht="49.15" customHeight="1">
      <c r="B824" s="32"/>
      <c r="C824" s="160" t="s">
        <v>1193</v>
      </c>
      <c r="D824" s="160" t="s">
        <v>316</v>
      </c>
      <c r="E824" s="161" t="s">
        <v>1321</v>
      </c>
      <c r="F824" s="162" t="s">
        <v>1322</v>
      </c>
      <c r="G824" s="163" t="s">
        <v>1310</v>
      </c>
      <c r="H824" s="164">
        <v>12</v>
      </c>
      <c r="I824" s="165"/>
      <c r="J824" s="166">
        <f>ROUND(I824*H824,2)</f>
        <v>0</v>
      </c>
      <c r="K824" s="162" t="s">
        <v>147</v>
      </c>
      <c r="L824" s="32"/>
      <c r="M824" s="167" t="s">
        <v>19</v>
      </c>
      <c r="N824" s="168" t="s">
        <v>41</v>
      </c>
      <c r="P824" s="135">
        <f>O824*H824</f>
        <v>0</v>
      </c>
      <c r="Q824" s="135">
        <v>0</v>
      </c>
      <c r="R824" s="135">
        <f>Q824*H824</f>
        <v>0</v>
      </c>
      <c r="S824" s="135">
        <v>0</v>
      </c>
      <c r="T824" s="136">
        <f>S824*H824</f>
        <v>0</v>
      </c>
      <c r="AR824" s="137" t="s">
        <v>149</v>
      </c>
      <c r="AT824" s="137" t="s">
        <v>316</v>
      </c>
      <c r="AU824" s="137" t="s">
        <v>78</v>
      </c>
      <c r="AY824" s="17" t="s">
        <v>142</v>
      </c>
      <c r="BE824" s="138">
        <f>IF(N824="základní",J824,0)</f>
        <v>0</v>
      </c>
      <c r="BF824" s="138">
        <f>IF(N824="snížená",J824,0)</f>
        <v>0</v>
      </c>
      <c r="BG824" s="138">
        <f>IF(N824="zákl. přenesená",J824,0)</f>
        <v>0</v>
      </c>
      <c r="BH824" s="138">
        <f>IF(N824="sníž. přenesená",J824,0)</f>
        <v>0</v>
      </c>
      <c r="BI824" s="138">
        <f>IF(N824="nulová",J824,0)</f>
        <v>0</v>
      </c>
      <c r="BJ824" s="17" t="s">
        <v>78</v>
      </c>
      <c r="BK824" s="138">
        <f>ROUND(I824*H824,2)</f>
        <v>0</v>
      </c>
      <c r="BL824" s="17" t="s">
        <v>149</v>
      </c>
      <c r="BM824" s="137" t="s">
        <v>2487</v>
      </c>
    </row>
    <row r="825" spans="2:65" s="13" customFormat="1" ht="11.25">
      <c r="B825" s="154"/>
      <c r="D825" s="140" t="s">
        <v>151</v>
      </c>
      <c r="E825" s="155" t="s">
        <v>19</v>
      </c>
      <c r="F825" s="156" t="s">
        <v>2348</v>
      </c>
      <c r="H825" s="155" t="s">
        <v>19</v>
      </c>
      <c r="I825" s="157"/>
      <c r="L825" s="154"/>
      <c r="M825" s="158"/>
      <c r="T825" s="159"/>
      <c r="AT825" s="155" t="s">
        <v>151</v>
      </c>
      <c r="AU825" s="155" t="s">
        <v>78</v>
      </c>
      <c r="AV825" s="13" t="s">
        <v>78</v>
      </c>
      <c r="AW825" s="13" t="s">
        <v>31</v>
      </c>
      <c r="AX825" s="13" t="s">
        <v>70</v>
      </c>
      <c r="AY825" s="155" t="s">
        <v>142</v>
      </c>
    </row>
    <row r="826" spans="2:65" s="11" customFormat="1" ht="11.25">
      <c r="B826" s="139"/>
      <c r="D826" s="140" t="s">
        <v>151</v>
      </c>
      <c r="E826" s="141" t="s">
        <v>19</v>
      </c>
      <c r="F826" s="142" t="s">
        <v>2349</v>
      </c>
      <c r="H826" s="143">
        <v>12</v>
      </c>
      <c r="I826" s="144"/>
      <c r="L826" s="139"/>
      <c r="M826" s="145"/>
      <c r="T826" s="146"/>
      <c r="AT826" s="141" t="s">
        <v>151</v>
      </c>
      <c r="AU826" s="141" t="s">
        <v>78</v>
      </c>
      <c r="AV826" s="11" t="s">
        <v>80</v>
      </c>
      <c r="AW826" s="11" t="s">
        <v>31</v>
      </c>
      <c r="AX826" s="11" t="s">
        <v>70</v>
      </c>
      <c r="AY826" s="141" t="s">
        <v>142</v>
      </c>
    </row>
    <row r="827" spans="2:65" s="12" customFormat="1" ht="11.25">
      <c r="B827" s="147"/>
      <c r="D827" s="140" t="s">
        <v>151</v>
      </c>
      <c r="E827" s="148" t="s">
        <v>19</v>
      </c>
      <c r="F827" s="149" t="s">
        <v>154</v>
      </c>
      <c r="H827" s="150">
        <v>12</v>
      </c>
      <c r="I827" s="151"/>
      <c r="L827" s="147"/>
      <c r="M827" s="152"/>
      <c r="T827" s="153"/>
      <c r="AT827" s="148" t="s">
        <v>151</v>
      </c>
      <c r="AU827" s="148" t="s">
        <v>78</v>
      </c>
      <c r="AV827" s="12" t="s">
        <v>149</v>
      </c>
      <c r="AW827" s="12" t="s">
        <v>31</v>
      </c>
      <c r="AX827" s="12" t="s">
        <v>78</v>
      </c>
      <c r="AY827" s="148" t="s">
        <v>142</v>
      </c>
    </row>
    <row r="828" spans="2:65" s="1" customFormat="1" ht="55.5" customHeight="1">
      <c r="B828" s="32"/>
      <c r="C828" s="160" t="s">
        <v>1199</v>
      </c>
      <c r="D828" s="160" t="s">
        <v>316</v>
      </c>
      <c r="E828" s="161" t="s">
        <v>1327</v>
      </c>
      <c r="F828" s="162" t="s">
        <v>1328</v>
      </c>
      <c r="G828" s="163" t="s">
        <v>146</v>
      </c>
      <c r="H828" s="164">
        <v>44</v>
      </c>
      <c r="I828" s="165"/>
      <c r="J828" s="166">
        <f>ROUND(I828*H828,2)</f>
        <v>0</v>
      </c>
      <c r="K828" s="162" t="s">
        <v>147</v>
      </c>
      <c r="L828" s="32"/>
      <c r="M828" s="167" t="s">
        <v>19</v>
      </c>
      <c r="N828" s="168" t="s">
        <v>41</v>
      </c>
      <c r="P828" s="135">
        <f>O828*H828</f>
        <v>0</v>
      </c>
      <c r="Q828" s="135">
        <v>0</v>
      </c>
      <c r="R828" s="135">
        <f>Q828*H828</f>
        <v>0</v>
      </c>
      <c r="S828" s="135">
        <v>0</v>
      </c>
      <c r="T828" s="136">
        <f>S828*H828</f>
        <v>0</v>
      </c>
      <c r="AR828" s="137" t="s">
        <v>149</v>
      </c>
      <c r="AT828" s="137" t="s">
        <v>316</v>
      </c>
      <c r="AU828" s="137" t="s">
        <v>78</v>
      </c>
      <c r="AY828" s="17" t="s">
        <v>142</v>
      </c>
      <c r="BE828" s="138">
        <f>IF(N828="základní",J828,0)</f>
        <v>0</v>
      </c>
      <c r="BF828" s="138">
        <f>IF(N828="snížená",J828,0)</f>
        <v>0</v>
      </c>
      <c r="BG828" s="138">
        <f>IF(N828="zákl. přenesená",J828,0)</f>
        <v>0</v>
      </c>
      <c r="BH828" s="138">
        <f>IF(N828="sníž. přenesená",J828,0)</f>
        <v>0</v>
      </c>
      <c r="BI828" s="138">
        <f>IF(N828="nulová",J828,0)</f>
        <v>0</v>
      </c>
      <c r="BJ828" s="17" t="s">
        <v>78</v>
      </c>
      <c r="BK828" s="138">
        <f>ROUND(I828*H828,2)</f>
        <v>0</v>
      </c>
      <c r="BL828" s="17" t="s">
        <v>149</v>
      </c>
      <c r="BM828" s="137" t="s">
        <v>2488</v>
      </c>
    </row>
    <row r="829" spans="2:65" s="1" customFormat="1" ht="19.5">
      <c r="B829" s="32"/>
      <c r="D829" s="140" t="s">
        <v>314</v>
      </c>
      <c r="F829" s="169" t="s">
        <v>1330</v>
      </c>
      <c r="I829" s="170"/>
      <c r="L829" s="32"/>
      <c r="M829" s="171"/>
      <c r="T829" s="53"/>
      <c r="AT829" s="17" t="s">
        <v>314</v>
      </c>
      <c r="AU829" s="17" t="s">
        <v>78</v>
      </c>
    </row>
    <row r="830" spans="2:65" s="13" customFormat="1" ht="11.25">
      <c r="B830" s="154"/>
      <c r="D830" s="140" t="s">
        <v>151</v>
      </c>
      <c r="E830" s="155" t="s">
        <v>19</v>
      </c>
      <c r="F830" s="156" t="s">
        <v>2361</v>
      </c>
      <c r="H830" s="155" t="s">
        <v>19</v>
      </c>
      <c r="I830" s="157"/>
      <c r="L830" s="154"/>
      <c r="M830" s="158"/>
      <c r="T830" s="159"/>
      <c r="AT830" s="155" t="s">
        <v>151</v>
      </c>
      <c r="AU830" s="155" t="s">
        <v>78</v>
      </c>
      <c r="AV830" s="13" t="s">
        <v>78</v>
      </c>
      <c r="AW830" s="13" t="s">
        <v>31</v>
      </c>
      <c r="AX830" s="13" t="s">
        <v>70</v>
      </c>
      <c r="AY830" s="155" t="s">
        <v>142</v>
      </c>
    </row>
    <row r="831" spans="2:65" s="11" customFormat="1" ht="11.25">
      <c r="B831" s="139"/>
      <c r="D831" s="140" t="s">
        <v>151</v>
      </c>
      <c r="E831" s="141" t="s">
        <v>19</v>
      </c>
      <c r="F831" s="142" t="s">
        <v>268</v>
      </c>
      <c r="H831" s="143">
        <v>44</v>
      </c>
      <c r="I831" s="144"/>
      <c r="L831" s="139"/>
      <c r="M831" s="145"/>
      <c r="T831" s="146"/>
      <c r="AT831" s="141" t="s">
        <v>151</v>
      </c>
      <c r="AU831" s="141" t="s">
        <v>78</v>
      </c>
      <c r="AV831" s="11" t="s">
        <v>80</v>
      </c>
      <c r="AW831" s="11" t="s">
        <v>31</v>
      </c>
      <c r="AX831" s="11" t="s">
        <v>70</v>
      </c>
      <c r="AY831" s="141" t="s">
        <v>142</v>
      </c>
    </row>
    <row r="832" spans="2:65" s="12" customFormat="1" ht="11.25">
      <c r="B832" s="147"/>
      <c r="D832" s="140" t="s">
        <v>151</v>
      </c>
      <c r="E832" s="148" t="s">
        <v>19</v>
      </c>
      <c r="F832" s="149" t="s">
        <v>154</v>
      </c>
      <c r="H832" s="150">
        <v>44</v>
      </c>
      <c r="I832" s="151"/>
      <c r="L832" s="147"/>
      <c r="M832" s="152"/>
      <c r="T832" s="153"/>
      <c r="AT832" s="148" t="s">
        <v>151</v>
      </c>
      <c r="AU832" s="148" t="s">
        <v>78</v>
      </c>
      <c r="AV832" s="12" t="s">
        <v>149</v>
      </c>
      <c r="AW832" s="12" t="s">
        <v>31</v>
      </c>
      <c r="AX832" s="12" t="s">
        <v>78</v>
      </c>
      <c r="AY832" s="148" t="s">
        <v>142</v>
      </c>
    </row>
    <row r="833" spans="2:65" s="1" customFormat="1" ht="153.4" customHeight="1">
      <c r="B833" s="32"/>
      <c r="C833" s="160" t="s">
        <v>880</v>
      </c>
      <c r="D833" s="160" t="s">
        <v>316</v>
      </c>
      <c r="E833" s="161" t="s">
        <v>1332</v>
      </c>
      <c r="F833" s="162" t="s">
        <v>1333</v>
      </c>
      <c r="G833" s="163" t="s">
        <v>146</v>
      </c>
      <c r="H833" s="164">
        <v>6</v>
      </c>
      <c r="I833" s="165"/>
      <c r="J833" s="166">
        <f>ROUND(I833*H833,2)</f>
        <v>0</v>
      </c>
      <c r="K833" s="162" t="s">
        <v>147</v>
      </c>
      <c r="L833" s="32"/>
      <c r="M833" s="167" t="s">
        <v>19</v>
      </c>
      <c r="N833" s="168" t="s">
        <v>41</v>
      </c>
      <c r="P833" s="135">
        <f>O833*H833</f>
        <v>0</v>
      </c>
      <c r="Q833" s="135">
        <v>0</v>
      </c>
      <c r="R833" s="135">
        <f>Q833*H833</f>
        <v>0</v>
      </c>
      <c r="S833" s="135">
        <v>0</v>
      </c>
      <c r="T833" s="136">
        <f>S833*H833</f>
        <v>0</v>
      </c>
      <c r="AR833" s="137" t="s">
        <v>149</v>
      </c>
      <c r="AT833" s="137" t="s">
        <v>316</v>
      </c>
      <c r="AU833" s="137" t="s">
        <v>78</v>
      </c>
      <c r="AY833" s="17" t="s">
        <v>142</v>
      </c>
      <c r="BE833" s="138">
        <f>IF(N833="základní",J833,0)</f>
        <v>0</v>
      </c>
      <c r="BF833" s="138">
        <f>IF(N833="snížená",J833,0)</f>
        <v>0</v>
      </c>
      <c r="BG833" s="138">
        <f>IF(N833="zákl. přenesená",J833,0)</f>
        <v>0</v>
      </c>
      <c r="BH833" s="138">
        <f>IF(N833="sníž. přenesená",J833,0)</f>
        <v>0</v>
      </c>
      <c r="BI833" s="138">
        <f>IF(N833="nulová",J833,0)</f>
        <v>0</v>
      </c>
      <c r="BJ833" s="17" t="s">
        <v>78</v>
      </c>
      <c r="BK833" s="138">
        <f>ROUND(I833*H833,2)</f>
        <v>0</v>
      </c>
      <c r="BL833" s="17" t="s">
        <v>149</v>
      </c>
      <c r="BM833" s="137" t="s">
        <v>2489</v>
      </c>
    </row>
    <row r="834" spans="2:65" s="1" customFormat="1" ht="19.5">
      <c r="B834" s="32"/>
      <c r="D834" s="140" t="s">
        <v>314</v>
      </c>
      <c r="F834" s="169" t="s">
        <v>1335</v>
      </c>
      <c r="I834" s="170"/>
      <c r="L834" s="32"/>
      <c r="M834" s="171"/>
      <c r="T834" s="53"/>
      <c r="AT834" s="17" t="s">
        <v>314</v>
      </c>
      <c r="AU834" s="17" t="s">
        <v>78</v>
      </c>
    </row>
    <row r="835" spans="2:65" s="13" customFormat="1" ht="11.25">
      <c r="B835" s="154"/>
      <c r="D835" s="140" t="s">
        <v>151</v>
      </c>
      <c r="E835" s="155" t="s">
        <v>19</v>
      </c>
      <c r="F835" s="156" t="s">
        <v>2348</v>
      </c>
      <c r="H835" s="155" t="s">
        <v>19</v>
      </c>
      <c r="I835" s="157"/>
      <c r="L835" s="154"/>
      <c r="M835" s="158"/>
      <c r="T835" s="159"/>
      <c r="AT835" s="155" t="s">
        <v>151</v>
      </c>
      <c r="AU835" s="155" t="s">
        <v>78</v>
      </c>
      <c r="AV835" s="13" t="s">
        <v>78</v>
      </c>
      <c r="AW835" s="13" t="s">
        <v>31</v>
      </c>
      <c r="AX835" s="13" t="s">
        <v>70</v>
      </c>
      <c r="AY835" s="155" t="s">
        <v>142</v>
      </c>
    </row>
    <row r="836" spans="2:65" s="11" customFormat="1" ht="11.25">
      <c r="B836" s="139"/>
      <c r="D836" s="140" t="s">
        <v>151</v>
      </c>
      <c r="E836" s="141" t="s">
        <v>19</v>
      </c>
      <c r="F836" s="142" t="s">
        <v>2490</v>
      </c>
      <c r="H836" s="143">
        <v>6</v>
      </c>
      <c r="I836" s="144"/>
      <c r="L836" s="139"/>
      <c r="M836" s="145"/>
      <c r="T836" s="146"/>
      <c r="AT836" s="141" t="s">
        <v>151</v>
      </c>
      <c r="AU836" s="141" t="s">
        <v>78</v>
      </c>
      <c r="AV836" s="11" t="s">
        <v>80</v>
      </c>
      <c r="AW836" s="11" t="s">
        <v>31</v>
      </c>
      <c r="AX836" s="11" t="s">
        <v>70</v>
      </c>
      <c r="AY836" s="141" t="s">
        <v>142</v>
      </c>
    </row>
    <row r="837" spans="2:65" s="12" customFormat="1" ht="11.25">
      <c r="B837" s="147"/>
      <c r="D837" s="140" t="s">
        <v>151</v>
      </c>
      <c r="E837" s="148" t="s">
        <v>19</v>
      </c>
      <c r="F837" s="149" t="s">
        <v>154</v>
      </c>
      <c r="H837" s="150">
        <v>6</v>
      </c>
      <c r="I837" s="151"/>
      <c r="L837" s="147"/>
      <c r="M837" s="152"/>
      <c r="T837" s="153"/>
      <c r="AT837" s="148" t="s">
        <v>151</v>
      </c>
      <c r="AU837" s="148" t="s">
        <v>78</v>
      </c>
      <c r="AV837" s="12" t="s">
        <v>149</v>
      </c>
      <c r="AW837" s="12" t="s">
        <v>31</v>
      </c>
      <c r="AX837" s="12" t="s">
        <v>78</v>
      </c>
      <c r="AY837" s="148" t="s">
        <v>142</v>
      </c>
    </row>
    <row r="838" spans="2:65" s="1" customFormat="1" ht="49.15" customHeight="1">
      <c r="B838" s="32"/>
      <c r="C838" s="160" t="s">
        <v>1207</v>
      </c>
      <c r="D838" s="160" t="s">
        <v>316</v>
      </c>
      <c r="E838" s="161" t="s">
        <v>513</v>
      </c>
      <c r="F838" s="162" t="s">
        <v>514</v>
      </c>
      <c r="G838" s="163" t="s">
        <v>164</v>
      </c>
      <c r="H838" s="164">
        <v>6</v>
      </c>
      <c r="I838" s="165"/>
      <c r="J838" s="166">
        <f>ROUND(I838*H838,2)</f>
        <v>0</v>
      </c>
      <c r="K838" s="162" t="s">
        <v>147</v>
      </c>
      <c r="L838" s="32"/>
      <c r="M838" s="167" t="s">
        <v>19</v>
      </c>
      <c r="N838" s="168" t="s">
        <v>41</v>
      </c>
      <c r="P838" s="135">
        <f>O838*H838</f>
        <v>0</v>
      </c>
      <c r="Q838" s="135">
        <v>0</v>
      </c>
      <c r="R838" s="135">
        <f>Q838*H838</f>
        <v>0</v>
      </c>
      <c r="S838" s="135">
        <v>0</v>
      </c>
      <c r="T838" s="136">
        <f>S838*H838</f>
        <v>0</v>
      </c>
      <c r="AR838" s="137" t="s">
        <v>149</v>
      </c>
      <c r="AT838" s="137" t="s">
        <v>316</v>
      </c>
      <c r="AU838" s="137" t="s">
        <v>78</v>
      </c>
      <c r="AY838" s="17" t="s">
        <v>142</v>
      </c>
      <c r="BE838" s="138">
        <f>IF(N838="základní",J838,0)</f>
        <v>0</v>
      </c>
      <c r="BF838" s="138">
        <f>IF(N838="snížená",J838,0)</f>
        <v>0</v>
      </c>
      <c r="BG838" s="138">
        <f>IF(N838="zákl. přenesená",J838,0)</f>
        <v>0</v>
      </c>
      <c r="BH838" s="138">
        <f>IF(N838="sníž. přenesená",J838,0)</f>
        <v>0</v>
      </c>
      <c r="BI838" s="138">
        <f>IF(N838="nulová",J838,0)</f>
        <v>0</v>
      </c>
      <c r="BJ838" s="17" t="s">
        <v>78</v>
      </c>
      <c r="BK838" s="138">
        <f>ROUND(I838*H838,2)</f>
        <v>0</v>
      </c>
      <c r="BL838" s="17" t="s">
        <v>149</v>
      </c>
      <c r="BM838" s="137" t="s">
        <v>2491</v>
      </c>
    </row>
    <row r="839" spans="2:65" s="13" customFormat="1" ht="11.25">
      <c r="B839" s="154"/>
      <c r="D839" s="140" t="s">
        <v>151</v>
      </c>
      <c r="E839" s="155" t="s">
        <v>19</v>
      </c>
      <c r="F839" s="156" t="s">
        <v>1371</v>
      </c>
      <c r="H839" s="155" t="s">
        <v>19</v>
      </c>
      <c r="I839" s="157"/>
      <c r="L839" s="154"/>
      <c r="M839" s="158"/>
      <c r="T839" s="159"/>
      <c r="AT839" s="155" t="s">
        <v>151</v>
      </c>
      <c r="AU839" s="155" t="s">
        <v>78</v>
      </c>
      <c r="AV839" s="13" t="s">
        <v>78</v>
      </c>
      <c r="AW839" s="13" t="s">
        <v>31</v>
      </c>
      <c r="AX839" s="13" t="s">
        <v>70</v>
      </c>
      <c r="AY839" s="155" t="s">
        <v>142</v>
      </c>
    </row>
    <row r="840" spans="2:65" s="13" customFormat="1" ht="11.25">
      <c r="B840" s="154"/>
      <c r="D840" s="140" t="s">
        <v>151</v>
      </c>
      <c r="E840" s="155" t="s">
        <v>19</v>
      </c>
      <c r="F840" s="156" t="s">
        <v>1373</v>
      </c>
      <c r="H840" s="155" t="s">
        <v>19</v>
      </c>
      <c r="I840" s="157"/>
      <c r="L840" s="154"/>
      <c r="M840" s="158"/>
      <c r="T840" s="159"/>
      <c r="AT840" s="155" t="s">
        <v>151</v>
      </c>
      <c r="AU840" s="155" t="s">
        <v>78</v>
      </c>
      <c r="AV840" s="13" t="s">
        <v>78</v>
      </c>
      <c r="AW840" s="13" t="s">
        <v>31</v>
      </c>
      <c r="AX840" s="13" t="s">
        <v>70</v>
      </c>
      <c r="AY840" s="155" t="s">
        <v>142</v>
      </c>
    </row>
    <row r="841" spans="2:65" s="11" customFormat="1" ht="11.25">
      <c r="B841" s="139"/>
      <c r="D841" s="140" t="s">
        <v>151</v>
      </c>
      <c r="E841" s="141" t="s">
        <v>19</v>
      </c>
      <c r="F841" s="142" t="s">
        <v>1372</v>
      </c>
      <c r="H841" s="143">
        <v>3</v>
      </c>
      <c r="I841" s="144"/>
      <c r="L841" s="139"/>
      <c r="M841" s="145"/>
      <c r="T841" s="146"/>
      <c r="AT841" s="141" t="s">
        <v>151</v>
      </c>
      <c r="AU841" s="141" t="s">
        <v>78</v>
      </c>
      <c r="AV841" s="11" t="s">
        <v>80</v>
      </c>
      <c r="AW841" s="11" t="s">
        <v>31</v>
      </c>
      <c r="AX841" s="11" t="s">
        <v>70</v>
      </c>
      <c r="AY841" s="141" t="s">
        <v>142</v>
      </c>
    </row>
    <row r="842" spans="2:65" s="13" customFormat="1" ht="11.25">
      <c r="B842" s="154"/>
      <c r="D842" s="140" t="s">
        <v>151</v>
      </c>
      <c r="E842" s="155" t="s">
        <v>19</v>
      </c>
      <c r="F842" s="156" t="s">
        <v>1827</v>
      </c>
      <c r="H842" s="155" t="s">
        <v>19</v>
      </c>
      <c r="I842" s="157"/>
      <c r="L842" s="154"/>
      <c r="M842" s="158"/>
      <c r="T842" s="159"/>
      <c r="AT842" s="155" t="s">
        <v>151</v>
      </c>
      <c r="AU842" s="155" t="s">
        <v>78</v>
      </c>
      <c r="AV842" s="13" t="s">
        <v>78</v>
      </c>
      <c r="AW842" s="13" t="s">
        <v>31</v>
      </c>
      <c r="AX842" s="13" t="s">
        <v>70</v>
      </c>
      <c r="AY842" s="155" t="s">
        <v>142</v>
      </c>
    </row>
    <row r="843" spans="2:65" s="11" customFormat="1" ht="11.25">
      <c r="B843" s="139"/>
      <c r="D843" s="140" t="s">
        <v>151</v>
      </c>
      <c r="E843" s="141" t="s">
        <v>19</v>
      </c>
      <c r="F843" s="142" t="s">
        <v>1372</v>
      </c>
      <c r="H843" s="143">
        <v>3</v>
      </c>
      <c r="I843" s="144"/>
      <c r="L843" s="139"/>
      <c r="M843" s="145"/>
      <c r="T843" s="146"/>
      <c r="AT843" s="141" t="s">
        <v>151</v>
      </c>
      <c r="AU843" s="141" t="s">
        <v>78</v>
      </c>
      <c r="AV843" s="11" t="s">
        <v>80</v>
      </c>
      <c r="AW843" s="11" t="s">
        <v>31</v>
      </c>
      <c r="AX843" s="11" t="s">
        <v>70</v>
      </c>
      <c r="AY843" s="141" t="s">
        <v>142</v>
      </c>
    </row>
    <row r="844" spans="2:65" s="12" customFormat="1" ht="11.25">
      <c r="B844" s="147"/>
      <c r="D844" s="140" t="s">
        <v>151</v>
      </c>
      <c r="E844" s="148" t="s">
        <v>19</v>
      </c>
      <c r="F844" s="149" t="s">
        <v>154</v>
      </c>
      <c r="H844" s="150">
        <v>6</v>
      </c>
      <c r="I844" s="151"/>
      <c r="L844" s="147"/>
      <c r="M844" s="152"/>
      <c r="T844" s="153"/>
      <c r="AT844" s="148" t="s">
        <v>151</v>
      </c>
      <c r="AU844" s="148" t="s">
        <v>78</v>
      </c>
      <c r="AV844" s="12" t="s">
        <v>149</v>
      </c>
      <c r="AW844" s="12" t="s">
        <v>31</v>
      </c>
      <c r="AX844" s="12" t="s">
        <v>78</v>
      </c>
      <c r="AY844" s="148" t="s">
        <v>142</v>
      </c>
    </row>
    <row r="845" spans="2:65" s="1" customFormat="1" ht="55.5" customHeight="1">
      <c r="B845" s="32"/>
      <c r="C845" s="160" t="s">
        <v>1216</v>
      </c>
      <c r="D845" s="160" t="s">
        <v>316</v>
      </c>
      <c r="E845" s="161" t="s">
        <v>518</v>
      </c>
      <c r="F845" s="162" t="s">
        <v>519</v>
      </c>
      <c r="G845" s="163" t="s">
        <v>164</v>
      </c>
      <c r="H845" s="164">
        <v>6</v>
      </c>
      <c r="I845" s="165"/>
      <c r="J845" s="166">
        <f>ROUND(I845*H845,2)</f>
        <v>0</v>
      </c>
      <c r="K845" s="162" t="s">
        <v>147</v>
      </c>
      <c r="L845" s="32"/>
      <c r="M845" s="167" t="s">
        <v>19</v>
      </c>
      <c r="N845" s="168" t="s">
        <v>41</v>
      </c>
      <c r="P845" s="135">
        <f>O845*H845</f>
        <v>0</v>
      </c>
      <c r="Q845" s="135">
        <v>0</v>
      </c>
      <c r="R845" s="135">
        <f>Q845*H845</f>
        <v>0</v>
      </c>
      <c r="S845" s="135">
        <v>0</v>
      </c>
      <c r="T845" s="136">
        <f>S845*H845</f>
        <v>0</v>
      </c>
      <c r="AR845" s="137" t="s">
        <v>149</v>
      </c>
      <c r="AT845" s="137" t="s">
        <v>316</v>
      </c>
      <c r="AU845" s="137" t="s">
        <v>78</v>
      </c>
      <c r="AY845" s="17" t="s">
        <v>142</v>
      </c>
      <c r="BE845" s="138">
        <f>IF(N845="základní",J845,0)</f>
        <v>0</v>
      </c>
      <c r="BF845" s="138">
        <f>IF(N845="snížená",J845,0)</f>
        <v>0</v>
      </c>
      <c r="BG845" s="138">
        <f>IF(N845="zákl. přenesená",J845,0)</f>
        <v>0</v>
      </c>
      <c r="BH845" s="138">
        <f>IF(N845="sníž. přenesená",J845,0)</f>
        <v>0</v>
      </c>
      <c r="BI845" s="138">
        <f>IF(N845="nulová",J845,0)</f>
        <v>0</v>
      </c>
      <c r="BJ845" s="17" t="s">
        <v>78</v>
      </c>
      <c r="BK845" s="138">
        <f>ROUND(I845*H845,2)</f>
        <v>0</v>
      </c>
      <c r="BL845" s="17" t="s">
        <v>149</v>
      </c>
      <c r="BM845" s="137" t="s">
        <v>2492</v>
      </c>
    </row>
    <row r="846" spans="2:65" s="13" customFormat="1" ht="11.25">
      <c r="B846" s="154"/>
      <c r="D846" s="140" t="s">
        <v>151</v>
      </c>
      <c r="E846" s="155" t="s">
        <v>19</v>
      </c>
      <c r="F846" s="156" t="s">
        <v>2493</v>
      </c>
      <c r="H846" s="155" t="s">
        <v>19</v>
      </c>
      <c r="I846" s="157"/>
      <c r="L846" s="154"/>
      <c r="M846" s="158"/>
      <c r="T846" s="159"/>
      <c r="AT846" s="155" t="s">
        <v>151</v>
      </c>
      <c r="AU846" s="155" t="s">
        <v>78</v>
      </c>
      <c r="AV846" s="13" t="s">
        <v>78</v>
      </c>
      <c r="AW846" s="13" t="s">
        <v>31</v>
      </c>
      <c r="AX846" s="13" t="s">
        <v>70</v>
      </c>
      <c r="AY846" s="155" t="s">
        <v>142</v>
      </c>
    </row>
    <row r="847" spans="2:65" s="13" customFormat="1" ht="11.25">
      <c r="B847" s="154"/>
      <c r="D847" s="140" t="s">
        <v>151</v>
      </c>
      <c r="E847" s="155" t="s">
        <v>19</v>
      </c>
      <c r="F847" s="156" t="s">
        <v>1373</v>
      </c>
      <c r="H847" s="155" t="s">
        <v>19</v>
      </c>
      <c r="I847" s="157"/>
      <c r="L847" s="154"/>
      <c r="M847" s="158"/>
      <c r="T847" s="159"/>
      <c r="AT847" s="155" t="s">
        <v>151</v>
      </c>
      <c r="AU847" s="155" t="s">
        <v>78</v>
      </c>
      <c r="AV847" s="13" t="s">
        <v>78</v>
      </c>
      <c r="AW847" s="13" t="s">
        <v>31</v>
      </c>
      <c r="AX847" s="13" t="s">
        <v>70</v>
      </c>
      <c r="AY847" s="155" t="s">
        <v>142</v>
      </c>
    </row>
    <row r="848" spans="2:65" s="11" customFormat="1" ht="11.25">
      <c r="B848" s="139"/>
      <c r="D848" s="140" t="s">
        <v>151</v>
      </c>
      <c r="E848" s="141" t="s">
        <v>19</v>
      </c>
      <c r="F848" s="142" t="s">
        <v>1372</v>
      </c>
      <c r="H848" s="143">
        <v>3</v>
      </c>
      <c r="I848" s="144"/>
      <c r="L848" s="139"/>
      <c r="M848" s="145"/>
      <c r="T848" s="146"/>
      <c r="AT848" s="141" t="s">
        <v>151</v>
      </c>
      <c r="AU848" s="141" t="s">
        <v>78</v>
      </c>
      <c r="AV848" s="11" t="s">
        <v>80</v>
      </c>
      <c r="AW848" s="11" t="s">
        <v>31</v>
      </c>
      <c r="AX848" s="11" t="s">
        <v>70</v>
      </c>
      <c r="AY848" s="141" t="s">
        <v>142</v>
      </c>
    </row>
    <row r="849" spans="2:65" s="13" customFormat="1" ht="11.25">
      <c r="B849" s="154"/>
      <c r="D849" s="140" t="s">
        <v>151</v>
      </c>
      <c r="E849" s="155" t="s">
        <v>19</v>
      </c>
      <c r="F849" s="156" t="s">
        <v>1827</v>
      </c>
      <c r="H849" s="155" t="s">
        <v>19</v>
      </c>
      <c r="I849" s="157"/>
      <c r="L849" s="154"/>
      <c r="M849" s="158"/>
      <c r="T849" s="159"/>
      <c r="AT849" s="155" t="s">
        <v>151</v>
      </c>
      <c r="AU849" s="155" t="s">
        <v>78</v>
      </c>
      <c r="AV849" s="13" t="s">
        <v>78</v>
      </c>
      <c r="AW849" s="13" t="s">
        <v>31</v>
      </c>
      <c r="AX849" s="13" t="s">
        <v>70</v>
      </c>
      <c r="AY849" s="155" t="s">
        <v>142</v>
      </c>
    </row>
    <row r="850" spans="2:65" s="11" customFormat="1" ht="11.25">
      <c r="B850" s="139"/>
      <c r="D850" s="140" t="s">
        <v>151</v>
      </c>
      <c r="E850" s="141" t="s">
        <v>19</v>
      </c>
      <c r="F850" s="142" t="s">
        <v>1372</v>
      </c>
      <c r="H850" s="143">
        <v>3</v>
      </c>
      <c r="I850" s="144"/>
      <c r="L850" s="139"/>
      <c r="M850" s="145"/>
      <c r="T850" s="146"/>
      <c r="AT850" s="141" t="s">
        <v>151</v>
      </c>
      <c r="AU850" s="141" t="s">
        <v>78</v>
      </c>
      <c r="AV850" s="11" t="s">
        <v>80</v>
      </c>
      <c r="AW850" s="11" t="s">
        <v>31</v>
      </c>
      <c r="AX850" s="11" t="s">
        <v>70</v>
      </c>
      <c r="AY850" s="141" t="s">
        <v>142</v>
      </c>
    </row>
    <row r="851" spans="2:65" s="12" customFormat="1" ht="11.25">
      <c r="B851" s="147"/>
      <c r="D851" s="140" t="s">
        <v>151</v>
      </c>
      <c r="E851" s="148" t="s">
        <v>19</v>
      </c>
      <c r="F851" s="149" t="s">
        <v>154</v>
      </c>
      <c r="H851" s="150">
        <v>6</v>
      </c>
      <c r="I851" s="151"/>
      <c r="L851" s="147"/>
      <c r="M851" s="152"/>
      <c r="T851" s="153"/>
      <c r="AT851" s="148" t="s">
        <v>151</v>
      </c>
      <c r="AU851" s="148" t="s">
        <v>78</v>
      </c>
      <c r="AV851" s="12" t="s">
        <v>149</v>
      </c>
      <c r="AW851" s="12" t="s">
        <v>31</v>
      </c>
      <c r="AX851" s="12" t="s">
        <v>78</v>
      </c>
      <c r="AY851" s="148" t="s">
        <v>142</v>
      </c>
    </row>
    <row r="852" spans="2:65" s="1" customFormat="1" ht="76.349999999999994" customHeight="1">
      <c r="B852" s="32"/>
      <c r="C852" s="160" t="s">
        <v>1229</v>
      </c>
      <c r="D852" s="160" t="s">
        <v>316</v>
      </c>
      <c r="E852" s="161" t="s">
        <v>1383</v>
      </c>
      <c r="F852" s="162" t="s">
        <v>1384</v>
      </c>
      <c r="G852" s="163" t="s">
        <v>319</v>
      </c>
      <c r="H852" s="164">
        <v>218.3</v>
      </c>
      <c r="I852" s="165"/>
      <c r="J852" s="166">
        <f>ROUND(I852*H852,2)</f>
        <v>0</v>
      </c>
      <c r="K852" s="162" t="s">
        <v>147</v>
      </c>
      <c r="L852" s="32"/>
      <c r="M852" s="167" t="s">
        <v>19</v>
      </c>
      <c r="N852" s="168" t="s">
        <v>41</v>
      </c>
      <c r="P852" s="135">
        <f>O852*H852</f>
        <v>0</v>
      </c>
      <c r="Q852" s="135">
        <v>0</v>
      </c>
      <c r="R852" s="135">
        <f>Q852*H852</f>
        <v>0</v>
      </c>
      <c r="S852" s="135">
        <v>0</v>
      </c>
      <c r="T852" s="136">
        <f>S852*H852</f>
        <v>0</v>
      </c>
      <c r="AR852" s="137" t="s">
        <v>149</v>
      </c>
      <c r="AT852" s="137" t="s">
        <v>316</v>
      </c>
      <c r="AU852" s="137" t="s">
        <v>78</v>
      </c>
      <c r="AY852" s="17" t="s">
        <v>142</v>
      </c>
      <c r="BE852" s="138">
        <f>IF(N852="základní",J852,0)</f>
        <v>0</v>
      </c>
      <c r="BF852" s="138">
        <f>IF(N852="snížená",J852,0)</f>
        <v>0</v>
      </c>
      <c r="BG852" s="138">
        <f>IF(N852="zákl. přenesená",J852,0)</f>
        <v>0</v>
      </c>
      <c r="BH852" s="138">
        <f>IF(N852="sníž. přenesená",J852,0)</f>
        <v>0</v>
      </c>
      <c r="BI852" s="138">
        <f>IF(N852="nulová",J852,0)</f>
        <v>0</v>
      </c>
      <c r="BJ852" s="17" t="s">
        <v>78</v>
      </c>
      <c r="BK852" s="138">
        <f>ROUND(I852*H852,2)</f>
        <v>0</v>
      </c>
      <c r="BL852" s="17" t="s">
        <v>149</v>
      </c>
      <c r="BM852" s="137" t="s">
        <v>2494</v>
      </c>
    </row>
    <row r="853" spans="2:65" s="13" customFormat="1" ht="11.25">
      <c r="B853" s="154"/>
      <c r="D853" s="140" t="s">
        <v>151</v>
      </c>
      <c r="E853" s="155" t="s">
        <v>19</v>
      </c>
      <c r="F853" s="156" t="s">
        <v>2378</v>
      </c>
      <c r="H853" s="155" t="s">
        <v>19</v>
      </c>
      <c r="I853" s="157"/>
      <c r="L853" s="154"/>
      <c r="M853" s="158"/>
      <c r="T853" s="159"/>
      <c r="AT853" s="155" t="s">
        <v>151</v>
      </c>
      <c r="AU853" s="155" t="s">
        <v>78</v>
      </c>
      <c r="AV853" s="13" t="s">
        <v>78</v>
      </c>
      <c r="AW853" s="13" t="s">
        <v>31</v>
      </c>
      <c r="AX853" s="13" t="s">
        <v>70</v>
      </c>
      <c r="AY853" s="155" t="s">
        <v>142</v>
      </c>
    </row>
    <row r="854" spans="2:65" s="11" customFormat="1" ht="11.25">
      <c r="B854" s="139"/>
      <c r="D854" s="140" t="s">
        <v>151</v>
      </c>
      <c r="E854" s="141" t="s">
        <v>19</v>
      </c>
      <c r="F854" s="142" t="s">
        <v>2495</v>
      </c>
      <c r="H854" s="143">
        <v>1.8</v>
      </c>
      <c r="I854" s="144"/>
      <c r="L854" s="139"/>
      <c r="M854" s="145"/>
      <c r="T854" s="146"/>
      <c r="AT854" s="141" t="s">
        <v>151</v>
      </c>
      <c r="AU854" s="141" t="s">
        <v>78</v>
      </c>
      <c r="AV854" s="11" t="s">
        <v>80</v>
      </c>
      <c r="AW854" s="11" t="s">
        <v>31</v>
      </c>
      <c r="AX854" s="11" t="s">
        <v>70</v>
      </c>
      <c r="AY854" s="141" t="s">
        <v>142</v>
      </c>
    </row>
    <row r="855" spans="2:65" s="13" customFormat="1" ht="11.25">
      <c r="B855" s="154"/>
      <c r="D855" s="140" t="s">
        <v>151</v>
      </c>
      <c r="E855" s="155" t="s">
        <v>19</v>
      </c>
      <c r="F855" s="156" t="s">
        <v>1060</v>
      </c>
      <c r="H855" s="155" t="s">
        <v>19</v>
      </c>
      <c r="I855" s="157"/>
      <c r="L855" s="154"/>
      <c r="M855" s="158"/>
      <c r="T855" s="159"/>
      <c r="AT855" s="155" t="s">
        <v>151</v>
      </c>
      <c r="AU855" s="155" t="s">
        <v>78</v>
      </c>
      <c r="AV855" s="13" t="s">
        <v>78</v>
      </c>
      <c r="AW855" s="13" t="s">
        <v>31</v>
      </c>
      <c r="AX855" s="13" t="s">
        <v>70</v>
      </c>
      <c r="AY855" s="155" t="s">
        <v>142</v>
      </c>
    </row>
    <row r="856" spans="2:65" s="13" customFormat="1" ht="11.25">
      <c r="B856" s="154"/>
      <c r="D856" s="140" t="s">
        <v>151</v>
      </c>
      <c r="E856" s="155" t="s">
        <v>19</v>
      </c>
      <c r="F856" s="156" t="s">
        <v>1823</v>
      </c>
      <c r="H856" s="155" t="s">
        <v>19</v>
      </c>
      <c r="I856" s="157"/>
      <c r="L856" s="154"/>
      <c r="M856" s="158"/>
      <c r="T856" s="159"/>
      <c r="AT856" s="155" t="s">
        <v>151</v>
      </c>
      <c r="AU856" s="155" t="s">
        <v>78</v>
      </c>
      <c r="AV856" s="13" t="s">
        <v>78</v>
      </c>
      <c r="AW856" s="13" t="s">
        <v>31</v>
      </c>
      <c r="AX856" s="13" t="s">
        <v>70</v>
      </c>
      <c r="AY856" s="155" t="s">
        <v>142</v>
      </c>
    </row>
    <row r="857" spans="2:65" s="11" customFormat="1" ht="11.25">
      <c r="B857" s="139"/>
      <c r="D857" s="140" t="s">
        <v>151</v>
      </c>
      <c r="E857" s="141" t="s">
        <v>19</v>
      </c>
      <c r="F857" s="142" t="s">
        <v>2496</v>
      </c>
      <c r="H857" s="143">
        <v>100</v>
      </c>
      <c r="I857" s="144"/>
      <c r="L857" s="139"/>
      <c r="M857" s="145"/>
      <c r="T857" s="146"/>
      <c r="AT857" s="141" t="s">
        <v>151</v>
      </c>
      <c r="AU857" s="141" t="s">
        <v>78</v>
      </c>
      <c r="AV857" s="11" t="s">
        <v>80</v>
      </c>
      <c r="AW857" s="11" t="s">
        <v>31</v>
      </c>
      <c r="AX857" s="11" t="s">
        <v>70</v>
      </c>
      <c r="AY857" s="141" t="s">
        <v>142</v>
      </c>
    </row>
    <row r="858" spans="2:65" s="13" customFormat="1" ht="11.25">
      <c r="B858" s="154"/>
      <c r="D858" s="140" t="s">
        <v>151</v>
      </c>
      <c r="E858" s="155" t="s">
        <v>19</v>
      </c>
      <c r="F858" s="156" t="s">
        <v>2355</v>
      </c>
      <c r="H858" s="155" t="s">
        <v>19</v>
      </c>
      <c r="I858" s="157"/>
      <c r="L858" s="154"/>
      <c r="M858" s="158"/>
      <c r="T858" s="159"/>
      <c r="AT858" s="155" t="s">
        <v>151</v>
      </c>
      <c r="AU858" s="155" t="s">
        <v>78</v>
      </c>
      <c r="AV858" s="13" t="s">
        <v>78</v>
      </c>
      <c r="AW858" s="13" t="s">
        <v>31</v>
      </c>
      <c r="AX858" s="13" t="s">
        <v>70</v>
      </c>
      <c r="AY858" s="155" t="s">
        <v>142</v>
      </c>
    </row>
    <row r="859" spans="2:65" s="11" customFormat="1" ht="11.25">
      <c r="B859" s="139"/>
      <c r="D859" s="140" t="s">
        <v>151</v>
      </c>
      <c r="E859" s="141" t="s">
        <v>19</v>
      </c>
      <c r="F859" s="142" t="s">
        <v>2496</v>
      </c>
      <c r="H859" s="143">
        <v>100</v>
      </c>
      <c r="I859" s="144"/>
      <c r="L859" s="139"/>
      <c r="M859" s="145"/>
      <c r="T859" s="146"/>
      <c r="AT859" s="141" t="s">
        <v>151</v>
      </c>
      <c r="AU859" s="141" t="s">
        <v>78</v>
      </c>
      <c r="AV859" s="11" t="s">
        <v>80</v>
      </c>
      <c r="AW859" s="11" t="s">
        <v>31</v>
      </c>
      <c r="AX859" s="11" t="s">
        <v>70</v>
      </c>
      <c r="AY859" s="141" t="s">
        <v>142</v>
      </c>
    </row>
    <row r="860" spans="2:65" s="13" customFormat="1" ht="11.25">
      <c r="B860" s="154"/>
      <c r="D860" s="140" t="s">
        <v>151</v>
      </c>
      <c r="E860" s="155" t="s">
        <v>19</v>
      </c>
      <c r="F860" s="156" t="s">
        <v>2381</v>
      </c>
      <c r="H860" s="155" t="s">
        <v>19</v>
      </c>
      <c r="I860" s="157"/>
      <c r="L860" s="154"/>
      <c r="M860" s="158"/>
      <c r="T860" s="159"/>
      <c r="AT860" s="155" t="s">
        <v>151</v>
      </c>
      <c r="AU860" s="155" t="s">
        <v>78</v>
      </c>
      <c r="AV860" s="13" t="s">
        <v>78</v>
      </c>
      <c r="AW860" s="13" t="s">
        <v>31</v>
      </c>
      <c r="AX860" s="13" t="s">
        <v>70</v>
      </c>
      <c r="AY860" s="155" t="s">
        <v>142</v>
      </c>
    </row>
    <row r="861" spans="2:65" s="11" customFormat="1" ht="11.25">
      <c r="B861" s="139"/>
      <c r="D861" s="140" t="s">
        <v>151</v>
      </c>
      <c r="E861" s="141" t="s">
        <v>19</v>
      </c>
      <c r="F861" s="142" t="s">
        <v>755</v>
      </c>
      <c r="H861" s="143">
        <v>6</v>
      </c>
      <c r="I861" s="144"/>
      <c r="L861" s="139"/>
      <c r="M861" s="145"/>
      <c r="T861" s="146"/>
      <c r="AT861" s="141" t="s">
        <v>151</v>
      </c>
      <c r="AU861" s="141" t="s">
        <v>78</v>
      </c>
      <c r="AV861" s="11" t="s">
        <v>80</v>
      </c>
      <c r="AW861" s="11" t="s">
        <v>31</v>
      </c>
      <c r="AX861" s="11" t="s">
        <v>70</v>
      </c>
      <c r="AY861" s="141" t="s">
        <v>142</v>
      </c>
    </row>
    <row r="862" spans="2:65" s="13" customFormat="1" ht="11.25">
      <c r="B862" s="154"/>
      <c r="D862" s="140" t="s">
        <v>151</v>
      </c>
      <c r="E862" s="155" t="s">
        <v>19</v>
      </c>
      <c r="F862" s="156" t="s">
        <v>2383</v>
      </c>
      <c r="H862" s="155" t="s">
        <v>19</v>
      </c>
      <c r="I862" s="157"/>
      <c r="L862" s="154"/>
      <c r="M862" s="158"/>
      <c r="T862" s="159"/>
      <c r="AT862" s="155" t="s">
        <v>151</v>
      </c>
      <c r="AU862" s="155" t="s">
        <v>78</v>
      </c>
      <c r="AV862" s="13" t="s">
        <v>78</v>
      </c>
      <c r="AW862" s="13" t="s">
        <v>31</v>
      </c>
      <c r="AX862" s="13" t="s">
        <v>70</v>
      </c>
      <c r="AY862" s="155" t="s">
        <v>142</v>
      </c>
    </row>
    <row r="863" spans="2:65" s="11" customFormat="1" ht="11.25">
      <c r="B863" s="139"/>
      <c r="D863" s="140" t="s">
        <v>151</v>
      </c>
      <c r="E863" s="141" t="s">
        <v>19</v>
      </c>
      <c r="F863" s="142" t="s">
        <v>2497</v>
      </c>
      <c r="H863" s="143">
        <v>10.5</v>
      </c>
      <c r="I863" s="144"/>
      <c r="L863" s="139"/>
      <c r="M863" s="145"/>
      <c r="T863" s="146"/>
      <c r="AT863" s="141" t="s">
        <v>151</v>
      </c>
      <c r="AU863" s="141" t="s">
        <v>78</v>
      </c>
      <c r="AV863" s="11" t="s">
        <v>80</v>
      </c>
      <c r="AW863" s="11" t="s">
        <v>31</v>
      </c>
      <c r="AX863" s="11" t="s">
        <v>70</v>
      </c>
      <c r="AY863" s="141" t="s">
        <v>142</v>
      </c>
    </row>
    <row r="864" spans="2:65" s="12" customFormat="1" ht="11.25">
      <c r="B864" s="147"/>
      <c r="D864" s="140" t="s">
        <v>151</v>
      </c>
      <c r="E864" s="148" t="s">
        <v>19</v>
      </c>
      <c r="F864" s="149" t="s">
        <v>154</v>
      </c>
      <c r="H864" s="150">
        <v>218.3</v>
      </c>
      <c r="I864" s="151"/>
      <c r="L864" s="147"/>
      <c r="M864" s="152"/>
      <c r="T864" s="153"/>
      <c r="AT864" s="148" t="s">
        <v>151</v>
      </c>
      <c r="AU864" s="148" t="s">
        <v>78</v>
      </c>
      <c r="AV864" s="12" t="s">
        <v>149</v>
      </c>
      <c r="AW864" s="12" t="s">
        <v>31</v>
      </c>
      <c r="AX864" s="12" t="s">
        <v>78</v>
      </c>
      <c r="AY864" s="148" t="s">
        <v>142</v>
      </c>
    </row>
    <row r="865" spans="2:65" s="1" customFormat="1" ht="55.5" customHeight="1">
      <c r="B865" s="32"/>
      <c r="C865" s="160" t="s">
        <v>404</v>
      </c>
      <c r="D865" s="160" t="s">
        <v>316</v>
      </c>
      <c r="E865" s="161" t="s">
        <v>1666</v>
      </c>
      <c r="F865" s="162" t="s">
        <v>1667</v>
      </c>
      <c r="G865" s="163" t="s">
        <v>164</v>
      </c>
      <c r="H865" s="164">
        <v>100</v>
      </c>
      <c r="I865" s="165"/>
      <c r="J865" s="166">
        <f>ROUND(I865*H865,2)</f>
        <v>0</v>
      </c>
      <c r="K865" s="162" t="s">
        <v>147</v>
      </c>
      <c r="L865" s="32"/>
      <c r="M865" s="167" t="s">
        <v>19</v>
      </c>
      <c r="N865" s="168" t="s">
        <v>41</v>
      </c>
      <c r="P865" s="135">
        <f>O865*H865</f>
        <v>0</v>
      </c>
      <c r="Q865" s="135">
        <v>0</v>
      </c>
      <c r="R865" s="135">
        <f>Q865*H865</f>
        <v>0</v>
      </c>
      <c r="S865" s="135">
        <v>0</v>
      </c>
      <c r="T865" s="136">
        <f>S865*H865</f>
        <v>0</v>
      </c>
      <c r="AR865" s="137" t="s">
        <v>149</v>
      </c>
      <c r="AT865" s="137" t="s">
        <v>316</v>
      </c>
      <c r="AU865" s="137" t="s">
        <v>78</v>
      </c>
      <c r="AY865" s="17" t="s">
        <v>142</v>
      </c>
      <c r="BE865" s="138">
        <f>IF(N865="základní",J865,0)</f>
        <v>0</v>
      </c>
      <c r="BF865" s="138">
        <f>IF(N865="snížená",J865,0)</f>
        <v>0</v>
      </c>
      <c r="BG865" s="138">
        <f>IF(N865="zákl. přenesená",J865,0)</f>
        <v>0</v>
      </c>
      <c r="BH865" s="138">
        <f>IF(N865="sníž. přenesená",J865,0)</f>
        <v>0</v>
      </c>
      <c r="BI865" s="138">
        <f>IF(N865="nulová",J865,0)</f>
        <v>0</v>
      </c>
      <c r="BJ865" s="17" t="s">
        <v>78</v>
      </c>
      <c r="BK865" s="138">
        <f>ROUND(I865*H865,2)</f>
        <v>0</v>
      </c>
      <c r="BL865" s="17" t="s">
        <v>149</v>
      </c>
      <c r="BM865" s="137" t="s">
        <v>2498</v>
      </c>
    </row>
    <row r="866" spans="2:65" s="13" customFormat="1" ht="11.25">
      <c r="B866" s="154"/>
      <c r="D866" s="140" t="s">
        <v>151</v>
      </c>
      <c r="E866" s="155" t="s">
        <v>19</v>
      </c>
      <c r="F866" s="156" t="s">
        <v>1952</v>
      </c>
      <c r="H866" s="155" t="s">
        <v>19</v>
      </c>
      <c r="I866" s="157"/>
      <c r="L866" s="154"/>
      <c r="M866" s="158"/>
      <c r="T866" s="159"/>
      <c r="AT866" s="155" t="s">
        <v>151</v>
      </c>
      <c r="AU866" s="155" t="s">
        <v>78</v>
      </c>
      <c r="AV866" s="13" t="s">
        <v>78</v>
      </c>
      <c r="AW866" s="13" t="s">
        <v>31</v>
      </c>
      <c r="AX866" s="13" t="s">
        <v>70</v>
      </c>
      <c r="AY866" s="155" t="s">
        <v>142</v>
      </c>
    </row>
    <row r="867" spans="2:65" s="11" customFormat="1" ht="11.25">
      <c r="B867" s="139"/>
      <c r="D867" s="140" t="s">
        <v>151</v>
      </c>
      <c r="E867" s="141" t="s">
        <v>19</v>
      </c>
      <c r="F867" s="142" t="s">
        <v>404</v>
      </c>
      <c r="H867" s="143">
        <v>100</v>
      </c>
      <c r="I867" s="144"/>
      <c r="L867" s="139"/>
      <c r="M867" s="145"/>
      <c r="T867" s="146"/>
      <c r="AT867" s="141" t="s">
        <v>151</v>
      </c>
      <c r="AU867" s="141" t="s">
        <v>78</v>
      </c>
      <c r="AV867" s="11" t="s">
        <v>80</v>
      </c>
      <c r="AW867" s="11" t="s">
        <v>31</v>
      </c>
      <c r="AX867" s="11" t="s">
        <v>70</v>
      </c>
      <c r="AY867" s="141" t="s">
        <v>142</v>
      </c>
    </row>
    <row r="868" spans="2:65" s="12" customFormat="1" ht="11.25">
      <c r="B868" s="147"/>
      <c r="D868" s="140" t="s">
        <v>151</v>
      </c>
      <c r="E868" s="148" t="s">
        <v>19</v>
      </c>
      <c r="F868" s="149" t="s">
        <v>154</v>
      </c>
      <c r="H868" s="150">
        <v>100</v>
      </c>
      <c r="I868" s="151"/>
      <c r="L868" s="147"/>
      <c r="M868" s="152"/>
      <c r="T868" s="153"/>
      <c r="AT868" s="148" t="s">
        <v>151</v>
      </c>
      <c r="AU868" s="148" t="s">
        <v>78</v>
      </c>
      <c r="AV868" s="12" t="s">
        <v>149</v>
      </c>
      <c r="AW868" s="12" t="s">
        <v>31</v>
      </c>
      <c r="AX868" s="12" t="s">
        <v>78</v>
      </c>
      <c r="AY868" s="148" t="s">
        <v>142</v>
      </c>
    </row>
    <row r="869" spans="2:65" s="1" customFormat="1" ht="66.75" customHeight="1">
      <c r="B869" s="32"/>
      <c r="C869" s="160" t="s">
        <v>1235</v>
      </c>
      <c r="D869" s="160" t="s">
        <v>316</v>
      </c>
      <c r="E869" s="161" t="s">
        <v>2499</v>
      </c>
      <c r="F869" s="162" t="s">
        <v>2500</v>
      </c>
      <c r="G869" s="163" t="s">
        <v>164</v>
      </c>
      <c r="H869" s="164">
        <v>100</v>
      </c>
      <c r="I869" s="165"/>
      <c r="J869" s="166">
        <f>ROUND(I869*H869,2)</f>
        <v>0</v>
      </c>
      <c r="K869" s="162" t="s">
        <v>147</v>
      </c>
      <c r="L869" s="32"/>
      <c r="M869" s="167" t="s">
        <v>19</v>
      </c>
      <c r="N869" s="168" t="s">
        <v>41</v>
      </c>
      <c r="P869" s="135">
        <f>O869*H869</f>
        <v>0</v>
      </c>
      <c r="Q869" s="135">
        <v>0</v>
      </c>
      <c r="R869" s="135">
        <f>Q869*H869</f>
        <v>0</v>
      </c>
      <c r="S869" s="135">
        <v>0</v>
      </c>
      <c r="T869" s="136">
        <f>S869*H869</f>
        <v>0</v>
      </c>
      <c r="AR869" s="137" t="s">
        <v>149</v>
      </c>
      <c r="AT869" s="137" t="s">
        <v>316</v>
      </c>
      <c r="AU869" s="137" t="s">
        <v>78</v>
      </c>
      <c r="AY869" s="17" t="s">
        <v>142</v>
      </c>
      <c r="BE869" s="138">
        <f>IF(N869="základní",J869,0)</f>
        <v>0</v>
      </c>
      <c r="BF869" s="138">
        <f>IF(N869="snížená",J869,0)</f>
        <v>0</v>
      </c>
      <c r="BG869" s="138">
        <f>IF(N869="zákl. přenesená",J869,0)</f>
        <v>0</v>
      </c>
      <c r="BH869" s="138">
        <f>IF(N869="sníž. přenesená",J869,0)</f>
        <v>0</v>
      </c>
      <c r="BI869" s="138">
        <f>IF(N869="nulová",J869,0)</f>
        <v>0</v>
      </c>
      <c r="BJ869" s="17" t="s">
        <v>78</v>
      </c>
      <c r="BK869" s="138">
        <f>ROUND(I869*H869,2)</f>
        <v>0</v>
      </c>
      <c r="BL869" s="17" t="s">
        <v>149</v>
      </c>
      <c r="BM869" s="137" t="s">
        <v>2501</v>
      </c>
    </row>
    <row r="870" spans="2:65" s="13" customFormat="1" ht="11.25">
      <c r="B870" s="154"/>
      <c r="D870" s="140" t="s">
        <v>151</v>
      </c>
      <c r="E870" s="155" t="s">
        <v>19</v>
      </c>
      <c r="F870" s="156" t="s">
        <v>2355</v>
      </c>
      <c r="H870" s="155" t="s">
        <v>19</v>
      </c>
      <c r="I870" s="157"/>
      <c r="L870" s="154"/>
      <c r="M870" s="158"/>
      <c r="T870" s="159"/>
      <c r="AT870" s="155" t="s">
        <v>151</v>
      </c>
      <c r="AU870" s="155" t="s">
        <v>78</v>
      </c>
      <c r="AV870" s="13" t="s">
        <v>78</v>
      </c>
      <c r="AW870" s="13" t="s">
        <v>31</v>
      </c>
      <c r="AX870" s="13" t="s">
        <v>70</v>
      </c>
      <c r="AY870" s="155" t="s">
        <v>142</v>
      </c>
    </row>
    <row r="871" spans="2:65" s="11" customFormat="1" ht="11.25">
      <c r="B871" s="139"/>
      <c r="D871" s="140" t="s">
        <v>151</v>
      </c>
      <c r="E871" s="141" t="s">
        <v>19</v>
      </c>
      <c r="F871" s="142" t="s">
        <v>404</v>
      </c>
      <c r="H871" s="143">
        <v>100</v>
      </c>
      <c r="I871" s="144"/>
      <c r="L871" s="139"/>
      <c r="M871" s="145"/>
      <c r="T871" s="146"/>
      <c r="AT871" s="141" t="s">
        <v>151</v>
      </c>
      <c r="AU871" s="141" t="s">
        <v>78</v>
      </c>
      <c r="AV871" s="11" t="s">
        <v>80</v>
      </c>
      <c r="AW871" s="11" t="s">
        <v>31</v>
      </c>
      <c r="AX871" s="11" t="s">
        <v>70</v>
      </c>
      <c r="AY871" s="141" t="s">
        <v>142</v>
      </c>
    </row>
    <row r="872" spans="2:65" s="12" customFormat="1" ht="11.25">
      <c r="B872" s="147"/>
      <c r="D872" s="140" t="s">
        <v>151</v>
      </c>
      <c r="E872" s="148" t="s">
        <v>19</v>
      </c>
      <c r="F872" s="149" t="s">
        <v>154</v>
      </c>
      <c r="H872" s="150">
        <v>100</v>
      </c>
      <c r="I872" s="151"/>
      <c r="L872" s="147"/>
      <c r="M872" s="152"/>
      <c r="T872" s="153"/>
      <c r="AT872" s="148" t="s">
        <v>151</v>
      </c>
      <c r="AU872" s="148" t="s">
        <v>78</v>
      </c>
      <c r="AV872" s="12" t="s">
        <v>149</v>
      </c>
      <c r="AW872" s="12" t="s">
        <v>31</v>
      </c>
      <c r="AX872" s="12" t="s">
        <v>78</v>
      </c>
      <c r="AY872" s="148" t="s">
        <v>142</v>
      </c>
    </row>
    <row r="873" spans="2:65" s="1" customFormat="1" ht="62.65" customHeight="1">
      <c r="B873" s="32"/>
      <c r="C873" s="160" t="s">
        <v>1237</v>
      </c>
      <c r="D873" s="160" t="s">
        <v>316</v>
      </c>
      <c r="E873" s="161" t="s">
        <v>1953</v>
      </c>
      <c r="F873" s="162" t="s">
        <v>1954</v>
      </c>
      <c r="G873" s="163" t="s">
        <v>164</v>
      </c>
      <c r="H873" s="164">
        <v>200</v>
      </c>
      <c r="I873" s="165"/>
      <c r="J873" s="166">
        <f>ROUND(I873*H873,2)</f>
        <v>0</v>
      </c>
      <c r="K873" s="162" t="s">
        <v>147</v>
      </c>
      <c r="L873" s="32"/>
      <c r="M873" s="167" t="s">
        <v>19</v>
      </c>
      <c r="N873" s="168" t="s">
        <v>41</v>
      </c>
      <c r="P873" s="135">
        <f>O873*H873</f>
        <v>0</v>
      </c>
      <c r="Q873" s="135">
        <v>0</v>
      </c>
      <c r="R873" s="135">
        <f>Q873*H873</f>
        <v>0</v>
      </c>
      <c r="S873" s="135">
        <v>0</v>
      </c>
      <c r="T873" s="136">
        <f>S873*H873</f>
        <v>0</v>
      </c>
      <c r="AR873" s="137" t="s">
        <v>149</v>
      </c>
      <c r="AT873" s="137" t="s">
        <v>316</v>
      </c>
      <c r="AU873" s="137" t="s">
        <v>78</v>
      </c>
      <c r="AY873" s="17" t="s">
        <v>142</v>
      </c>
      <c r="BE873" s="138">
        <f>IF(N873="základní",J873,0)</f>
        <v>0</v>
      </c>
      <c r="BF873" s="138">
        <f>IF(N873="snížená",J873,0)</f>
        <v>0</v>
      </c>
      <c r="BG873" s="138">
        <f>IF(N873="zákl. přenesená",J873,0)</f>
        <v>0</v>
      </c>
      <c r="BH873" s="138">
        <f>IF(N873="sníž. přenesená",J873,0)</f>
        <v>0</v>
      </c>
      <c r="BI873" s="138">
        <f>IF(N873="nulová",J873,0)</f>
        <v>0</v>
      </c>
      <c r="BJ873" s="17" t="s">
        <v>78</v>
      </c>
      <c r="BK873" s="138">
        <f>ROUND(I873*H873,2)</f>
        <v>0</v>
      </c>
      <c r="BL873" s="17" t="s">
        <v>149</v>
      </c>
      <c r="BM873" s="137" t="s">
        <v>2502</v>
      </c>
    </row>
    <row r="874" spans="2:65" s="13" customFormat="1" ht="11.25">
      <c r="B874" s="154"/>
      <c r="D874" s="140" t="s">
        <v>151</v>
      </c>
      <c r="E874" s="155" t="s">
        <v>19</v>
      </c>
      <c r="F874" s="156" t="s">
        <v>1952</v>
      </c>
      <c r="H874" s="155" t="s">
        <v>19</v>
      </c>
      <c r="I874" s="157"/>
      <c r="L874" s="154"/>
      <c r="M874" s="158"/>
      <c r="T874" s="159"/>
      <c r="AT874" s="155" t="s">
        <v>151</v>
      </c>
      <c r="AU874" s="155" t="s">
        <v>78</v>
      </c>
      <c r="AV874" s="13" t="s">
        <v>78</v>
      </c>
      <c r="AW874" s="13" t="s">
        <v>31</v>
      </c>
      <c r="AX874" s="13" t="s">
        <v>70</v>
      </c>
      <c r="AY874" s="155" t="s">
        <v>142</v>
      </c>
    </row>
    <row r="875" spans="2:65" s="11" customFormat="1" ht="11.25">
      <c r="B875" s="139"/>
      <c r="D875" s="140" t="s">
        <v>151</v>
      </c>
      <c r="E875" s="141" t="s">
        <v>19</v>
      </c>
      <c r="F875" s="142" t="s">
        <v>404</v>
      </c>
      <c r="H875" s="143">
        <v>100</v>
      </c>
      <c r="I875" s="144"/>
      <c r="L875" s="139"/>
      <c r="M875" s="145"/>
      <c r="T875" s="146"/>
      <c r="AT875" s="141" t="s">
        <v>151</v>
      </c>
      <c r="AU875" s="141" t="s">
        <v>78</v>
      </c>
      <c r="AV875" s="11" t="s">
        <v>80</v>
      </c>
      <c r="AW875" s="11" t="s">
        <v>31</v>
      </c>
      <c r="AX875" s="11" t="s">
        <v>70</v>
      </c>
      <c r="AY875" s="141" t="s">
        <v>142</v>
      </c>
    </row>
    <row r="876" spans="2:65" s="13" customFormat="1" ht="11.25">
      <c r="B876" s="154"/>
      <c r="D876" s="140" t="s">
        <v>151</v>
      </c>
      <c r="E876" s="155" t="s">
        <v>19</v>
      </c>
      <c r="F876" s="156" t="s">
        <v>2355</v>
      </c>
      <c r="H876" s="155" t="s">
        <v>19</v>
      </c>
      <c r="I876" s="157"/>
      <c r="L876" s="154"/>
      <c r="M876" s="158"/>
      <c r="T876" s="159"/>
      <c r="AT876" s="155" t="s">
        <v>151</v>
      </c>
      <c r="AU876" s="155" t="s">
        <v>78</v>
      </c>
      <c r="AV876" s="13" t="s">
        <v>78</v>
      </c>
      <c r="AW876" s="13" t="s">
        <v>31</v>
      </c>
      <c r="AX876" s="13" t="s">
        <v>70</v>
      </c>
      <c r="AY876" s="155" t="s">
        <v>142</v>
      </c>
    </row>
    <row r="877" spans="2:65" s="11" customFormat="1" ht="11.25">
      <c r="B877" s="139"/>
      <c r="D877" s="140" t="s">
        <v>151</v>
      </c>
      <c r="E877" s="141" t="s">
        <v>19</v>
      </c>
      <c r="F877" s="142" t="s">
        <v>404</v>
      </c>
      <c r="H877" s="143">
        <v>100</v>
      </c>
      <c r="I877" s="144"/>
      <c r="L877" s="139"/>
      <c r="M877" s="145"/>
      <c r="T877" s="146"/>
      <c r="AT877" s="141" t="s">
        <v>151</v>
      </c>
      <c r="AU877" s="141" t="s">
        <v>78</v>
      </c>
      <c r="AV877" s="11" t="s">
        <v>80</v>
      </c>
      <c r="AW877" s="11" t="s">
        <v>31</v>
      </c>
      <c r="AX877" s="11" t="s">
        <v>70</v>
      </c>
      <c r="AY877" s="141" t="s">
        <v>142</v>
      </c>
    </row>
    <row r="878" spans="2:65" s="12" customFormat="1" ht="11.25">
      <c r="B878" s="147"/>
      <c r="D878" s="140" t="s">
        <v>151</v>
      </c>
      <c r="E878" s="148" t="s">
        <v>19</v>
      </c>
      <c r="F878" s="149" t="s">
        <v>154</v>
      </c>
      <c r="H878" s="150">
        <v>200</v>
      </c>
      <c r="I878" s="151"/>
      <c r="L878" s="147"/>
      <c r="M878" s="152"/>
      <c r="T878" s="153"/>
      <c r="AT878" s="148" t="s">
        <v>151</v>
      </c>
      <c r="AU878" s="148" t="s">
        <v>78</v>
      </c>
      <c r="AV878" s="12" t="s">
        <v>149</v>
      </c>
      <c r="AW878" s="12" t="s">
        <v>31</v>
      </c>
      <c r="AX878" s="12" t="s">
        <v>78</v>
      </c>
      <c r="AY878" s="148" t="s">
        <v>142</v>
      </c>
    </row>
    <row r="879" spans="2:65" s="1" customFormat="1" ht="62.65" customHeight="1">
      <c r="B879" s="32"/>
      <c r="C879" s="160" t="s">
        <v>1239</v>
      </c>
      <c r="D879" s="160" t="s">
        <v>316</v>
      </c>
      <c r="E879" s="161" t="s">
        <v>529</v>
      </c>
      <c r="F879" s="162" t="s">
        <v>530</v>
      </c>
      <c r="G879" s="163" t="s">
        <v>298</v>
      </c>
      <c r="H879" s="164">
        <v>325</v>
      </c>
      <c r="I879" s="165"/>
      <c r="J879" s="166">
        <f>ROUND(I879*H879,2)</f>
        <v>0</v>
      </c>
      <c r="K879" s="162" t="s">
        <v>147</v>
      </c>
      <c r="L879" s="32"/>
      <c r="M879" s="167" t="s">
        <v>19</v>
      </c>
      <c r="N879" s="168" t="s">
        <v>41</v>
      </c>
      <c r="P879" s="135">
        <f>O879*H879</f>
        <v>0</v>
      </c>
      <c r="Q879" s="135">
        <v>0</v>
      </c>
      <c r="R879" s="135">
        <f>Q879*H879</f>
        <v>0</v>
      </c>
      <c r="S879" s="135">
        <v>0</v>
      </c>
      <c r="T879" s="136">
        <f>S879*H879</f>
        <v>0</v>
      </c>
      <c r="AR879" s="137" t="s">
        <v>149</v>
      </c>
      <c r="AT879" s="137" t="s">
        <v>316</v>
      </c>
      <c r="AU879" s="137" t="s">
        <v>78</v>
      </c>
      <c r="AY879" s="17" t="s">
        <v>142</v>
      </c>
      <c r="BE879" s="138">
        <f>IF(N879="základní",J879,0)</f>
        <v>0</v>
      </c>
      <c r="BF879" s="138">
        <f>IF(N879="snížená",J879,0)</f>
        <v>0</v>
      </c>
      <c r="BG879" s="138">
        <f>IF(N879="zákl. přenesená",J879,0)</f>
        <v>0</v>
      </c>
      <c r="BH879" s="138">
        <f>IF(N879="sníž. přenesená",J879,0)</f>
        <v>0</v>
      </c>
      <c r="BI879" s="138">
        <f>IF(N879="nulová",J879,0)</f>
        <v>0</v>
      </c>
      <c r="BJ879" s="17" t="s">
        <v>78</v>
      </c>
      <c r="BK879" s="138">
        <f>ROUND(I879*H879,2)</f>
        <v>0</v>
      </c>
      <c r="BL879" s="17" t="s">
        <v>149</v>
      </c>
      <c r="BM879" s="137" t="s">
        <v>2503</v>
      </c>
    </row>
    <row r="880" spans="2:65" s="13" customFormat="1" ht="11.25">
      <c r="B880" s="154"/>
      <c r="D880" s="140" t="s">
        <v>151</v>
      </c>
      <c r="E880" s="155" t="s">
        <v>19</v>
      </c>
      <c r="F880" s="156" t="s">
        <v>2504</v>
      </c>
      <c r="H880" s="155" t="s">
        <v>19</v>
      </c>
      <c r="I880" s="157"/>
      <c r="L880" s="154"/>
      <c r="M880" s="158"/>
      <c r="T880" s="159"/>
      <c r="AT880" s="155" t="s">
        <v>151</v>
      </c>
      <c r="AU880" s="155" t="s">
        <v>78</v>
      </c>
      <c r="AV880" s="13" t="s">
        <v>78</v>
      </c>
      <c r="AW880" s="13" t="s">
        <v>31</v>
      </c>
      <c r="AX880" s="13" t="s">
        <v>70</v>
      </c>
      <c r="AY880" s="155" t="s">
        <v>142</v>
      </c>
    </row>
    <row r="881" spans="2:65" s="11" customFormat="1" ht="11.25">
      <c r="B881" s="139"/>
      <c r="D881" s="140" t="s">
        <v>151</v>
      </c>
      <c r="E881" s="141" t="s">
        <v>19</v>
      </c>
      <c r="F881" s="142" t="s">
        <v>2505</v>
      </c>
      <c r="H881" s="143">
        <v>10</v>
      </c>
      <c r="I881" s="144"/>
      <c r="L881" s="139"/>
      <c r="M881" s="145"/>
      <c r="T881" s="146"/>
      <c r="AT881" s="141" t="s">
        <v>151</v>
      </c>
      <c r="AU881" s="141" t="s">
        <v>78</v>
      </c>
      <c r="AV881" s="11" t="s">
        <v>80</v>
      </c>
      <c r="AW881" s="11" t="s">
        <v>31</v>
      </c>
      <c r="AX881" s="11" t="s">
        <v>70</v>
      </c>
      <c r="AY881" s="141" t="s">
        <v>142</v>
      </c>
    </row>
    <row r="882" spans="2:65" s="13" customFormat="1" ht="11.25">
      <c r="B882" s="154"/>
      <c r="D882" s="140" t="s">
        <v>151</v>
      </c>
      <c r="E882" s="155" t="s">
        <v>19</v>
      </c>
      <c r="F882" s="156" t="s">
        <v>2506</v>
      </c>
      <c r="H882" s="155" t="s">
        <v>19</v>
      </c>
      <c r="I882" s="157"/>
      <c r="L882" s="154"/>
      <c r="M882" s="158"/>
      <c r="T882" s="159"/>
      <c r="AT882" s="155" t="s">
        <v>151</v>
      </c>
      <c r="AU882" s="155" t="s">
        <v>78</v>
      </c>
      <c r="AV882" s="13" t="s">
        <v>78</v>
      </c>
      <c r="AW882" s="13" t="s">
        <v>31</v>
      </c>
      <c r="AX882" s="13" t="s">
        <v>70</v>
      </c>
      <c r="AY882" s="155" t="s">
        <v>142</v>
      </c>
    </row>
    <row r="883" spans="2:65" s="11" customFormat="1" ht="11.25">
      <c r="B883" s="139"/>
      <c r="D883" s="140" t="s">
        <v>151</v>
      </c>
      <c r="E883" s="141" t="s">
        <v>19</v>
      </c>
      <c r="F883" s="142" t="s">
        <v>2507</v>
      </c>
      <c r="H883" s="143">
        <v>315</v>
      </c>
      <c r="I883" s="144"/>
      <c r="L883" s="139"/>
      <c r="M883" s="145"/>
      <c r="T883" s="146"/>
      <c r="AT883" s="141" t="s">
        <v>151</v>
      </c>
      <c r="AU883" s="141" t="s">
        <v>78</v>
      </c>
      <c r="AV883" s="11" t="s">
        <v>80</v>
      </c>
      <c r="AW883" s="11" t="s">
        <v>31</v>
      </c>
      <c r="AX883" s="11" t="s">
        <v>70</v>
      </c>
      <c r="AY883" s="141" t="s">
        <v>142</v>
      </c>
    </row>
    <row r="884" spans="2:65" s="12" customFormat="1" ht="11.25">
      <c r="B884" s="147"/>
      <c r="D884" s="140" t="s">
        <v>151</v>
      </c>
      <c r="E884" s="148" t="s">
        <v>19</v>
      </c>
      <c r="F884" s="149" t="s">
        <v>154</v>
      </c>
      <c r="H884" s="150">
        <v>325</v>
      </c>
      <c r="I884" s="151"/>
      <c r="L884" s="147"/>
      <c r="M884" s="152"/>
      <c r="T884" s="153"/>
      <c r="AT884" s="148" t="s">
        <v>151</v>
      </c>
      <c r="AU884" s="148" t="s">
        <v>78</v>
      </c>
      <c r="AV884" s="12" t="s">
        <v>149</v>
      </c>
      <c r="AW884" s="12" t="s">
        <v>31</v>
      </c>
      <c r="AX884" s="12" t="s">
        <v>78</v>
      </c>
      <c r="AY884" s="148" t="s">
        <v>142</v>
      </c>
    </row>
    <row r="885" spans="2:65" s="1" customFormat="1" ht="37.9" customHeight="1">
      <c r="B885" s="32"/>
      <c r="C885" s="160" t="s">
        <v>1243</v>
      </c>
      <c r="D885" s="160" t="s">
        <v>316</v>
      </c>
      <c r="E885" s="161" t="s">
        <v>1409</v>
      </c>
      <c r="F885" s="162" t="s">
        <v>1410</v>
      </c>
      <c r="G885" s="163" t="s">
        <v>319</v>
      </c>
      <c r="H885" s="164">
        <v>9</v>
      </c>
      <c r="I885" s="165"/>
      <c r="J885" s="166">
        <f>ROUND(I885*H885,2)</f>
        <v>0</v>
      </c>
      <c r="K885" s="162" t="s">
        <v>19</v>
      </c>
      <c r="L885" s="32"/>
      <c r="M885" s="167" t="s">
        <v>19</v>
      </c>
      <c r="N885" s="168" t="s">
        <v>41</v>
      </c>
      <c r="P885" s="135">
        <f>O885*H885</f>
        <v>0</v>
      </c>
      <c r="Q885" s="135">
        <v>1E-4</v>
      </c>
      <c r="R885" s="135">
        <f>Q885*H885</f>
        <v>9.0000000000000008E-4</v>
      </c>
      <c r="S885" s="135">
        <v>0</v>
      </c>
      <c r="T885" s="136">
        <f>S885*H885</f>
        <v>0</v>
      </c>
      <c r="AR885" s="137" t="s">
        <v>149</v>
      </c>
      <c r="AT885" s="137" t="s">
        <v>316</v>
      </c>
      <c r="AU885" s="137" t="s">
        <v>78</v>
      </c>
      <c r="AY885" s="17" t="s">
        <v>142</v>
      </c>
      <c r="BE885" s="138">
        <f>IF(N885="základní",J885,0)</f>
        <v>0</v>
      </c>
      <c r="BF885" s="138">
        <f>IF(N885="snížená",J885,0)</f>
        <v>0</v>
      </c>
      <c r="BG885" s="138">
        <f>IF(N885="zákl. přenesená",J885,0)</f>
        <v>0</v>
      </c>
      <c r="BH885" s="138">
        <f>IF(N885="sníž. přenesená",J885,0)</f>
        <v>0</v>
      </c>
      <c r="BI885" s="138">
        <f>IF(N885="nulová",J885,0)</f>
        <v>0</v>
      </c>
      <c r="BJ885" s="17" t="s">
        <v>78</v>
      </c>
      <c r="BK885" s="138">
        <f>ROUND(I885*H885,2)</f>
        <v>0</v>
      </c>
      <c r="BL885" s="17" t="s">
        <v>149</v>
      </c>
      <c r="BM885" s="137" t="s">
        <v>2508</v>
      </c>
    </row>
    <row r="886" spans="2:65" s="13" customFormat="1" ht="11.25">
      <c r="B886" s="154"/>
      <c r="D886" s="140" t="s">
        <v>151</v>
      </c>
      <c r="E886" s="155" t="s">
        <v>19</v>
      </c>
      <c r="F886" s="156" t="s">
        <v>1096</v>
      </c>
      <c r="H886" s="155" t="s">
        <v>19</v>
      </c>
      <c r="I886" s="157"/>
      <c r="L886" s="154"/>
      <c r="M886" s="158"/>
      <c r="T886" s="159"/>
      <c r="AT886" s="155" t="s">
        <v>151</v>
      </c>
      <c r="AU886" s="155" t="s">
        <v>78</v>
      </c>
      <c r="AV886" s="13" t="s">
        <v>78</v>
      </c>
      <c r="AW886" s="13" t="s">
        <v>31</v>
      </c>
      <c r="AX886" s="13" t="s">
        <v>70</v>
      </c>
      <c r="AY886" s="155" t="s">
        <v>142</v>
      </c>
    </row>
    <row r="887" spans="2:65" s="11" customFormat="1" ht="11.25">
      <c r="B887" s="139"/>
      <c r="D887" s="140" t="s">
        <v>151</v>
      </c>
      <c r="E887" s="141" t="s">
        <v>19</v>
      </c>
      <c r="F887" s="142" t="s">
        <v>2404</v>
      </c>
      <c r="H887" s="143">
        <v>9</v>
      </c>
      <c r="I887" s="144"/>
      <c r="L887" s="139"/>
      <c r="M887" s="145"/>
      <c r="T887" s="146"/>
      <c r="AT887" s="141" t="s">
        <v>151</v>
      </c>
      <c r="AU887" s="141" t="s">
        <v>78</v>
      </c>
      <c r="AV887" s="11" t="s">
        <v>80</v>
      </c>
      <c r="AW887" s="11" t="s">
        <v>31</v>
      </c>
      <c r="AX887" s="11" t="s">
        <v>70</v>
      </c>
      <c r="AY887" s="141" t="s">
        <v>142</v>
      </c>
    </row>
    <row r="888" spans="2:65" s="12" customFormat="1" ht="11.25">
      <c r="B888" s="147"/>
      <c r="D888" s="140" t="s">
        <v>151</v>
      </c>
      <c r="E888" s="148" t="s">
        <v>19</v>
      </c>
      <c r="F888" s="149" t="s">
        <v>154</v>
      </c>
      <c r="H888" s="150">
        <v>9</v>
      </c>
      <c r="I888" s="151"/>
      <c r="L888" s="147"/>
      <c r="M888" s="152"/>
      <c r="T888" s="153"/>
      <c r="AT888" s="148" t="s">
        <v>151</v>
      </c>
      <c r="AU888" s="148" t="s">
        <v>78</v>
      </c>
      <c r="AV888" s="12" t="s">
        <v>149</v>
      </c>
      <c r="AW888" s="12" t="s">
        <v>31</v>
      </c>
      <c r="AX888" s="12" t="s">
        <v>78</v>
      </c>
      <c r="AY888" s="148" t="s">
        <v>142</v>
      </c>
    </row>
    <row r="889" spans="2:65" s="10" customFormat="1" ht="25.9" customHeight="1">
      <c r="B889" s="115"/>
      <c r="D889" s="116" t="s">
        <v>69</v>
      </c>
      <c r="E889" s="117" t="s">
        <v>538</v>
      </c>
      <c r="F889" s="117" t="s">
        <v>539</v>
      </c>
      <c r="I889" s="118"/>
      <c r="J889" s="119">
        <f>BK889</f>
        <v>0</v>
      </c>
      <c r="L889" s="115"/>
      <c r="M889" s="120"/>
      <c r="P889" s="121">
        <f>SUM(P890:P924)</f>
        <v>0</v>
      </c>
      <c r="R889" s="121">
        <f>SUM(R890:R924)</f>
        <v>0</v>
      </c>
      <c r="T889" s="122">
        <f>SUM(T890:T924)</f>
        <v>0</v>
      </c>
      <c r="AR889" s="116" t="s">
        <v>149</v>
      </c>
      <c r="AT889" s="123" t="s">
        <v>69</v>
      </c>
      <c r="AU889" s="123" t="s">
        <v>70</v>
      </c>
      <c r="AY889" s="116" t="s">
        <v>142</v>
      </c>
      <c r="BK889" s="124">
        <f>SUM(BK890:BK924)</f>
        <v>0</v>
      </c>
    </row>
    <row r="890" spans="2:65" s="1" customFormat="1" ht="134.25" customHeight="1">
      <c r="B890" s="32"/>
      <c r="C890" s="160" t="s">
        <v>1260</v>
      </c>
      <c r="D890" s="160" t="s">
        <v>316</v>
      </c>
      <c r="E890" s="161" t="s">
        <v>2509</v>
      </c>
      <c r="F890" s="162" t="s">
        <v>2510</v>
      </c>
      <c r="G890" s="163" t="s">
        <v>146</v>
      </c>
      <c r="H890" s="164">
        <v>1</v>
      </c>
      <c r="I890" s="165"/>
      <c r="J890" s="166">
        <f>ROUND(I890*H890,2)</f>
        <v>0</v>
      </c>
      <c r="K890" s="162" t="s">
        <v>147</v>
      </c>
      <c r="L890" s="32"/>
      <c r="M890" s="167" t="s">
        <v>19</v>
      </c>
      <c r="N890" s="168" t="s">
        <v>41</v>
      </c>
      <c r="P890" s="135">
        <f>O890*H890</f>
        <v>0</v>
      </c>
      <c r="Q890" s="135">
        <v>0</v>
      </c>
      <c r="R890" s="135">
        <f>Q890*H890</f>
        <v>0</v>
      </c>
      <c r="S890" s="135">
        <v>0</v>
      </c>
      <c r="T890" s="136">
        <f>S890*H890</f>
        <v>0</v>
      </c>
      <c r="AR890" s="137" t="s">
        <v>543</v>
      </c>
      <c r="AT890" s="137" t="s">
        <v>316</v>
      </c>
      <c r="AU890" s="137" t="s">
        <v>78</v>
      </c>
      <c r="AY890" s="17" t="s">
        <v>142</v>
      </c>
      <c r="BE890" s="138">
        <f>IF(N890="základní",J890,0)</f>
        <v>0</v>
      </c>
      <c r="BF890" s="138">
        <f>IF(N890="snížená",J890,0)</f>
        <v>0</v>
      </c>
      <c r="BG890" s="138">
        <f>IF(N890="zákl. přenesená",J890,0)</f>
        <v>0</v>
      </c>
      <c r="BH890" s="138">
        <f>IF(N890="sníž. přenesená",J890,0)</f>
        <v>0</v>
      </c>
      <c r="BI890" s="138">
        <f>IF(N890="nulová",J890,0)</f>
        <v>0</v>
      </c>
      <c r="BJ890" s="17" t="s">
        <v>78</v>
      </c>
      <c r="BK890" s="138">
        <f>ROUND(I890*H890,2)</f>
        <v>0</v>
      </c>
      <c r="BL890" s="17" t="s">
        <v>543</v>
      </c>
      <c r="BM890" s="137" t="s">
        <v>2511</v>
      </c>
    </row>
    <row r="891" spans="2:65" s="13" customFormat="1" ht="11.25">
      <c r="B891" s="154"/>
      <c r="D891" s="140" t="s">
        <v>151</v>
      </c>
      <c r="E891" s="155" t="s">
        <v>19</v>
      </c>
      <c r="F891" s="156" t="s">
        <v>731</v>
      </c>
      <c r="H891" s="155" t="s">
        <v>19</v>
      </c>
      <c r="I891" s="157"/>
      <c r="L891" s="154"/>
      <c r="M891" s="158"/>
      <c r="T891" s="159"/>
      <c r="AT891" s="155" t="s">
        <v>151</v>
      </c>
      <c r="AU891" s="155" t="s">
        <v>78</v>
      </c>
      <c r="AV891" s="13" t="s">
        <v>78</v>
      </c>
      <c r="AW891" s="13" t="s">
        <v>31</v>
      </c>
      <c r="AX891" s="13" t="s">
        <v>70</v>
      </c>
      <c r="AY891" s="155" t="s">
        <v>142</v>
      </c>
    </row>
    <row r="892" spans="2:65" s="11" customFormat="1" ht="11.25">
      <c r="B892" s="139"/>
      <c r="D892" s="140" t="s">
        <v>151</v>
      </c>
      <c r="E892" s="141" t="s">
        <v>19</v>
      </c>
      <c r="F892" s="142" t="s">
        <v>78</v>
      </c>
      <c r="H892" s="143">
        <v>1</v>
      </c>
      <c r="I892" s="144"/>
      <c r="L892" s="139"/>
      <c r="M892" s="145"/>
      <c r="T892" s="146"/>
      <c r="AT892" s="141" t="s">
        <v>151</v>
      </c>
      <c r="AU892" s="141" t="s">
        <v>78</v>
      </c>
      <c r="AV892" s="11" t="s">
        <v>80</v>
      </c>
      <c r="AW892" s="11" t="s">
        <v>31</v>
      </c>
      <c r="AX892" s="11" t="s">
        <v>70</v>
      </c>
      <c r="AY892" s="141" t="s">
        <v>142</v>
      </c>
    </row>
    <row r="893" spans="2:65" s="12" customFormat="1" ht="11.25">
      <c r="B893" s="147"/>
      <c r="D893" s="140" t="s">
        <v>151</v>
      </c>
      <c r="E893" s="148" t="s">
        <v>19</v>
      </c>
      <c r="F893" s="149" t="s">
        <v>154</v>
      </c>
      <c r="H893" s="150">
        <v>1</v>
      </c>
      <c r="I893" s="151"/>
      <c r="L893" s="147"/>
      <c r="M893" s="152"/>
      <c r="T893" s="153"/>
      <c r="AT893" s="148" t="s">
        <v>151</v>
      </c>
      <c r="AU893" s="148" t="s">
        <v>78</v>
      </c>
      <c r="AV893" s="12" t="s">
        <v>149</v>
      </c>
      <c r="AW893" s="12" t="s">
        <v>31</v>
      </c>
      <c r="AX893" s="12" t="s">
        <v>78</v>
      </c>
      <c r="AY893" s="148" t="s">
        <v>142</v>
      </c>
    </row>
    <row r="894" spans="2:65" s="1" customFormat="1" ht="134.25" customHeight="1">
      <c r="B894" s="32"/>
      <c r="C894" s="160" t="s">
        <v>1268</v>
      </c>
      <c r="D894" s="160" t="s">
        <v>316</v>
      </c>
      <c r="E894" s="161" t="s">
        <v>2512</v>
      </c>
      <c r="F894" s="162" t="s">
        <v>2513</v>
      </c>
      <c r="G894" s="163" t="s">
        <v>146</v>
      </c>
      <c r="H894" s="164">
        <v>5</v>
      </c>
      <c r="I894" s="165"/>
      <c r="J894" s="166">
        <f>ROUND(I894*H894,2)</f>
        <v>0</v>
      </c>
      <c r="K894" s="162" t="s">
        <v>147</v>
      </c>
      <c r="L894" s="32"/>
      <c r="M894" s="167" t="s">
        <v>19</v>
      </c>
      <c r="N894" s="168" t="s">
        <v>41</v>
      </c>
      <c r="P894" s="135">
        <f>O894*H894</f>
        <v>0</v>
      </c>
      <c r="Q894" s="135">
        <v>0</v>
      </c>
      <c r="R894" s="135">
        <f>Q894*H894</f>
        <v>0</v>
      </c>
      <c r="S894" s="135">
        <v>0</v>
      </c>
      <c r="T894" s="136">
        <f>S894*H894</f>
        <v>0</v>
      </c>
      <c r="AR894" s="137" t="s">
        <v>543</v>
      </c>
      <c r="AT894" s="137" t="s">
        <v>316</v>
      </c>
      <c r="AU894" s="137" t="s">
        <v>78</v>
      </c>
      <c r="AY894" s="17" t="s">
        <v>142</v>
      </c>
      <c r="BE894" s="138">
        <f>IF(N894="základní",J894,0)</f>
        <v>0</v>
      </c>
      <c r="BF894" s="138">
        <f>IF(N894="snížená",J894,0)</f>
        <v>0</v>
      </c>
      <c r="BG894" s="138">
        <f>IF(N894="zákl. přenesená",J894,0)</f>
        <v>0</v>
      </c>
      <c r="BH894" s="138">
        <f>IF(N894="sníž. přenesená",J894,0)</f>
        <v>0</v>
      </c>
      <c r="BI894" s="138">
        <f>IF(N894="nulová",J894,0)</f>
        <v>0</v>
      </c>
      <c r="BJ894" s="17" t="s">
        <v>78</v>
      </c>
      <c r="BK894" s="138">
        <f>ROUND(I894*H894,2)</f>
        <v>0</v>
      </c>
      <c r="BL894" s="17" t="s">
        <v>543</v>
      </c>
      <c r="BM894" s="137" t="s">
        <v>2514</v>
      </c>
    </row>
    <row r="895" spans="2:65" s="13" customFormat="1" ht="11.25">
      <c r="B895" s="154"/>
      <c r="D895" s="140" t="s">
        <v>151</v>
      </c>
      <c r="E895" s="155" t="s">
        <v>19</v>
      </c>
      <c r="F895" s="156" t="s">
        <v>2296</v>
      </c>
      <c r="H895" s="155" t="s">
        <v>19</v>
      </c>
      <c r="I895" s="157"/>
      <c r="L895" s="154"/>
      <c r="M895" s="158"/>
      <c r="T895" s="159"/>
      <c r="AT895" s="155" t="s">
        <v>151</v>
      </c>
      <c r="AU895" s="155" t="s">
        <v>78</v>
      </c>
      <c r="AV895" s="13" t="s">
        <v>78</v>
      </c>
      <c r="AW895" s="13" t="s">
        <v>31</v>
      </c>
      <c r="AX895" s="13" t="s">
        <v>70</v>
      </c>
      <c r="AY895" s="155" t="s">
        <v>142</v>
      </c>
    </row>
    <row r="896" spans="2:65" s="11" customFormat="1" ht="11.25">
      <c r="B896" s="139"/>
      <c r="D896" s="140" t="s">
        <v>151</v>
      </c>
      <c r="E896" s="141" t="s">
        <v>19</v>
      </c>
      <c r="F896" s="142" t="s">
        <v>2515</v>
      </c>
      <c r="H896" s="143">
        <v>5</v>
      </c>
      <c r="I896" s="144"/>
      <c r="L896" s="139"/>
      <c r="M896" s="145"/>
      <c r="T896" s="146"/>
      <c r="AT896" s="141" t="s">
        <v>151</v>
      </c>
      <c r="AU896" s="141" t="s">
        <v>78</v>
      </c>
      <c r="AV896" s="11" t="s">
        <v>80</v>
      </c>
      <c r="AW896" s="11" t="s">
        <v>31</v>
      </c>
      <c r="AX896" s="11" t="s">
        <v>70</v>
      </c>
      <c r="AY896" s="141" t="s">
        <v>142</v>
      </c>
    </row>
    <row r="897" spans="2:65" s="12" customFormat="1" ht="11.25">
      <c r="B897" s="147"/>
      <c r="D897" s="140" t="s">
        <v>151</v>
      </c>
      <c r="E897" s="148" t="s">
        <v>19</v>
      </c>
      <c r="F897" s="149" t="s">
        <v>154</v>
      </c>
      <c r="H897" s="150">
        <v>5</v>
      </c>
      <c r="I897" s="151"/>
      <c r="L897" s="147"/>
      <c r="M897" s="152"/>
      <c r="T897" s="153"/>
      <c r="AT897" s="148" t="s">
        <v>151</v>
      </c>
      <c r="AU897" s="148" t="s">
        <v>78</v>
      </c>
      <c r="AV897" s="12" t="s">
        <v>149</v>
      </c>
      <c r="AW897" s="12" t="s">
        <v>31</v>
      </c>
      <c r="AX897" s="12" t="s">
        <v>78</v>
      </c>
      <c r="AY897" s="148" t="s">
        <v>142</v>
      </c>
    </row>
    <row r="898" spans="2:65" s="1" customFormat="1" ht="62.65" customHeight="1">
      <c r="B898" s="32"/>
      <c r="C898" s="160" t="s">
        <v>1274</v>
      </c>
      <c r="D898" s="160" t="s">
        <v>316</v>
      </c>
      <c r="E898" s="161" t="s">
        <v>2516</v>
      </c>
      <c r="F898" s="162" t="s">
        <v>2517</v>
      </c>
      <c r="G898" s="163" t="s">
        <v>146</v>
      </c>
      <c r="H898" s="164">
        <v>6</v>
      </c>
      <c r="I898" s="165"/>
      <c r="J898" s="166">
        <f>ROUND(I898*H898,2)</f>
        <v>0</v>
      </c>
      <c r="K898" s="162" t="s">
        <v>147</v>
      </c>
      <c r="L898" s="32"/>
      <c r="M898" s="167" t="s">
        <v>19</v>
      </c>
      <c r="N898" s="168" t="s">
        <v>41</v>
      </c>
      <c r="P898" s="135">
        <f>O898*H898</f>
        <v>0</v>
      </c>
      <c r="Q898" s="135">
        <v>0</v>
      </c>
      <c r="R898" s="135">
        <f>Q898*H898</f>
        <v>0</v>
      </c>
      <c r="S898" s="135">
        <v>0</v>
      </c>
      <c r="T898" s="136">
        <f>S898*H898</f>
        <v>0</v>
      </c>
      <c r="AR898" s="137" t="s">
        <v>543</v>
      </c>
      <c r="AT898" s="137" t="s">
        <v>316</v>
      </c>
      <c r="AU898" s="137" t="s">
        <v>78</v>
      </c>
      <c r="AY898" s="17" t="s">
        <v>142</v>
      </c>
      <c r="BE898" s="138">
        <f>IF(N898="základní",J898,0)</f>
        <v>0</v>
      </c>
      <c r="BF898" s="138">
        <f>IF(N898="snížená",J898,0)</f>
        <v>0</v>
      </c>
      <c r="BG898" s="138">
        <f>IF(N898="zákl. přenesená",J898,0)</f>
        <v>0</v>
      </c>
      <c r="BH898" s="138">
        <f>IF(N898="sníž. přenesená",J898,0)</f>
        <v>0</v>
      </c>
      <c r="BI898" s="138">
        <f>IF(N898="nulová",J898,0)</f>
        <v>0</v>
      </c>
      <c r="BJ898" s="17" t="s">
        <v>78</v>
      </c>
      <c r="BK898" s="138">
        <f>ROUND(I898*H898,2)</f>
        <v>0</v>
      </c>
      <c r="BL898" s="17" t="s">
        <v>543</v>
      </c>
      <c r="BM898" s="137" t="s">
        <v>2518</v>
      </c>
    </row>
    <row r="899" spans="2:65" s="13" customFormat="1" ht="11.25">
      <c r="B899" s="154"/>
      <c r="D899" s="140" t="s">
        <v>151</v>
      </c>
      <c r="E899" s="155" t="s">
        <v>19</v>
      </c>
      <c r="F899" s="156" t="s">
        <v>731</v>
      </c>
      <c r="H899" s="155" t="s">
        <v>19</v>
      </c>
      <c r="I899" s="157"/>
      <c r="L899" s="154"/>
      <c r="M899" s="158"/>
      <c r="T899" s="159"/>
      <c r="AT899" s="155" t="s">
        <v>151</v>
      </c>
      <c r="AU899" s="155" t="s">
        <v>78</v>
      </c>
      <c r="AV899" s="13" t="s">
        <v>78</v>
      </c>
      <c r="AW899" s="13" t="s">
        <v>31</v>
      </c>
      <c r="AX899" s="13" t="s">
        <v>70</v>
      </c>
      <c r="AY899" s="155" t="s">
        <v>142</v>
      </c>
    </row>
    <row r="900" spans="2:65" s="11" customFormat="1" ht="11.25">
      <c r="B900" s="139"/>
      <c r="D900" s="140" t="s">
        <v>151</v>
      </c>
      <c r="E900" s="141" t="s">
        <v>19</v>
      </c>
      <c r="F900" s="142" t="s">
        <v>78</v>
      </c>
      <c r="H900" s="143">
        <v>1</v>
      </c>
      <c r="I900" s="144"/>
      <c r="L900" s="139"/>
      <c r="M900" s="145"/>
      <c r="T900" s="146"/>
      <c r="AT900" s="141" t="s">
        <v>151</v>
      </c>
      <c r="AU900" s="141" t="s">
        <v>78</v>
      </c>
      <c r="AV900" s="11" t="s">
        <v>80</v>
      </c>
      <c r="AW900" s="11" t="s">
        <v>31</v>
      </c>
      <c r="AX900" s="11" t="s">
        <v>70</v>
      </c>
      <c r="AY900" s="141" t="s">
        <v>142</v>
      </c>
    </row>
    <row r="901" spans="2:65" s="13" customFormat="1" ht="11.25">
      <c r="B901" s="154"/>
      <c r="D901" s="140" t="s">
        <v>151</v>
      </c>
      <c r="E901" s="155" t="s">
        <v>19</v>
      </c>
      <c r="F901" s="156" t="s">
        <v>2519</v>
      </c>
      <c r="H901" s="155" t="s">
        <v>19</v>
      </c>
      <c r="I901" s="157"/>
      <c r="L901" s="154"/>
      <c r="M901" s="158"/>
      <c r="T901" s="159"/>
      <c r="AT901" s="155" t="s">
        <v>151</v>
      </c>
      <c r="AU901" s="155" t="s">
        <v>78</v>
      </c>
      <c r="AV901" s="13" t="s">
        <v>78</v>
      </c>
      <c r="AW901" s="13" t="s">
        <v>31</v>
      </c>
      <c r="AX901" s="13" t="s">
        <v>70</v>
      </c>
      <c r="AY901" s="155" t="s">
        <v>142</v>
      </c>
    </row>
    <row r="902" spans="2:65" s="13" customFormat="1" ht="11.25">
      <c r="B902" s="154"/>
      <c r="D902" s="140" t="s">
        <v>151</v>
      </c>
      <c r="E902" s="155" t="s">
        <v>19</v>
      </c>
      <c r="F902" s="156" t="s">
        <v>2296</v>
      </c>
      <c r="H902" s="155" t="s">
        <v>19</v>
      </c>
      <c r="I902" s="157"/>
      <c r="L902" s="154"/>
      <c r="M902" s="158"/>
      <c r="T902" s="159"/>
      <c r="AT902" s="155" t="s">
        <v>151</v>
      </c>
      <c r="AU902" s="155" t="s">
        <v>78</v>
      </c>
      <c r="AV902" s="13" t="s">
        <v>78</v>
      </c>
      <c r="AW902" s="13" t="s">
        <v>31</v>
      </c>
      <c r="AX902" s="13" t="s">
        <v>70</v>
      </c>
      <c r="AY902" s="155" t="s">
        <v>142</v>
      </c>
    </row>
    <row r="903" spans="2:65" s="11" customFormat="1" ht="11.25">
      <c r="B903" s="139"/>
      <c r="D903" s="140" t="s">
        <v>151</v>
      </c>
      <c r="E903" s="141" t="s">
        <v>19</v>
      </c>
      <c r="F903" s="142" t="s">
        <v>2515</v>
      </c>
      <c r="H903" s="143">
        <v>5</v>
      </c>
      <c r="I903" s="144"/>
      <c r="L903" s="139"/>
      <c r="M903" s="145"/>
      <c r="T903" s="146"/>
      <c r="AT903" s="141" t="s">
        <v>151</v>
      </c>
      <c r="AU903" s="141" t="s">
        <v>78</v>
      </c>
      <c r="AV903" s="11" t="s">
        <v>80</v>
      </c>
      <c r="AW903" s="11" t="s">
        <v>31</v>
      </c>
      <c r="AX903" s="11" t="s">
        <v>70</v>
      </c>
      <c r="AY903" s="141" t="s">
        <v>142</v>
      </c>
    </row>
    <row r="904" spans="2:65" s="12" customFormat="1" ht="11.25">
      <c r="B904" s="147"/>
      <c r="D904" s="140" t="s">
        <v>151</v>
      </c>
      <c r="E904" s="148" t="s">
        <v>19</v>
      </c>
      <c r="F904" s="149" t="s">
        <v>154</v>
      </c>
      <c r="H904" s="150">
        <v>6</v>
      </c>
      <c r="I904" s="151"/>
      <c r="L904" s="147"/>
      <c r="M904" s="152"/>
      <c r="T904" s="153"/>
      <c r="AT904" s="148" t="s">
        <v>151</v>
      </c>
      <c r="AU904" s="148" t="s">
        <v>78</v>
      </c>
      <c r="AV904" s="12" t="s">
        <v>149</v>
      </c>
      <c r="AW904" s="12" t="s">
        <v>31</v>
      </c>
      <c r="AX904" s="12" t="s">
        <v>78</v>
      </c>
      <c r="AY904" s="148" t="s">
        <v>142</v>
      </c>
    </row>
    <row r="905" spans="2:65" s="1" customFormat="1" ht="37.9" customHeight="1">
      <c r="B905" s="32"/>
      <c r="C905" s="160" t="s">
        <v>1280</v>
      </c>
      <c r="D905" s="160" t="s">
        <v>316</v>
      </c>
      <c r="E905" s="161" t="s">
        <v>550</v>
      </c>
      <c r="F905" s="162" t="s">
        <v>551</v>
      </c>
      <c r="G905" s="163" t="s">
        <v>146</v>
      </c>
      <c r="H905" s="164">
        <v>7</v>
      </c>
      <c r="I905" s="165"/>
      <c r="J905" s="166">
        <f>ROUND(I905*H905,2)</f>
        <v>0</v>
      </c>
      <c r="K905" s="162" t="s">
        <v>147</v>
      </c>
      <c r="L905" s="32"/>
      <c r="M905" s="167" t="s">
        <v>19</v>
      </c>
      <c r="N905" s="168" t="s">
        <v>41</v>
      </c>
      <c r="P905" s="135">
        <f>O905*H905</f>
        <v>0</v>
      </c>
      <c r="Q905" s="135">
        <v>0</v>
      </c>
      <c r="R905" s="135">
        <f>Q905*H905</f>
        <v>0</v>
      </c>
      <c r="S905" s="135">
        <v>0</v>
      </c>
      <c r="T905" s="136">
        <f>S905*H905</f>
        <v>0</v>
      </c>
      <c r="AR905" s="137" t="s">
        <v>543</v>
      </c>
      <c r="AT905" s="137" t="s">
        <v>316</v>
      </c>
      <c r="AU905" s="137" t="s">
        <v>78</v>
      </c>
      <c r="AY905" s="17" t="s">
        <v>142</v>
      </c>
      <c r="BE905" s="138">
        <f>IF(N905="základní",J905,0)</f>
        <v>0</v>
      </c>
      <c r="BF905" s="138">
        <f>IF(N905="snížená",J905,0)</f>
        <v>0</v>
      </c>
      <c r="BG905" s="138">
        <f>IF(N905="zákl. přenesená",J905,0)</f>
        <v>0</v>
      </c>
      <c r="BH905" s="138">
        <f>IF(N905="sníž. přenesená",J905,0)</f>
        <v>0</v>
      </c>
      <c r="BI905" s="138">
        <f>IF(N905="nulová",J905,0)</f>
        <v>0</v>
      </c>
      <c r="BJ905" s="17" t="s">
        <v>78</v>
      </c>
      <c r="BK905" s="138">
        <f>ROUND(I905*H905,2)</f>
        <v>0</v>
      </c>
      <c r="BL905" s="17" t="s">
        <v>543</v>
      </c>
      <c r="BM905" s="137" t="s">
        <v>2520</v>
      </c>
    </row>
    <row r="906" spans="2:65" s="13" customFormat="1" ht="11.25">
      <c r="B906" s="154"/>
      <c r="D906" s="140" t="s">
        <v>151</v>
      </c>
      <c r="E906" s="155" t="s">
        <v>19</v>
      </c>
      <c r="F906" s="156" t="s">
        <v>2521</v>
      </c>
      <c r="H906" s="155" t="s">
        <v>19</v>
      </c>
      <c r="I906" s="157"/>
      <c r="L906" s="154"/>
      <c r="M906" s="158"/>
      <c r="T906" s="159"/>
      <c r="AT906" s="155" t="s">
        <v>151</v>
      </c>
      <c r="AU906" s="155" t="s">
        <v>78</v>
      </c>
      <c r="AV906" s="13" t="s">
        <v>78</v>
      </c>
      <c r="AW906" s="13" t="s">
        <v>31</v>
      </c>
      <c r="AX906" s="13" t="s">
        <v>70</v>
      </c>
      <c r="AY906" s="155" t="s">
        <v>142</v>
      </c>
    </row>
    <row r="907" spans="2:65" s="11" customFormat="1" ht="11.25">
      <c r="B907" s="139"/>
      <c r="D907" s="140" t="s">
        <v>151</v>
      </c>
      <c r="E907" s="141" t="s">
        <v>19</v>
      </c>
      <c r="F907" s="142" t="s">
        <v>78</v>
      </c>
      <c r="H907" s="143">
        <v>1</v>
      </c>
      <c r="I907" s="144"/>
      <c r="L907" s="139"/>
      <c r="M907" s="145"/>
      <c r="T907" s="146"/>
      <c r="AT907" s="141" t="s">
        <v>151</v>
      </c>
      <c r="AU907" s="141" t="s">
        <v>78</v>
      </c>
      <c r="AV907" s="11" t="s">
        <v>80</v>
      </c>
      <c r="AW907" s="11" t="s">
        <v>31</v>
      </c>
      <c r="AX907" s="11" t="s">
        <v>70</v>
      </c>
      <c r="AY907" s="141" t="s">
        <v>142</v>
      </c>
    </row>
    <row r="908" spans="2:65" s="13" customFormat="1" ht="11.25">
      <c r="B908" s="154"/>
      <c r="D908" s="140" t="s">
        <v>151</v>
      </c>
      <c r="E908" s="155" t="s">
        <v>19</v>
      </c>
      <c r="F908" s="156" t="s">
        <v>663</v>
      </c>
      <c r="H908" s="155" t="s">
        <v>19</v>
      </c>
      <c r="I908" s="157"/>
      <c r="L908" s="154"/>
      <c r="M908" s="158"/>
      <c r="T908" s="159"/>
      <c r="AT908" s="155" t="s">
        <v>151</v>
      </c>
      <c r="AU908" s="155" t="s">
        <v>78</v>
      </c>
      <c r="AV908" s="13" t="s">
        <v>78</v>
      </c>
      <c r="AW908" s="13" t="s">
        <v>31</v>
      </c>
      <c r="AX908" s="13" t="s">
        <v>70</v>
      </c>
      <c r="AY908" s="155" t="s">
        <v>142</v>
      </c>
    </row>
    <row r="909" spans="2:65" s="11" customFormat="1" ht="11.25">
      <c r="B909" s="139"/>
      <c r="D909" s="140" t="s">
        <v>151</v>
      </c>
      <c r="E909" s="141" t="s">
        <v>19</v>
      </c>
      <c r="F909" s="142" t="s">
        <v>1419</v>
      </c>
      <c r="H909" s="143">
        <v>2</v>
      </c>
      <c r="I909" s="144"/>
      <c r="L909" s="139"/>
      <c r="M909" s="145"/>
      <c r="T909" s="146"/>
      <c r="AT909" s="141" t="s">
        <v>151</v>
      </c>
      <c r="AU909" s="141" t="s">
        <v>78</v>
      </c>
      <c r="AV909" s="11" t="s">
        <v>80</v>
      </c>
      <c r="AW909" s="11" t="s">
        <v>31</v>
      </c>
      <c r="AX909" s="11" t="s">
        <v>70</v>
      </c>
      <c r="AY909" s="141" t="s">
        <v>142</v>
      </c>
    </row>
    <row r="910" spans="2:65" s="13" customFormat="1" ht="11.25">
      <c r="B910" s="154"/>
      <c r="D910" s="140" t="s">
        <v>151</v>
      </c>
      <c r="E910" s="155" t="s">
        <v>19</v>
      </c>
      <c r="F910" s="156" t="s">
        <v>1082</v>
      </c>
      <c r="H910" s="155" t="s">
        <v>19</v>
      </c>
      <c r="I910" s="157"/>
      <c r="L910" s="154"/>
      <c r="M910" s="158"/>
      <c r="T910" s="159"/>
      <c r="AT910" s="155" t="s">
        <v>151</v>
      </c>
      <c r="AU910" s="155" t="s">
        <v>78</v>
      </c>
      <c r="AV910" s="13" t="s">
        <v>78</v>
      </c>
      <c r="AW910" s="13" t="s">
        <v>31</v>
      </c>
      <c r="AX910" s="13" t="s">
        <v>70</v>
      </c>
      <c r="AY910" s="155" t="s">
        <v>142</v>
      </c>
    </row>
    <row r="911" spans="2:65" s="11" customFormat="1" ht="11.25">
      <c r="B911" s="139"/>
      <c r="D911" s="140" t="s">
        <v>151</v>
      </c>
      <c r="E911" s="141" t="s">
        <v>19</v>
      </c>
      <c r="F911" s="142" t="s">
        <v>1419</v>
      </c>
      <c r="H911" s="143">
        <v>2</v>
      </c>
      <c r="I911" s="144"/>
      <c r="L911" s="139"/>
      <c r="M911" s="145"/>
      <c r="T911" s="146"/>
      <c r="AT911" s="141" t="s">
        <v>151</v>
      </c>
      <c r="AU911" s="141" t="s">
        <v>78</v>
      </c>
      <c r="AV911" s="11" t="s">
        <v>80</v>
      </c>
      <c r="AW911" s="11" t="s">
        <v>31</v>
      </c>
      <c r="AX911" s="11" t="s">
        <v>70</v>
      </c>
      <c r="AY911" s="141" t="s">
        <v>142</v>
      </c>
    </row>
    <row r="912" spans="2:65" s="13" customFormat="1" ht="11.25">
      <c r="B912" s="154"/>
      <c r="D912" s="140" t="s">
        <v>151</v>
      </c>
      <c r="E912" s="155" t="s">
        <v>19</v>
      </c>
      <c r="F912" s="156" t="s">
        <v>1373</v>
      </c>
      <c r="H912" s="155" t="s">
        <v>19</v>
      </c>
      <c r="I912" s="157"/>
      <c r="L912" s="154"/>
      <c r="M912" s="158"/>
      <c r="T912" s="159"/>
      <c r="AT912" s="155" t="s">
        <v>151</v>
      </c>
      <c r="AU912" s="155" t="s">
        <v>78</v>
      </c>
      <c r="AV912" s="13" t="s">
        <v>78</v>
      </c>
      <c r="AW912" s="13" t="s">
        <v>31</v>
      </c>
      <c r="AX912" s="13" t="s">
        <v>70</v>
      </c>
      <c r="AY912" s="155" t="s">
        <v>142</v>
      </c>
    </row>
    <row r="913" spans="2:65" s="11" customFormat="1" ht="11.25">
      <c r="B913" s="139"/>
      <c r="D913" s="140" t="s">
        <v>151</v>
      </c>
      <c r="E913" s="141" t="s">
        <v>19</v>
      </c>
      <c r="F913" s="142" t="s">
        <v>1419</v>
      </c>
      <c r="H913" s="143">
        <v>2</v>
      </c>
      <c r="I913" s="144"/>
      <c r="L913" s="139"/>
      <c r="M913" s="145"/>
      <c r="T913" s="146"/>
      <c r="AT913" s="141" t="s">
        <v>151</v>
      </c>
      <c r="AU913" s="141" t="s">
        <v>78</v>
      </c>
      <c r="AV913" s="11" t="s">
        <v>80</v>
      </c>
      <c r="AW913" s="11" t="s">
        <v>31</v>
      </c>
      <c r="AX913" s="11" t="s">
        <v>70</v>
      </c>
      <c r="AY913" s="141" t="s">
        <v>142</v>
      </c>
    </row>
    <row r="914" spans="2:65" s="12" customFormat="1" ht="11.25">
      <c r="B914" s="147"/>
      <c r="D914" s="140" t="s">
        <v>151</v>
      </c>
      <c r="E914" s="148" t="s">
        <v>19</v>
      </c>
      <c r="F914" s="149" t="s">
        <v>154</v>
      </c>
      <c r="H914" s="150">
        <v>7</v>
      </c>
      <c r="I914" s="151"/>
      <c r="L914" s="147"/>
      <c r="M914" s="152"/>
      <c r="T914" s="153"/>
      <c r="AT914" s="148" t="s">
        <v>151</v>
      </c>
      <c r="AU914" s="148" t="s">
        <v>78</v>
      </c>
      <c r="AV914" s="12" t="s">
        <v>149</v>
      </c>
      <c r="AW914" s="12" t="s">
        <v>31</v>
      </c>
      <c r="AX914" s="12" t="s">
        <v>78</v>
      </c>
      <c r="AY914" s="148" t="s">
        <v>142</v>
      </c>
    </row>
    <row r="915" spans="2:65" s="1" customFormat="1" ht="21.75" customHeight="1">
      <c r="B915" s="32"/>
      <c r="C915" s="160" t="s">
        <v>1284</v>
      </c>
      <c r="D915" s="160" t="s">
        <v>316</v>
      </c>
      <c r="E915" s="161" t="s">
        <v>556</v>
      </c>
      <c r="F915" s="162" t="s">
        <v>557</v>
      </c>
      <c r="G915" s="163" t="s">
        <v>146</v>
      </c>
      <c r="H915" s="164">
        <v>7</v>
      </c>
      <c r="I915" s="165"/>
      <c r="J915" s="166">
        <f>ROUND(I915*H915,2)</f>
        <v>0</v>
      </c>
      <c r="K915" s="162" t="s">
        <v>147</v>
      </c>
      <c r="L915" s="32"/>
      <c r="M915" s="167" t="s">
        <v>19</v>
      </c>
      <c r="N915" s="168" t="s">
        <v>41</v>
      </c>
      <c r="P915" s="135">
        <f>O915*H915</f>
        <v>0</v>
      </c>
      <c r="Q915" s="135">
        <v>0</v>
      </c>
      <c r="R915" s="135">
        <f>Q915*H915</f>
        <v>0</v>
      </c>
      <c r="S915" s="135">
        <v>0</v>
      </c>
      <c r="T915" s="136">
        <f>S915*H915</f>
        <v>0</v>
      </c>
      <c r="AR915" s="137" t="s">
        <v>543</v>
      </c>
      <c r="AT915" s="137" t="s">
        <v>316</v>
      </c>
      <c r="AU915" s="137" t="s">
        <v>78</v>
      </c>
      <c r="AY915" s="17" t="s">
        <v>142</v>
      </c>
      <c r="BE915" s="138">
        <f>IF(N915="základní",J915,0)</f>
        <v>0</v>
      </c>
      <c r="BF915" s="138">
        <f>IF(N915="snížená",J915,0)</f>
        <v>0</v>
      </c>
      <c r="BG915" s="138">
        <f>IF(N915="zákl. přenesená",J915,0)</f>
        <v>0</v>
      </c>
      <c r="BH915" s="138">
        <f>IF(N915="sníž. přenesená",J915,0)</f>
        <v>0</v>
      </c>
      <c r="BI915" s="138">
        <f>IF(N915="nulová",J915,0)</f>
        <v>0</v>
      </c>
      <c r="BJ915" s="17" t="s">
        <v>78</v>
      </c>
      <c r="BK915" s="138">
        <f>ROUND(I915*H915,2)</f>
        <v>0</v>
      </c>
      <c r="BL915" s="17" t="s">
        <v>543</v>
      </c>
      <c r="BM915" s="137" t="s">
        <v>2522</v>
      </c>
    </row>
    <row r="916" spans="2:65" s="13" customFormat="1" ht="11.25">
      <c r="B916" s="154"/>
      <c r="D916" s="140" t="s">
        <v>151</v>
      </c>
      <c r="E916" s="155" t="s">
        <v>19</v>
      </c>
      <c r="F916" s="156" t="s">
        <v>2521</v>
      </c>
      <c r="H916" s="155" t="s">
        <v>19</v>
      </c>
      <c r="I916" s="157"/>
      <c r="L916" s="154"/>
      <c r="M916" s="158"/>
      <c r="T916" s="159"/>
      <c r="AT916" s="155" t="s">
        <v>151</v>
      </c>
      <c r="AU916" s="155" t="s">
        <v>78</v>
      </c>
      <c r="AV916" s="13" t="s">
        <v>78</v>
      </c>
      <c r="AW916" s="13" t="s">
        <v>31</v>
      </c>
      <c r="AX916" s="13" t="s">
        <v>70</v>
      </c>
      <c r="AY916" s="155" t="s">
        <v>142</v>
      </c>
    </row>
    <row r="917" spans="2:65" s="11" customFormat="1" ht="11.25">
      <c r="B917" s="139"/>
      <c r="D917" s="140" t="s">
        <v>151</v>
      </c>
      <c r="E917" s="141" t="s">
        <v>19</v>
      </c>
      <c r="F917" s="142" t="s">
        <v>78</v>
      </c>
      <c r="H917" s="143">
        <v>1</v>
      </c>
      <c r="I917" s="144"/>
      <c r="L917" s="139"/>
      <c r="M917" s="145"/>
      <c r="T917" s="146"/>
      <c r="AT917" s="141" t="s">
        <v>151</v>
      </c>
      <c r="AU917" s="141" t="s">
        <v>78</v>
      </c>
      <c r="AV917" s="11" t="s">
        <v>80</v>
      </c>
      <c r="AW917" s="11" t="s">
        <v>31</v>
      </c>
      <c r="AX917" s="11" t="s">
        <v>70</v>
      </c>
      <c r="AY917" s="141" t="s">
        <v>142</v>
      </c>
    </row>
    <row r="918" spans="2:65" s="13" customFormat="1" ht="11.25">
      <c r="B918" s="154"/>
      <c r="D918" s="140" t="s">
        <v>151</v>
      </c>
      <c r="E918" s="155" t="s">
        <v>19</v>
      </c>
      <c r="F918" s="156" t="s">
        <v>663</v>
      </c>
      <c r="H918" s="155" t="s">
        <v>19</v>
      </c>
      <c r="I918" s="157"/>
      <c r="L918" s="154"/>
      <c r="M918" s="158"/>
      <c r="T918" s="159"/>
      <c r="AT918" s="155" t="s">
        <v>151</v>
      </c>
      <c r="AU918" s="155" t="s">
        <v>78</v>
      </c>
      <c r="AV918" s="13" t="s">
        <v>78</v>
      </c>
      <c r="AW918" s="13" t="s">
        <v>31</v>
      </c>
      <c r="AX918" s="13" t="s">
        <v>70</v>
      </c>
      <c r="AY918" s="155" t="s">
        <v>142</v>
      </c>
    </row>
    <row r="919" spans="2:65" s="11" customFormat="1" ht="11.25">
      <c r="B919" s="139"/>
      <c r="D919" s="140" t="s">
        <v>151</v>
      </c>
      <c r="E919" s="141" t="s">
        <v>19</v>
      </c>
      <c r="F919" s="142" t="s">
        <v>1419</v>
      </c>
      <c r="H919" s="143">
        <v>2</v>
      </c>
      <c r="I919" s="144"/>
      <c r="L919" s="139"/>
      <c r="M919" s="145"/>
      <c r="T919" s="146"/>
      <c r="AT919" s="141" t="s">
        <v>151</v>
      </c>
      <c r="AU919" s="141" t="s">
        <v>78</v>
      </c>
      <c r="AV919" s="11" t="s">
        <v>80</v>
      </c>
      <c r="AW919" s="11" t="s">
        <v>31</v>
      </c>
      <c r="AX919" s="11" t="s">
        <v>70</v>
      </c>
      <c r="AY919" s="141" t="s">
        <v>142</v>
      </c>
    </row>
    <row r="920" spans="2:65" s="13" customFormat="1" ht="11.25">
      <c r="B920" s="154"/>
      <c r="D920" s="140" t="s">
        <v>151</v>
      </c>
      <c r="E920" s="155" t="s">
        <v>19</v>
      </c>
      <c r="F920" s="156" t="s">
        <v>1082</v>
      </c>
      <c r="H920" s="155" t="s">
        <v>19</v>
      </c>
      <c r="I920" s="157"/>
      <c r="L920" s="154"/>
      <c r="M920" s="158"/>
      <c r="T920" s="159"/>
      <c r="AT920" s="155" t="s">
        <v>151</v>
      </c>
      <c r="AU920" s="155" t="s">
        <v>78</v>
      </c>
      <c r="AV920" s="13" t="s">
        <v>78</v>
      </c>
      <c r="AW920" s="13" t="s">
        <v>31</v>
      </c>
      <c r="AX920" s="13" t="s">
        <v>70</v>
      </c>
      <c r="AY920" s="155" t="s">
        <v>142</v>
      </c>
    </row>
    <row r="921" spans="2:65" s="11" customFormat="1" ht="11.25">
      <c r="B921" s="139"/>
      <c r="D921" s="140" t="s">
        <v>151</v>
      </c>
      <c r="E921" s="141" t="s">
        <v>19</v>
      </c>
      <c r="F921" s="142" t="s">
        <v>1419</v>
      </c>
      <c r="H921" s="143">
        <v>2</v>
      </c>
      <c r="I921" s="144"/>
      <c r="L921" s="139"/>
      <c r="M921" s="145"/>
      <c r="T921" s="146"/>
      <c r="AT921" s="141" t="s">
        <v>151</v>
      </c>
      <c r="AU921" s="141" t="s">
        <v>78</v>
      </c>
      <c r="AV921" s="11" t="s">
        <v>80</v>
      </c>
      <c r="AW921" s="11" t="s">
        <v>31</v>
      </c>
      <c r="AX921" s="11" t="s">
        <v>70</v>
      </c>
      <c r="AY921" s="141" t="s">
        <v>142</v>
      </c>
    </row>
    <row r="922" spans="2:65" s="13" customFormat="1" ht="11.25">
      <c r="B922" s="154"/>
      <c r="D922" s="140" t="s">
        <v>151</v>
      </c>
      <c r="E922" s="155" t="s">
        <v>19</v>
      </c>
      <c r="F922" s="156" t="s">
        <v>1373</v>
      </c>
      <c r="H922" s="155" t="s">
        <v>19</v>
      </c>
      <c r="I922" s="157"/>
      <c r="L922" s="154"/>
      <c r="M922" s="158"/>
      <c r="T922" s="159"/>
      <c r="AT922" s="155" t="s">
        <v>151</v>
      </c>
      <c r="AU922" s="155" t="s">
        <v>78</v>
      </c>
      <c r="AV922" s="13" t="s">
        <v>78</v>
      </c>
      <c r="AW922" s="13" t="s">
        <v>31</v>
      </c>
      <c r="AX922" s="13" t="s">
        <v>70</v>
      </c>
      <c r="AY922" s="155" t="s">
        <v>142</v>
      </c>
    </row>
    <row r="923" spans="2:65" s="11" customFormat="1" ht="11.25">
      <c r="B923" s="139"/>
      <c r="D923" s="140" t="s">
        <v>151</v>
      </c>
      <c r="E923" s="141" t="s">
        <v>19</v>
      </c>
      <c r="F923" s="142" t="s">
        <v>1419</v>
      </c>
      <c r="H923" s="143">
        <v>2</v>
      </c>
      <c r="I923" s="144"/>
      <c r="L923" s="139"/>
      <c r="M923" s="145"/>
      <c r="T923" s="146"/>
      <c r="AT923" s="141" t="s">
        <v>151</v>
      </c>
      <c r="AU923" s="141" t="s">
        <v>78</v>
      </c>
      <c r="AV923" s="11" t="s">
        <v>80</v>
      </c>
      <c r="AW923" s="11" t="s">
        <v>31</v>
      </c>
      <c r="AX923" s="11" t="s">
        <v>70</v>
      </c>
      <c r="AY923" s="141" t="s">
        <v>142</v>
      </c>
    </row>
    <row r="924" spans="2:65" s="12" customFormat="1" ht="11.25">
      <c r="B924" s="147"/>
      <c r="D924" s="140" t="s">
        <v>151</v>
      </c>
      <c r="E924" s="148" t="s">
        <v>19</v>
      </c>
      <c r="F924" s="149" t="s">
        <v>154</v>
      </c>
      <c r="H924" s="150">
        <v>7</v>
      </c>
      <c r="I924" s="151"/>
      <c r="L924" s="147"/>
      <c r="M924" s="152"/>
      <c r="T924" s="153"/>
      <c r="AT924" s="148" t="s">
        <v>151</v>
      </c>
      <c r="AU924" s="148" t="s">
        <v>78</v>
      </c>
      <c r="AV924" s="12" t="s">
        <v>149</v>
      </c>
      <c r="AW924" s="12" t="s">
        <v>31</v>
      </c>
      <c r="AX924" s="12" t="s">
        <v>78</v>
      </c>
      <c r="AY924" s="148" t="s">
        <v>142</v>
      </c>
    </row>
    <row r="925" spans="2:65" s="10" customFormat="1" ht="25.9" customHeight="1">
      <c r="B925" s="115"/>
      <c r="D925" s="116" t="s">
        <v>69</v>
      </c>
      <c r="E925" s="117" t="s">
        <v>559</v>
      </c>
      <c r="F925" s="117" t="s">
        <v>560</v>
      </c>
      <c r="I925" s="118"/>
      <c r="J925" s="119">
        <f>BK925</f>
        <v>0</v>
      </c>
      <c r="L925" s="115"/>
      <c r="M925" s="120"/>
      <c r="P925" s="121">
        <f>SUM(P926:P990)</f>
        <v>0</v>
      </c>
      <c r="R925" s="121">
        <f>SUM(R926:R990)</f>
        <v>0</v>
      </c>
      <c r="T925" s="122">
        <f>SUM(T926:T990)</f>
        <v>0</v>
      </c>
      <c r="AR925" s="116" t="s">
        <v>173</v>
      </c>
      <c r="AT925" s="123" t="s">
        <v>69</v>
      </c>
      <c r="AU925" s="123" t="s">
        <v>70</v>
      </c>
      <c r="AY925" s="116" t="s">
        <v>142</v>
      </c>
      <c r="BK925" s="124">
        <f>SUM(BK926:BK990)</f>
        <v>0</v>
      </c>
    </row>
    <row r="926" spans="2:65" s="1" customFormat="1" ht="101.25" customHeight="1">
      <c r="B926" s="32"/>
      <c r="C926" s="160" t="s">
        <v>1286</v>
      </c>
      <c r="D926" s="160" t="s">
        <v>316</v>
      </c>
      <c r="E926" s="161" t="s">
        <v>562</v>
      </c>
      <c r="F926" s="162" t="s">
        <v>563</v>
      </c>
      <c r="G926" s="163" t="s">
        <v>290</v>
      </c>
      <c r="H926" s="164">
        <v>4746.4269999999997</v>
      </c>
      <c r="I926" s="165"/>
      <c r="J926" s="166">
        <f>ROUND(I926*H926,2)</f>
        <v>0</v>
      </c>
      <c r="K926" s="162" t="s">
        <v>147</v>
      </c>
      <c r="L926" s="32"/>
      <c r="M926" s="167" t="s">
        <v>19</v>
      </c>
      <c r="N926" s="168" t="s">
        <v>41</v>
      </c>
      <c r="P926" s="135">
        <f>O926*H926</f>
        <v>0</v>
      </c>
      <c r="Q926" s="135">
        <v>0</v>
      </c>
      <c r="R926" s="135">
        <f>Q926*H926</f>
        <v>0</v>
      </c>
      <c r="S926" s="135">
        <v>0</v>
      </c>
      <c r="T926" s="136">
        <f>S926*H926</f>
        <v>0</v>
      </c>
      <c r="AR926" s="137" t="s">
        <v>543</v>
      </c>
      <c r="AT926" s="137" t="s">
        <v>316</v>
      </c>
      <c r="AU926" s="137" t="s">
        <v>78</v>
      </c>
      <c r="AY926" s="17" t="s">
        <v>142</v>
      </c>
      <c r="BE926" s="138">
        <f>IF(N926="základní",J926,0)</f>
        <v>0</v>
      </c>
      <c r="BF926" s="138">
        <f>IF(N926="snížená",J926,0)</f>
        <v>0</v>
      </c>
      <c r="BG926" s="138">
        <f>IF(N926="zákl. přenesená",J926,0)</f>
        <v>0</v>
      </c>
      <c r="BH926" s="138">
        <f>IF(N926="sníž. přenesená",J926,0)</f>
        <v>0</v>
      </c>
      <c r="BI926" s="138">
        <f>IF(N926="nulová",J926,0)</f>
        <v>0</v>
      </c>
      <c r="BJ926" s="17" t="s">
        <v>78</v>
      </c>
      <c r="BK926" s="138">
        <f>ROUND(I926*H926,2)</f>
        <v>0</v>
      </c>
      <c r="BL926" s="17" t="s">
        <v>543</v>
      </c>
      <c r="BM926" s="137" t="s">
        <v>2523</v>
      </c>
    </row>
    <row r="927" spans="2:65" s="13" customFormat="1" ht="11.25">
      <c r="B927" s="154"/>
      <c r="D927" s="140" t="s">
        <v>151</v>
      </c>
      <c r="E927" s="155" t="s">
        <v>19</v>
      </c>
      <c r="F927" s="156" t="s">
        <v>1425</v>
      </c>
      <c r="H927" s="155" t="s">
        <v>19</v>
      </c>
      <c r="I927" s="157"/>
      <c r="L927" s="154"/>
      <c r="M927" s="158"/>
      <c r="T927" s="159"/>
      <c r="AT927" s="155" t="s">
        <v>151</v>
      </c>
      <c r="AU927" s="155" t="s">
        <v>78</v>
      </c>
      <c r="AV927" s="13" t="s">
        <v>78</v>
      </c>
      <c r="AW927" s="13" t="s">
        <v>31</v>
      </c>
      <c r="AX927" s="13" t="s">
        <v>70</v>
      </c>
      <c r="AY927" s="155" t="s">
        <v>142</v>
      </c>
    </row>
    <row r="928" spans="2:65" s="11" customFormat="1" ht="11.25">
      <c r="B928" s="139"/>
      <c r="D928" s="140" t="s">
        <v>151</v>
      </c>
      <c r="E928" s="141" t="s">
        <v>19</v>
      </c>
      <c r="F928" s="142" t="s">
        <v>2524</v>
      </c>
      <c r="H928" s="143">
        <v>29.710999999999999</v>
      </c>
      <c r="I928" s="144"/>
      <c r="L928" s="139"/>
      <c r="M928" s="145"/>
      <c r="T928" s="146"/>
      <c r="AT928" s="141" t="s">
        <v>151</v>
      </c>
      <c r="AU928" s="141" t="s">
        <v>78</v>
      </c>
      <c r="AV928" s="11" t="s">
        <v>80</v>
      </c>
      <c r="AW928" s="11" t="s">
        <v>31</v>
      </c>
      <c r="AX928" s="11" t="s">
        <v>70</v>
      </c>
      <c r="AY928" s="141" t="s">
        <v>142</v>
      </c>
    </row>
    <row r="929" spans="2:65" s="13" customFormat="1" ht="11.25">
      <c r="B929" s="154"/>
      <c r="D929" s="140" t="s">
        <v>151</v>
      </c>
      <c r="E929" s="155" t="s">
        <v>19</v>
      </c>
      <c r="F929" s="156" t="s">
        <v>1427</v>
      </c>
      <c r="H929" s="155" t="s">
        <v>19</v>
      </c>
      <c r="I929" s="157"/>
      <c r="L929" s="154"/>
      <c r="M929" s="158"/>
      <c r="T929" s="159"/>
      <c r="AT929" s="155" t="s">
        <v>151</v>
      </c>
      <c r="AU929" s="155" t="s">
        <v>78</v>
      </c>
      <c r="AV929" s="13" t="s">
        <v>78</v>
      </c>
      <c r="AW929" s="13" t="s">
        <v>31</v>
      </c>
      <c r="AX929" s="13" t="s">
        <v>70</v>
      </c>
      <c r="AY929" s="155" t="s">
        <v>142</v>
      </c>
    </row>
    <row r="930" spans="2:65" s="11" customFormat="1" ht="11.25">
      <c r="B930" s="139"/>
      <c r="D930" s="140" t="s">
        <v>151</v>
      </c>
      <c r="E930" s="141" t="s">
        <v>19</v>
      </c>
      <c r="F930" s="142" t="s">
        <v>2525</v>
      </c>
      <c r="H930" s="143">
        <v>24.34</v>
      </c>
      <c r="I930" s="144"/>
      <c r="L930" s="139"/>
      <c r="M930" s="145"/>
      <c r="T930" s="146"/>
      <c r="AT930" s="141" t="s">
        <v>151</v>
      </c>
      <c r="AU930" s="141" t="s">
        <v>78</v>
      </c>
      <c r="AV930" s="11" t="s">
        <v>80</v>
      </c>
      <c r="AW930" s="11" t="s">
        <v>31</v>
      </c>
      <c r="AX930" s="11" t="s">
        <v>70</v>
      </c>
      <c r="AY930" s="141" t="s">
        <v>142</v>
      </c>
    </row>
    <row r="931" spans="2:65" s="13" customFormat="1" ht="11.25">
      <c r="B931" s="154"/>
      <c r="D931" s="140" t="s">
        <v>151</v>
      </c>
      <c r="E931" s="155" t="s">
        <v>19</v>
      </c>
      <c r="F931" s="156" t="s">
        <v>1429</v>
      </c>
      <c r="H931" s="155" t="s">
        <v>19</v>
      </c>
      <c r="I931" s="157"/>
      <c r="L931" s="154"/>
      <c r="M931" s="158"/>
      <c r="T931" s="159"/>
      <c r="AT931" s="155" t="s">
        <v>151</v>
      </c>
      <c r="AU931" s="155" t="s">
        <v>78</v>
      </c>
      <c r="AV931" s="13" t="s">
        <v>78</v>
      </c>
      <c r="AW931" s="13" t="s">
        <v>31</v>
      </c>
      <c r="AX931" s="13" t="s">
        <v>70</v>
      </c>
      <c r="AY931" s="155" t="s">
        <v>142</v>
      </c>
    </row>
    <row r="932" spans="2:65" s="11" customFormat="1" ht="11.25">
      <c r="B932" s="139"/>
      <c r="D932" s="140" t="s">
        <v>151</v>
      </c>
      <c r="E932" s="141" t="s">
        <v>19</v>
      </c>
      <c r="F932" s="142" t="s">
        <v>2526</v>
      </c>
      <c r="H932" s="143">
        <v>2223.277</v>
      </c>
      <c r="I932" s="144"/>
      <c r="L932" s="139"/>
      <c r="M932" s="145"/>
      <c r="T932" s="146"/>
      <c r="AT932" s="141" t="s">
        <v>151</v>
      </c>
      <c r="AU932" s="141" t="s">
        <v>78</v>
      </c>
      <c r="AV932" s="11" t="s">
        <v>80</v>
      </c>
      <c r="AW932" s="11" t="s">
        <v>31</v>
      </c>
      <c r="AX932" s="11" t="s">
        <v>70</v>
      </c>
      <c r="AY932" s="141" t="s">
        <v>142</v>
      </c>
    </row>
    <row r="933" spans="2:65" s="13" customFormat="1" ht="11.25">
      <c r="B933" s="154"/>
      <c r="D933" s="140" t="s">
        <v>151</v>
      </c>
      <c r="E933" s="155" t="s">
        <v>19</v>
      </c>
      <c r="F933" s="156" t="s">
        <v>1431</v>
      </c>
      <c r="H933" s="155" t="s">
        <v>19</v>
      </c>
      <c r="I933" s="157"/>
      <c r="L933" s="154"/>
      <c r="M933" s="158"/>
      <c r="T933" s="159"/>
      <c r="AT933" s="155" t="s">
        <v>151</v>
      </c>
      <c r="AU933" s="155" t="s">
        <v>78</v>
      </c>
      <c r="AV933" s="13" t="s">
        <v>78</v>
      </c>
      <c r="AW933" s="13" t="s">
        <v>31</v>
      </c>
      <c r="AX933" s="13" t="s">
        <v>70</v>
      </c>
      <c r="AY933" s="155" t="s">
        <v>142</v>
      </c>
    </row>
    <row r="934" spans="2:65" s="11" customFormat="1" ht="11.25">
      <c r="B934" s="139"/>
      <c r="D934" s="140" t="s">
        <v>151</v>
      </c>
      <c r="E934" s="141" t="s">
        <v>19</v>
      </c>
      <c r="F934" s="142" t="s">
        <v>2527</v>
      </c>
      <c r="H934" s="143">
        <v>8.9999999999999993E-3</v>
      </c>
      <c r="I934" s="144"/>
      <c r="L934" s="139"/>
      <c r="M934" s="145"/>
      <c r="T934" s="146"/>
      <c r="AT934" s="141" t="s">
        <v>151</v>
      </c>
      <c r="AU934" s="141" t="s">
        <v>78</v>
      </c>
      <c r="AV934" s="11" t="s">
        <v>80</v>
      </c>
      <c r="AW934" s="11" t="s">
        <v>31</v>
      </c>
      <c r="AX934" s="11" t="s">
        <v>70</v>
      </c>
      <c r="AY934" s="141" t="s">
        <v>142</v>
      </c>
    </row>
    <row r="935" spans="2:65" s="13" customFormat="1" ht="11.25">
      <c r="B935" s="154"/>
      <c r="D935" s="140" t="s">
        <v>151</v>
      </c>
      <c r="E935" s="155" t="s">
        <v>19</v>
      </c>
      <c r="F935" s="156" t="s">
        <v>1433</v>
      </c>
      <c r="H935" s="155" t="s">
        <v>19</v>
      </c>
      <c r="I935" s="157"/>
      <c r="L935" s="154"/>
      <c r="M935" s="158"/>
      <c r="T935" s="159"/>
      <c r="AT935" s="155" t="s">
        <v>151</v>
      </c>
      <c r="AU935" s="155" t="s">
        <v>78</v>
      </c>
      <c r="AV935" s="13" t="s">
        <v>78</v>
      </c>
      <c r="AW935" s="13" t="s">
        <v>31</v>
      </c>
      <c r="AX935" s="13" t="s">
        <v>70</v>
      </c>
      <c r="AY935" s="155" t="s">
        <v>142</v>
      </c>
    </row>
    <row r="936" spans="2:65" s="11" customFormat="1" ht="11.25">
      <c r="B936" s="139"/>
      <c r="D936" s="140" t="s">
        <v>151</v>
      </c>
      <c r="E936" s="141" t="s">
        <v>19</v>
      </c>
      <c r="F936" s="142" t="s">
        <v>2528</v>
      </c>
      <c r="H936" s="143">
        <v>2.4E-2</v>
      </c>
      <c r="I936" s="144"/>
      <c r="L936" s="139"/>
      <c r="M936" s="145"/>
      <c r="T936" s="146"/>
      <c r="AT936" s="141" t="s">
        <v>151</v>
      </c>
      <c r="AU936" s="141" t="s">
        <v>78</v>
      </c>
      <c r="AV936" s="11" t="s">
        <v>80</v>
      </c>
      <c r="AW936" s="11" t="s">
        <v>31</v>
      </c>
      <c r="AX936" s="11" t="s">
        <v>70</v>
      </c>
      <c r="AY936" s="141" t="s">
        <v>142</v>
      </c>
    </row>
    <row r="937" spans="2:65" s="13" customFormat="1" ht="11.25">
      <c r="B937" s="154"/>
      <c r="D937" s="140" t="s">
        <v>151</v>
      </c>
      <c r="E937" s="155" t="s">
        <v>19</v>
      </c>
      <c r="F937" s="156" t="s">
        <v>1435</v>
      </c>
      <c r="H937" s="155" t="s">
        <v>19</v>
      </c>
      <c r="I937" s="157"/>
      <c r="L937" s="154"/>
      <c r="M937" s="158"/>
      <c r="T937" s="159"/>
      <c r="AT937" s="155" t="s">
        <v>151</v>
      </c>
      <c r="AU937" s="155" t="s">
        <v>78</v>
      </c>
      <c r="AV937" s="13" t="s">
        <v>78</v>
      </c>
      <c r="AW937" s="13" t="s">
        <v>31</v>
      </c>
      <c r="AX937" s="13" t="s">
        <v>70</v>
      </c>
      <c r="AY937" s="155" t="s">
        <v>142</v>
      </c>
    </row>
    <row r="938" spans="2:65" s="11" customFormat="1" ht="11.25">
      <c r="B938" s="139"/>
      <c r="D938" s="140" t="s">
        <v>151</v>
      </c>
      <c r="E938" s="141" t="s">
        <v>19</v>
      </c>
      <c r="F938" s="142" t="s">
        <v>2529</v>
      </c>
      <c r="H938" s="143">
        <v>0.126</v>
      </c>
      <c r="I938" s="144"/>
      <c r="L938" s="139"/>
      <c r="M938" s="145"/>
      <c r="T938" s="146"/>
      <c r="AT938" s="141" t="s">
        <v>151</v>
      </c>
      <c r="AU938" s="141" t="s">
        <v>78</v>
      </c>
      <c r="AV938" s="11" t="s">
        <v>80</v>
      </c>
      <c r="AW938" s="11" t="s">
        <v>31</v>
      </c>
      <c r="AX938" s="11" t="s">
        <v>70</v>
      </c>
      <c r="AY938" s="141" t="s">
        <v>142</v>
      </c>
    </row>
    <row r="939" spans="2:65" s="13" customFormat="1" ht="11.25">
      <c r="B939" s="154"/>
      <c r="D939" s="140" t="s">
        <v>151</v>
      </c>
      <c r="E939" s="155" t="s">
        <v>19</v>
      </c>
      <c r="F939" s="156" t="s">
        <v>1968</v>
      </c>
      <c r="H939" s="155" t="s">
        <v>19</v>
      </c>
      <c r="I939" s="157"/>
      <c r="L939" s="154"/>
      <c r="M939" s="158"/>
      <c r="T939" s="159"/>
      <c r="AT939" s="155" t="s">
        <v>151</v>
      </c>
      <c r="AU939" s="155" t="s">
        <v>78</v>
      </c>
      <c r="AV939" s="13" t="s">
        <v>78</v>
      </c>
      <c r="AW939" s="13" t="s">
        <v>31</v>
      </c>
      <c r="AX939" s="13" t="s">
        <v>70</v>
      </c>
      <c r="AY939" s="155" t="s">
        <v>142</v>
      </c>
    </row>
    <row r="940" spans="2:65" s="11" customFormat="1" ht="11.25">
      <c r="B940" s="139"/>
      <c r="D940" s="140" t="s">
        <v>151</v>
      </c>
      <c r="E940" s="141" t="s">
        <v>19</v>
      </c>
      <c r="F940" s="142" t="s">
        <v>2530</v>
      </c>
      <c r="H940" s="143">
        <v>1.3</v>
      </c>
      <c r="I940" s="144"/>
      <c r="L940" s="139"/>
      <c r="M940" s="145"/>
      <c r="T940" s="146"/>
      <c r="AT940" s="141" t="s">
        <v>151</v>
      </c>
      <c r="AU940" s="141" t="s">
        <v>78</v>
      </c>
      <c r="AV940" s="11" t="s">
        <v>80</v>
      </c>
      <c r="AW940" s="11" t="s">
        <v>31</v>
      </c>
      <c r="AX940" s="11" t="s">
        <v>70</v>
      </c>
      <c r="AY940" s="141" t="s">
        <v>142</v>
      </c>
    </row>
    <row r="941" spans="2:65" s="13" customFormat="1" ht="11.25">
      <c r="B941" s="154"/>
      <c r="D941" s="140" t="s">
        <v>151</v>
      </c>
      <c r="E941" s="155" t="s">
        <v>19</v>
      </c>
      <c r="F941" s="156" t="s">
        <v>1970</v>
      </c>
      <c r="H941" s="155" t="s">
        <v>19</v>
      </c>
      <c r="I941" s="157"/>
      <c r="L941" s="154"/>
      <c r="M941" s="158"/>
      <c r="T941" s="159"/>
      <c r="AT941" s="155" t="s">
        <v>151</v>
      </c>
      <c r="AU941" s="155" t="s">
        <v>78</v>
      </c>
      <c r="AV941" s="13" t="s">
        <v>78</v>
      </c>
      <c r="AW941" s="13" t="s">
        <v>31</v>
      </c>
      <c r="AX941" s="13" t="s">
        <v>70</v>
      </c>
      <c r="AY941" s="155" t="s">
        <v>142</v>
      </c>
    </row>
    <row r="942" spans="2:65" s="11" customFormat="1" ht="11.25">
      <c r="B942" s="139"/>
      <c r="D942" s="140" t="s">
        <v>151</v>
      </c>
      <c r="E942" s="141" t="s">
        <v>19</v>
      </c>
      <c r="F942" s="142" t="s">
        <v>2531</v>
      </c>
      <c r="H942" s="143">
        <v>2467.64</v>
      </c>
      <c r="I942" s="144"/>
      <c r="L942" s="139"/>
      <c r="M942" s="145"/>
      <c r="T942" s="146"/>
      <c r="AT942" s="141" t="s">
        <v>151</v>
      </c>
      <c r="AU942" s="141" t="s">
        <v>78</v>
      </c>
      <c r="AV942" s="11" t="s">
        <v>80</v>
      </c>
      <c r="AW942" s="11" t="s">
        <v>31</v>
      </c>
      <c r="AX942" s="11" t="s">
        <v>70</v>
      </c>
      <c r="AY942" s="141" t="s">
        <v>142</v>
      </c>
    </row>
    <row r="943" spans="2:65" s="12" customFormat="1" ht="11.25">
      <c r="B943" s="147"/>
      <c r="D943" s="140" t="s">
        <v>151</v>
      </c>
      <c r="E943" s="148" t="s">
        <v>19</v>
      </c>
      <c r="F943" s="149" t="s">
        <v>154</v>
      </c>
      <c r="H943" s="150">
        <v>4746.4269999999997</v>
      </c>
      <c r="I943" s="151"/>
      <c r="L943" s="147"/>
      <c r="M943" s="152"/>
      <c r="T943" s="153"/>
      <c r="AT943" s="148" t="s">
        <v>151</v>
      </c>
      <c r="AU943" s="148" t="s">
        <v>78</v>
      </c>
      <c r="AV943" s="12" t="s">
        <v>149</v>
      </c>
      <c r="AW943" s="12" t="s">
        <v>31</v>
      </c>
      <c r="AX943" s="12" t="s">
        <v>78</v>
      </c>
      <c r="AY943" s="148" t="s">
        <v>142</v>
      </c>
    </row>
    <row r="944" spans="2:65" s="1" customFormat="1" ht="111.75" customHeight="1">
      <c r="B944" s="32"/>
      <c r="C944" s="160" t="s">
        <v>1288</v>
      </c>
      <c r="D944" s="160" t="s">
        <v>316</v>
      </c>
      <c r="E944" s="161" t="s">
        <v>580</v>
      </c>
      <c r="F944" s="162" t="s">
        <v>581</v>
      </c>
      <c r="G944" s="163" t="s">
        <v>290</v>
      </c>
      <c r="H944" s="164">
        <v>12973.302</v>
      </c>
      <c r="I944" s="165"/>
      <c r="J944" s="166">
        <f>ROUND(I944*H944,2)</f>
        <v>0</v>
      </c>
      <c r="K944" s="162" t="s">
        <v>147</v>
      </c>
      <c r="L944" s="32"/>
      <c r="M944" s="167" t="s">
        <v>19</v>
      </c>
      <c r="N944" s="168" t="s">
        <v>41</v>
      </c>
      <c r="P944" s="135">
        <f>O944*H944</f>
        <v>0</v>
      </c>
      <c r="Q944" s="135">
        <v>0</v>
      </c>
      <c r="R944" s="135">
        <f>Q944*H944</f>
        <v>0</v>
      </c>
      <c r="S944" s="135">
        <v>0</v>
      </c>
      <c r="T944" s="136">
        <f>S944*H944</f>
        <v>0</v>
      </c>
      <c r="AR944" s="137" t="s">
        <v>543</v>
      </c>
      <c r="AT944" s="137" t="s">
        <v>316</v>
      </c>
      <c r="AU944" s="137" t="s">
        <v>78</v>
      </c>
      <c r="AY944" s="17" t="s">
        <v>142</v>
      </c>
      <c r="BE944" s="138">
        <f>IF(N944="základní",J944,0)</f>
        <v>0</v>
      </c>
      <c r="BF944" s="138">
        <f>IF(N944="snížená",J944,0)</f>
        <v>0</v>
      </c>
      <c r="BG944" s="138">
        <f>IF(N944="zákl. přenesená",J944,0)</f>
        <v>0</v>
      </c>
      <c r="BH944" s="138">
        <f>IF(N944="sníž. přenesená",J944,0)</f>
        <v>0</v>
      </c>
      <c r="BI944" s="138">
        <f>IF(N944="nulová",J944,0)</f>
        <v>0</v>
      </c>
      <c r="BJ944" s="17" t="s">
        <v>78</v>
      </c>
      <c r="BK944" s="138">
        <f>ROUND(I944*H944,2)</f>
        <v>0</v>
      </c>
      <c r="BL944" s="17" t="s">
        <v>543</v>
      </c>
      <c r="BM944" s="137" t="s">
        <v>2532</v>
      </c>
    </row>
    <row r="945" spans="2:51" s="13" customFormat="1" ht="11.25">
      <c r="B945" s="154"/>
      <c r="D945" s="140" t="s">
        <v>151</v>
      </c>
      <c r="E945" s="155" t="s">
        <v>19</v>
      </c>
      <c r="F945" s="156" t="s">
        <v>1425</v>
      </c>
      <c r="H945" s="155" t="s">
        <v>19</v>
      </c>
      <c r="I945" s="157"/>
      <c r="L945" s="154"/>
      <c r="M945" s="158"/>
      <c r="T945" s="159"/>
      <c r="AT945" s="155" t="s">
        <v>151</v>
      </c>
      <c r="AU945" s="155" t="s">
        <v>78</v>
      </c>
      <c r="AV945" s="13" t="s">
        <v>78</v>
      </c>
      <c r="AW945" s="13" t="s">
        <v>31</v>
      </c>
      <c r="AX945" s="13" t="s">
        <v>70</v>
      </c>
      <c r="AY945" s="155" t="s">
        <v>142</v>
      </c>
    </row>
    <row r="946" spans="2:51" s="11" customFormat="1" ht="11.25">
      <c r="B946" s="139"/>
      <c r="D946" s="140" t="s">
        <v>151</v>
      </c>
      <c r="E946" s="141" t="s">
        <v>19</v>
      </c>
      <c r="F946" s="142" t="s">
        <v>2524</v>
      </c>
      <c r="H946" s="143">
        <v>29.710999999999999</v>
      </c>
      <c r="I946" s="144"/>
      <c r="L946" s="139"/>
      <c r="M946" s="145"/>
      <c r="T946" s="146"/>
      <c r="AT946" s="141" t="s">
        <v>151</v>
      </c>
      <c r="AU946" s="141" t="s">
        <v>78</v>
      </c>
      <c r="AV946" s="11" t="s">
        <v>80</v>
      </c>
      <c r="AW946" s="11" t="s">
        <v>31</v>
      </c>
      <c r="AX946" s="11" t="s">
        <v>70</v>
      </c>
      <c r="AY946" s="141" t="s">
        <v>142</v>
      </c>
    </row>
    <row r="947" spans="2:51" s="13" customFormat="1" ht="11.25">
      <c r="B947" s="154"/>
      <c r="D947" s="140" t="s">
        <v>151</v>
      </c>
      <c r="E947" s="155" t="s">
        <v>19</v>
      </c>
      <c r="F947" s="156" t="s">
        <v>1427</v>
      </c>
      <c r="H947" s="155" t="s">
        <v>19</v>
      </c>
      <c r="I947" s="157"/>
      <c r="L947" s="154"/>
      <c r="M947" s="158"/>
      <c r="T947" s="159"/>
      <c r="AT947" s="155" t="s">
        <v>151</v>
      </c>
      <c r="AU947" s="155" t="s">
        <v>78</v>
      </c>
      <c r="AV947" s="13" t="s">
        <v>78</v>
      </c>
      <c r="AW947" s="13" t="s">
        <v>31</v>
      </c>
      <c r="AX947" s="13" t="s">
        <v>70</v>
      </c>
      <c r="AY947" s="155" t="s">
        <v>142</v>
      </c>
    </row>
    <row r="948" spans="2:51" s="11" customFormat="1" ht="11.25">
      <c r="B948" s="139"/>
      <c r="D948" s="140" t="s">
        <v>151</v>
      </c>
      <c r="E948" s="141" t="s">
        <v>19</v>
      </c>
      <c r="F948" s="142" t="s">
        <v>2525</v>
      </c>
      <c r="H948" s="143">
        <v>24.34</v>
      </c>
      <c r="I948" s="144"/>
      <c r="L948" s="139"/>
      <c r="M948" s="145"/>
      <c r="T948" s="146"/>
      <c r="AT948" s="141" t="s">
        <v>151</v>
      </c>
      <c r="AU948" s="141" t="s">
        <v>78</v>
      </c>
      <c r="AV948" s="11" t="s">
        <v>80</v>
      </c>
      <c r="AW948" s="11" t="s">
        <v>31</v>
      </c>
      <c r="AX948" s="11" t="s">
        <v>70</v>
      </c>
      <c r="AY948" s="141" t="s">
        <v>142</v>
      </c>
    </row>
    <row r="949" spans="2:51" s="13" customFormat="1" ht="11.25">
      <c r="B949" s="154"/>
      <c r="D949" s="140" t="s">
        <v>151</v>
      </c>
      <c r="E949" s="155" t="s">
        <v>19</v>
      </c>
      <c r="F949" s="156" t="s">
        <v>1429</v>
      </c>
      <c r="H949" s="155" t="s">
        <v>19</v>
      </c>
      <c r="I949" s="157"/>
      <c r="L949" s="154"/>
      <c r="M949" s="158"/>
      <c r="T949" s="159"/>
      <c r="AT949" s="155" t="s">
        <v>151</v>
      </c>
      <c r="AU949" s="155" t="s">
        <v>78</v>
      </c>
      <c r="AV949" s="13" t="s">
        <v>78</v>
      </c>
      <c r="AW949" s="13" t="s">
        <v>31</v>
      </c>
      <c r="AX949" s="13" t="s">
        <v>70</v>
      </c>
      <c r="AY949" s="155" t="s">
        <v>142</v>
      </c>
    </row>
    <row r="950" spans="2:51" s="11" customFormat="1" ht="11.25">
      <c r="B950" s="139"/>
      <c r="D950" s="140" t="s">
        <v>151</v>
      </c>
      <c r="E950" s="141" t="s">
        <v>19</v>
      </c>
      <c r="F950" s="142" t="s">
        <v>2533</v>
      </c>
      <c r="H950" s="143">
        <v>10449.402</v>
      </c>
      <c r="I950" s="144"/>
      <c r="L950" s="139"/>
      <c r="M950" s="145"/>
      <c r="T950" s="146"/>
      <c r="AT950" s="141" t="s">
        <v>151</v>
      </c>
      <c r="AU950" s="141" t="s">
        <v>78</v>
      </c>
      <c r="AV950" s="11" t="s">
        <v>80</v>
      </c>
      <c r="AW950" s="11" t="s">
        <v>31</v>
      </c>
      <c r="AX950" s="11" t="s">
        <v>70</v>
      </c>
      <c r="AY950" s="141" t="s">
        <v>142</v>
      </c>
    </row>
    <row r="951" spans="2:51" s="13" customFormat="1" ht="11.25">
      <c r="B951" s="154"/>
      <c r="D951" s="140" t="s">
        <v>151</v>
      </c>
      <c r="E951" s="155" t="s">
        <v>19</v>
      </c>
      <c r="F951" s="156" t="s">
        <v>1431</v>
      </c>
      <c r="H951" s="155" t="s">
        <v>19</v>
      </c>
      <c r="I951" s="157"/>
      <c r="L951" s="154"/>
      <c r="M951" s="158"/>
      <c r="T951" s="159"/>
      <c r="AT951" s="155" t="s">
        <v>151</v>
      </c>
      <c r="AU951" s="155" t="s">
        <v>78</v>
      </c>
      <c r="AV951" s="13" t="s">
        <v>78</v>
      </c>
      <c r="AW951" s="13" t="s">
        <v>31</v>
      </c>
      <c r="AX951" s="13" t="s">
        <v>70</v>
      </c>
      <c r="AY951" s="155" t="s">
        <v>142</v>
      </c>
    </row>
    <row r="952" spans="2:51" s="11" customFormat="1" ht="11.25">
      <c r="B952" s="139"/>
      <c r="D952" s="140" t="s">
        <v>151</v>
      </c>
      <c r="E952" s="141" t="s">
        <v>19</v>
      </c>
      <c r="F952" s="142" t="s">
        <v>2527</v>
      </c>
      <c r="H952" s="143">
        <v>8.9999999999999993E-3</v>
      </c>
      <c r="I952" s="144"/>
      <c r="L952" s="139"/>
      <c r="M952" s="145"/>
      <c r="T952" s="146"/>
      <c r="AT952" s="141" t="s">
        <v>151</v>
      </c>
      <c r="AU952" s="141" t="s">
        <v>78</v>
      </c>
      <c r="AV952" s="11" t="s">
        <v>80</v>
      </c>
      <c r="AW952" s="11" t="s">
        <v>31</v>
      </c>
      <c r="AX952" s="11" t="s">
        <v>70</v>
      </c>
      <c r="AY952" s="141" t="s">
        <v>142</v>
      </c>
    </row>
    <row r="953" spans="2:51" s="13" customFormat="1" ht="11.25">
      <c r="B953" s="154"/>
      <c r="D953" s="140" t="s">
        <v>151</v>
      </c>
      <c r="E953" s="155" t="s">
        <v>19</v>
      </c>
      <c r="F953" s="156" t="s">
        <v>1433</v>
      </c>
      <c r="H953" s="155" t="s">
        <v>19</v>
      </c>
      <c r="I953" s="157"/>
      <c r="L953" s="154"/>
      <c r="M953" s="158"/>
      <c r="T953" s="159"/>
      <c r="AT953" s="155" t="s">
        <v>151</v>
      </c>
      <c r="AU953" s="155" t="s">
        <v>78</v>
      </c>
      <c r="AV953" s="13" t="s">
        <v>78</v>
      </c>
      <c r="AW953" s="13" t="s">
        <v>31</v>
      </c>
      <c r="AX953" s="13" t="s">
        <v>70</v>
      </c>
      <c r="AY953" s="155" t="s">
        <v>142</v>
      </c>
    </row>
    <row r="954" spans="2:51" s="11" customFormat="1" ht="11.25">
      <c r="B954" s="139"/>
      <c r="D954" s="140" t="s">
        <v>151</v>
      </c>
      <c r="E954" s="141" t="s">
        <v>19</v>
      </c>
      <c r="F954" s="142" t="s">
        <v>2534</v>
      </c>
      <c r="H954" s="143">
        <v>0.14399999999999999</v>
      </c>
      <c r="I954" s="144"/>
      <c r="L954" s="139"/>
      <c r="M954" s="145"/>
      <c r="T954" s="146"/>
      <c r="AT954" s="141" t="s">
        <v>151</v>
      </c>
      <c r="AU954" s="141" t="s">
        <v>78</v>
      </c>
      <c r="AV954" s="11" t="s">
        <v>80</v>
      </c>
      <c r="AW954" s="11" t="s">
        <v>31</v>
      </c>
      <c r="AX954" s="11" t="s">
        <v>70</v>
      </c>
      <c r="AY954" s="141" t="s">
        <v>142</v>
      </c>
    </row>
    <row r="955" spans="2:51" s="13" customFormat="1" ht="11.25">
      <c r="B955" s="154"/>
      <c r="D955" s="140" t="s">
        <v>151</v>
      </c>
      <c r="E955" s="155" t="s">
        <v>19</v>
      </c>
      <c r="F955" s="156" t="s">
        <v>1435</v>
      </c>
      <c r="H955" s="155" t="s">
        <v>19</v>
      </c>
      <c r="I955" s="157"/>
      <c r="L955" s="154"/>
      <c r="M955" s="158"/>
      <c r="T955" s="159"/>
      <c r="AT955" s="155" t="s">
        <v>151</v>
      </c>
      <c r="AU955" s="155" t="s">
        <v>78</v>
      </c>
      <c r="AV955" s="13" t="s">
        <v>78</v>
      </c>
      <c r="AW955" s="13" t="s">
        <v>31</v>
      </c>
      <c r="AX955" s="13" t="s">
        <v>70</v>
      </c>
      <c r="AY955" s="155" t="s">
        <v>142</v>
      </c>
    </row>
    <row r="956" spans="2:51" s="11" customFormat="1" ht="11.25">
      <c r="B956" s="139"/>
      <c r="D956" s="140" t="s">
        <v>151</v>
      </c>
      <c r="E956" s="141" t="s">
        <v>19</v>
      </c>
      <c r="F956" s="142" t="s">
        <v>2535</v>
      </c>
      <c r="H956" s="143">
        <v>0.75600000000000001</v>
      </c>
      <c r="I956" s="144"/>
      <c r="L956" s="139"/>
      <c r="M956" s="145"/>
      <c r="T956" s="146"/>
      <c r="AT956" s="141" t="s">
        <v>151</v>
      </c>
      <c r="AU956" s="141" t="s">
        <v>78</v>
      </c>
      <c r="AV956" s="11" t="s">
        <v>80</v>
      </c>
      <c r="AW956" s="11" t="s">
        <v>31</v>
      </c>
      <c r="AX956" s="11" t="s">
        <v>70</v>
      </c>
      <c r="AY956" s="141" t="s">
        <v>142</v>
      </c>
    </row>
    <row r="957" spans="2:51" s="13" customFormat="1" ht="11.25">
      <c r="B957" s="154"/>
      <c r="D957" s="140" t="s">
        <v>151</v>
      </c>
      <c r="E957" s="155" t="s">
        <v>19</v>
      </c>
      <c r="F957" s="156" t="s">
        <v>1968</v>
      </c>
      <c r="H957" s="155" t="s">
        <v>19</v>
      </c>
      <c r="I957" s="157"/>
      <c r="L957" s="154"/>
      <c r="M957" s="158"/>
      <c r="T957" s="159"/>
      <c r="AT957" s="155" t="s">
        <v>151</v>
      </c>
      <c r="AU957" s="155" t="s">
        <v>78</v>
      </c>
      <c r="AV957" s="13" t="s">
        <v>78</v>
      </c>
      <c r="AW957" s="13" t="s">
        <v>31</v>
      </c>
      <c r="AX957" s="13" t="s">
        <v>70</v>
      </c>
      <c r="AY957" s="155" t="s">
        <v>142</v>
      </c>
    </row>
    <row r="958" spans="2:51" s="11" customFormat="1" ht="11.25">
      <c r="B958" s="139"/>
      <c r="D958" s="140" t="s">
        <v>151</v>
      </c>
      <c r="E958" s="141" t="s">
        <v>19</v>
      </c>
      <c r="F958" s="142" t="s">
        <v>2530</v>
      </c>
      <c r="H958" s="143">
        <v>1.3</v>
      </c>
      <c r="I958" s="144"/>
      <c r="L958" s="139"/>
      <c r="M958" s="145"/>
      <c r="T958" s="146"/>
      <c r="AT958" s="141" t="s">
        <v>151</v>
      </c>
      <c r="AU958" s="141" t="s">
        <v>78</v>
      </c>
      <c r="AV958" s="11" t="s">
        <v>80</v>
      </c>
      <c r="AW958" s="11" t="s">
        <v>31</v>
      </c>
      <c r="AX958" s="11" t="s">
        <v>70</v>
      </c>
      <c r="AY958" s="141" t="s">
        <v>142</v>
      </c>
    </row>
    <row r="959" spans="2:51" s="13" customFormat="1" ht="11.25">
      <c r="B959" s="154"/>
      <c r="D959" s="140" t="s">
        <v>151</v>
      </c>
      <c r="E959" s="155" t="s">
        <v>19</v>
      </c>
      <c r="F959" s="156" t="s">
        <v>1970</v>
      </c>
      <c r="H959" s="155" t="s">
        <v>19</v>
      </c>
      <c r="I959" s="157"/>
      <c r="L959" s="154"/>
      <c r="M959" s="158"/>
      <c r="T959" s="159"/>
      <c r="AT959" s="155" t="s">
        <v>151</v>
      </c>
      <c r="AU959" s="155" t="s">
        <v>78</v>
      </c>
      <c r="AV959" s="13" t="s">
        <v>78</v>
      </c>
      <c r="AW959" s="13" t="s">
        <v>31</v>
      </c>
      <c r="AX959" s="13" t="s">
        <v>70</v>
      </c>
      <c r="AY959" s="155" t="s">
        <v>142</v>
      </c>
    </row>
    <row r="960" spans="2:51" s="11" customFormat="1" ht="11.25">
      <c r="B960" s="139"/>
      <c r="D960" s="140" t="s">
        <v>151</v>
      </c>
      <c r="E960" s="141" t="s">
        <v>19</v>
      </c>
      <c r="F960" s="142" t="s">
        <v>2536</v>
      </c>
      <c r="H960" s="143">
        <v>2467.64</v>
      </c>
      <c r="I960" s="144"/>
      <c r="L960" s="139"/>
      <c r="M960" s="145"/>
      <c r="T960" s="146"/>
      <c r="AT960" s="141" t="s">
        <v>151</v>
      </c>
      <c r="AU960" s="141" t="s">
        <v>78</v>
      </c>
      <c r="AV960" s="11" t="s">
        <v>80</v>
      </c>
      <c r="AW960" s="11" t="s">
        <v>31</v>
      </c>
      <c r="AX960" s="11" t="s">
        <v>70</v>
      </c>
      <c r="AY960" s="141" t="s">
        <v>142</v>
      </c>
    </row>
    <row r="961" spans="2:65" s="12" customFormat="1" ht="11.25">
      <c r="B961" s="147"/>
      <c r="D961" s="140" t="s">
        <v>151</v>
      </c>
      <c r="E961" s="148" t="s">
        <v>19</v>
      </c>
      <c r="F961" s="149" t="s">
        <v>154</v>
      </c>
      <c r="H961" s="150">
        <v>12973.301999999998</v>
      </c>
      <c r="I961" s="151"/>
      <c r="L961" s="147"/>
      <c r="M961" s="152"/>
      <c r="T961" s="153"/>
      <c r="AT961" s="148" t="s">
        <v>151</v>
      </c>
      <c r="AU961" s="148" t="s">
        <v>78</v>
      </c>
      <c r="AV961" s="12" t="s">
        <v>149</v>
      </c>
      <c r="AW961" s="12" t="s">
        <v>31</v>
      </c>
      <c r="AX961" s="12" t="s">
        <v>78</v>
      </c>
      <c r="AY961" s="148" t="s">
        <v>142</v>
      </c>
    </row>
    <row r="962" spans="2:65" s="1" customFormat="1" ht="114.95" customHeight="1">
      <c r="B962" s="32"/>
      <c r="C962" s="160" t="s">
        <v>932</v>
      </c>
      <c r="D962" s="160" t="s">
        <v>316</v>
      </c>
      <c r="E962" s="161" t="s">
        <v>589</v>
      </c>
      <c r="F962" s="162" t="s">
        <v>590</v>
      </c>
      <c r="G962" s="163" t="s">
        <v>290</v>
      </c>
      <c r="H962" s="164">
        <v>148.63</v>
      </c>
      <c r="I962" s="165"/>
      <c r="J962" s="166">
        <f>ROUND(I962*H962,2)</f>
        <v>0</v>
      </c>
      <c r="K962" s="162" t="s">
        <v>147</v>
      </c>
      <c r="L962" s="32"/>
      <c r="M962" s="167" t="s">
        <v>19</v>
      </c>
      <c r="N962" s="168" t="s">
        <v>41</v>
      </c>
      <c r="P962" s="135">
        <f>O962*H962</f>
        <v>0</v>
      </c>
      <c r="Q962" s="135">
        <v>0</v>
      </c>
      <c r="R962" s="135">
        <f>Q962*H962</f>
        <v>0</v>
      </c>
      <c r="S962" s="135">
        <v>0</v>
      </c>
      <c r="T962" s="136">
        <f>S962*H962</f>
        <v>0</v>
      </c>
      <c r="AR962" s="137" t="s">
        <v>543</v>
      </c>
      <c r="AT962" s="137" t="s">
        <v>316</v>
      </c>
      <c r="AU962" s="137" t="s">
        <v>78</v>
      </c>
      <c r="AY962" s="17" t="s">
        <v>142</v>
      </c>
      <c r="BE962" s="138">
        <f>IF(N962="základní",J962,0)</f>
        <v>0</v>
      </c>
      <c r="BF962" s="138">
        <f>IF(N962="snížená",J962,0)</f>
        <v>0</v>
      </c>
      <c r="BG962" s="138">
        <f>IF(N962="zákl. přenesená",J962,0)</f>
        <v>0</v>
      </c>
      <c r="BH962" s="138">
        <f>IF(N962="sníž. přenesená",J962,0)</f>
        <v>0</v>
      </c>
      <c r="BI962" s="138">
        <f>IF(N962="nulová",J962,0)</f>
        <v>0</v>
      </c>
      <c r="BJ962" s="17" t="s">
        <v>78</v>
      </c>
      <c r="BK962" s="138">
        <f>ROUND(I962*H962,2)</f>
        <v>0</v>
      </c>
      <c r="BL962" s="17" t="s">
        <v>543</v>
      </c>
      <c r="BM962" s="137" t="s">
        <v>2537</v>
      </c>
    </row>
    <row r="963" spans="2:65" s="13" customFormat="1" ht="11.25">
      <c r="B963" s="154"/>
      <c r="D963" s="140" t="s">
        <v>151</v>
      </c>
      <c r="E963" s="155" t="s">
        <v>19</v>
      </c>
      <c r="F963" s="156" t="s">
        <v>2538</v>
      </c>
      <c r="H963" s="155" t="s">
        <v>19</v>
      </c>
      <c r="I963" s="157"/>
      <c r="L963" s="154"/>
      <c r="M963" s="158"/>
      <c r="T963" s="159"/>
      <c r="AT963" s="155" t="s">
        <v>151</v>
      </c>
      <c r="AU963" s="155" t="s">
        <v>78</v>
      </c>
      <c r="AV963" s="13" t="s">
        <v>78</v>
      </c>
      <c r="AW963" s="13" t="s">
        <v>31</v>
      </c>
      <c r="AX963" s="13" t="s">
        <v>70</v>
      </c>
      <c r="AY963" s="155" t="s">
        <v>142</v>
      </c>
    </row>
    <row r="964" spans="2:65" s="11" customFormat="1" ht="11.25">
      <c r="B964" s="139"/>
      <c r="D964" s="140" t="s">
        <v>151</v>
      </c>
      <c r="E964" s="141" t="s">
        <v>19</v>
      </c>
      <c r="F964" s="142" t="s">
        <v>2539</v>
      </c>
      <c r="H964" s="143">
        <v>3.1179999999999999</v>
      </c>
      <c r="I964" s="144"/>
      <c r="L964" s="139"/>
      <c r="M964" s="145"/>
      <c r="T964" s="146"/>
      <c r="AT964" s="141" t="s">
        <v>151</v>
      </c>
      <c r="AU964" s="141" t="s">
        <v>78</v>
      </c>
      <c r="AV964" s="11" t="s">
        <v>80</v>
      </c>
      <c r="AW964" s="11" t="s">
        <v>31</v>
      </c>
      <c r="AX964" s="11" t="s">
        <v>70</v>
      </c>
      <c r="AY964" s="141" t="s">
        <v>142</v>
      </c>
    </row>
    <row r="965" spans="2:65" s="13" customFormat="1" ht="11.25">
      <c r="B965" s="154"/>
      <c r="D965" s="140" t="s">
        <v>151</v>
      </c>
      <c r="E965" s="155" t="s">
        <v>19</v>
      </c>
      <c r="F965" s="156" t="s">
        <v>889</v>
      </c>
      <c r="H965" s="155" t="s">
        <v>19</v>
      </c>
      <c r="I965" s="157"/>
      <c r="L965" s="154"/>
      <c r="M965" s="158"/>
      <c r="T965" s="159"/>
      <c r="AT965" s="155" t="s">
        <v>151</v>
      </c>
      <c r="AU965" s="155" t="s">
        <v>78</v>
      </c>
      <c r="AV965" s="13" t="s">
        <v>78</v>
      </c>
      <c r="AW965" s="13" t="s">
        <v>31</v>
      </c>
      <c r="AX965" s="13" t="s">
        <v>70</v>
      </c>
      <c r="AY965" s="155" t="s">
        <v>142</v>
      </c>
    </row>
    <row r="966" spans="2:65" s="11" customFormat="1" ht="11.25">
      <c r="B966" s="139"/>
      <c r="D966" s="140" t="s">
        <v>151</v>
      </c>
      <c r="E966" s="141" t="s">
        <v>19</v>
      </c>
      <c r="F966" s="142" t="s">
        <v>2540</v>
      </c>
      <c r="H966" s="143">
        <v>13.784000000000001</v>
      </c>
      <c r="I966" s="144"/>
      <c r="L966" s="139"/>
      <c r="M966" s="145"/>
      <c r="T966" s="146"/>
      <c r="AT966" s="141" t="s">
        <v>151</v>
      </c>
      <c r="AU966" s="141" t="s">
        <v>78</v>
      </c>
      <c r="AV966" s="11" t="s">
        <v>80</v>
      </c>
      <c r="AW966" s="11" t="s">
        <v>31</v>
      </c>
      <c r="AX966" s="11" t="s">
        <v>70</v>
      </c>
      <c r="AY966" s="141" t="s">
        <v>142</v>
      </c>
    </row>
    <row r="967" spans="2:65" s="13" customFormat="1" ht="11.25">
      <c r="B967" s="154"/>
      <c r="D967" s="140" t="s">
        <v>151</v>
      </c>
      <c r="E967" s="155" t="s">
        <v>19</v>
      </c>
      <c r="F967" s="156" t="s">
        <v>1445</v>
      </c>
      <c r="H967" s="155" t="s">
        <v>19</v>
      </c>
      <c r="I967" s="157"/>
      <c r="L967" s="154"/>
      <c r="M967" s="158"/>
      <c r="T967" s="159"/>
      <c r="AT967" s="155" t="s">
        <v>151</v>
      </c>
      <c r="AU967" s="155" t="s">
        <v>78</v>
      </c>
      <c r="AV967" s="13" t="s">
        <v>78</v>
      </c>
      <c r="AW967" s="13" t="s">
        <v>31</v>
      </c>
      <c r="AX967" s="13" t="s">
        <v>70</v>
      </c>
      <c r="AY967" s="155" t="s">
        <v>142</v>
      </c>
    </row>
    <row r="968" spans="2:65" s="11" customFormat="1" ht="11.25">
      <c r="B968" s="139"/>
      <c r="D968" s="140" t="s">
        <v>151</v>
      </c>
      <c r="E968" s="141" t="s">
        <v>19</v>
      </c>
      <c r="F968" s="142" t="s">
        <v>2541</v>
      </c>
      <c r="H968" s="143">
        <v>131.72800000000001</v>
      </c>
      <c r="I968" s="144"/>
      <c r="L968" s="139"/>
      <c r="M968" s="145"/>
      <c r="T968" s="146"/>
      <c r="AT968" s="141" t="s">
        <v>151</v>
      </c>
      <c r="AU968" s="141" t="s">
        <v>78</v>
      </c>
      <c r="AV968" s="11" t="s">
        <v>80</v>
      </c>
      <c r="AW968" s="11" t="s">
        <v>31</v>
      </c>
      <c r="AX968" s="11" t="s">
        <v>70</v>
      </c>
      <c r="AY968" s="141" t="s">
        <v>142</v>
      </c>
    </row>
    <row r="969" spans="2:65" s="12" customFormat="1" ht="11.25">
      <c r="B969" s="147"/>
      <c r="D969" s="140" t="s">
        <v>151</v>
      </c>
      <c r="E969" s="148" t="s">
        <v>19</v>
      </c>
      <c r="F969" s="149" t="s">
        <v>154</v>
      </c>
      <c r="H969" s="150">
        <v>148.63</v>
      </c>
      <c r="I969" s="151"/>
      <c r="L969" s="147"/>
      <c r="M969" s="152"/>
      <c r="T969" s="153"/>
      <c r="AT969" s="148" t="s">
        <v>151</v>
      </c>
      <c r="AU969" s="148" t="s">
        <v>78</v>
      </c>
      <c r="AV969" s="12" t="s">
        <v>149</v>
      </c>
      <c r="AW969" s="12" t="s">
        <v>31</v>
      </c>
      <c r="AX969" s="12" t="s">
        <v>78</v>
      </c>
      <c r="AY969" s="148" t="s">
        <v>142</v>
      </c>
    </row>
    <row r="970" spans="2:65" s="1" customFormat="1" ht="123" customHeight="1">
      <c r="B970" s="32"/>
      <c r="C970" s="160" t="s">
        <v>1300</v>
      </c>
      <c r="D970" s="160" t="s">
        <v>316</v>
      </c>
      <c r="E970" s="161" t="s">
        <v>597</v>
      </c>
      <c r="F970" s="162" t="s">
        <v>598</v>
      </c>
      <c r="G970" s="163" t="s">
        <v>290</v>
      </c>
      <c r="H970" s="164">
        <v>3358.9560000000001</v>
      </c>
      <c r="I970" s="165"/>
      <c r="J970" s="166">
        <f>ROUND(I970*H970,2)</f>
        <v>0</v>
      </c>
      <c r="K970" s="162" t="s">
        <v>147</v>
      </c>
      <c r="L970" s="32"/>
      <c r="M970" s="167" t="s">
        <v>19</v>
      </c>
      <c r="N970" s="168" t="s">
        <v>41</v>
      </c>
      <c r="P970" s="135">
        <f>O970*H970</f>
        <v>0</v>
      </c>
      <c r="Q970" s="135">
        <v>0</v>
      </c>
      <c r="R970" s="135">
        <f>Q970*H970</f>
        <v>0</v>
      </c>
      <c r="S970" s="135">
        <v>0</v>
      </c>
      <c r="T970" s="136">
        <f>S970*H970</f>
        <v>0</v>
      </c>
      <c r="AR970" s="137" t="s">
        <v>543</v>
      </c>
      <c r="AT970" s="137" t="s">
        <v>316</v>
      </c>
      <c r="AU970" s="137" t="s">
        <v>78</v>
      </c>
      <c r="AY970" s="17" t="s">
        <v>142</v>
      </c>
      <c r="BE970" s="138">
        <f>IF(N970="základní",J970,0)</f>
        <v>0</v>
      </c>
      <c r="BF970" s="138">
        <f>IF(N970="snížená",J970,0)</f>
        <v>0</v>
      </c>
      <c r="BG970" s="138">
        <f>IF(N970="zákl. přenesená",J970,0)</f>
        <v>0</v>
      </c>
      <c r="BH970" s="138">
        <f>IF(N970="sníž. přenesená",J970,0)</f>
        <v>0</v>
      </c>
      <c r="BI970" s="138">
        <f>IF(N970="nulová",J970,0)</f>
        <v>0</v>
      </c>
      <c r="BJ970" s="17" t="s">
        <v>78</v>
      </c>
      <c r="BK970" s="138">
        <f>ROUND(I970*H970,2)</f>
        <v>0</v>
      </c>
      <c r="BL970" s="17" t="s">
        <v>543</v>
      </c>
      <c r="BM970" s="137" t="s">
        <v>2542</v>
      </c>
    </row>
    <row r="971" spans="2:65" s="13" customFormat="1" ht="11.25">
      <c r="B971" s="154"/>
      <c r="D971" s="140" t="s">
        <v>151</v>
      </c>
      <c r="E971" s="155" t="s">
        <v>19</v>
      </c>
      <c r="F971" s="156" t="s">
        <v>2538</v>
      </c>
      <c r="H971" s="155" t="s">
        <v>19</v>
      </c>
      <c r="I971" s="157"/>
      <c r="L971" s="154"/>
      <c r="M971" s="158"/>
      <c r="T971" s="159"/>
      <c r="AT971" s="155" t="s">
        <v>151</v>
      </c>
      <c r="AU971" s="155" t="s">
        <v>78</v>
      </c>
      <c r="AV971" s="13" t="s">
        <v>78</v>
      </c>
      <c r="AW971" s="13" t="s">
        <v>31</v>
      </c>
      <c r="AX971" s="13" t="s">
        <v>70</v>
      </c>
      <c r="AY971" s="155" t="s">
        <v>142</v>
      </c>
    </row>
    <row r="972" spans="2:65" s="11" customFormat="1" ht="11.25">
      <c r="B972" s="139"/>
      <c r="D972" s="140" t="s">
        <v>151</v>
      </c>
      <c r="E972" s="141" t="s">
        <v>19</v>
      </c>
      <c r="F972" s="142" t="s">
        <v>2543</v>
      </c>
      <c r="H972" s="143">
        <v>47.082000000000001</v>
      </c>
      <c r="I972" s="144"/>
      <c r="L972" s="139"/>
      <c r="M972" s="145"/>
      <c r="T972" s="146"/>
      <c r="AT972" s="141" t="s">
        <v>151</v>
      </c>
      <c r="AU972" s="141" t="s">
        <v>78</v>
      </c>
      <c r="AV972" s="11" t="s">
        <v>80</v>
      </c>
      <c r="AW972" s="11" t="s">
        <v>31</v>
      </c>
      <c r="AX972" s="11" t="s">
        <v>70</v>
      </c>
      <c r="AY972" s="141" t="s">
        <v>142</v>
      </c>
    </row>
    <row r="973" spans="2:65" s="13" customFormat="1" ht="11.25">
      <c r="B973" s="154"/>
      <c r="D973" s="140" t="s">
        <v>151</v>
      </c>
      <c r="E973" s="155" t="s">
        <v>19</v>
      </c>
      <c r="F973" s="156" t="s">
        <v>889</v>
      </c>
      <c r="H973" s="155" t="s">
        <v>19</v>
      </c>
      <c r="I973" s="157"/>
      <c r="L973" s="154"/>
      <c r="M973" s="158"/>
      <c r="T973" s="159"/>
      <c r="AT973" s="155" t="s">
        <v>151</v>
      </c>
      <c r="AU973" s="155" t="s">
        <v>78</v>
      </c>
      <c r="AV973" s="13" t="s">
        <v>78</v>
      </c>
      <c r="AW973" s="13" t="s">
        <v>31</v>
      </c>
      <c r="AX973" s="13" t="s">
        <v>70</v>
      </c>
      <c r="AY973" s="155" t="s">
        <v>142</v>
      </c>
    </row>
    <row r="974" spans="2:65" s="11" customFormat="1" ht="11.25">
      <c r="B974" s="139"/>
      <c r="D974" s="140" t="s">
        <v>151</v>
      </c>
      <c r="E974" s="141" t="s">
        <v>19</v>
      </c>
      <c r="F974" s="142" t="s">
        <v>2544</v>
      </c>
      <c r="H974" s="143">
        <v>124.056</v>
      </c>
      <c r="I974" s="144"/>
      <c r="L974" s="139"/>
      <c r="M974" s="145"/>
      <c r="T974" s="146"/>
      <c r="AT974" s="141" t="s">
        <v>151</v>
      </c>
      <c r="AU974" s="141" t="s">
        <v>78</v>
      </c>
      <c r="AV974" s="11" t="s">
        <v>80</v>
      </c>
      <c r="AW974" s="11" t="s">
        <v>31</v>
      </c>
      <c r="AX974" s="11" t="s">
        <v>70</v>
      </c>
      <c r="AY974" s="141" t="s">
        <v>142</v>
      </c>
    </row>
    <row r="975" spans="2:65" s="13" customFormat="1" ht="11.25">
      <c r="B975" s="154"/>
      <c r="D975" s="140" t="s">
        <v>151</v>
      </c>
      <c r="E975" s="155" t="s">
        <v>19</v>
      </c>
      <c r="F975" s="156" t="s">
        <v>1445</v>
      </c>
      <c r="H975" s="155" t="s">
        <v>19</v>
      </c>
      <c r="I975" s="157"/>
      <c r="L975" s="154"/>
      <c r="M975" s="158"/>
      <c r="T975" s="159"/>
      <c r="AT975" s="155" t="s">
        <v>151</v>
      </c>
      <c r="AU975" s="155" t="s">
        <v>78</v>
      </c>
      <c r="AV975" s="13" t="s">
        <v>78</v>
      </c>
      <c r="AW975" s="13" t="s">
        <v>31</v>
      </c>
      <c r="AX975" s="13" t="s">
        <v>70</v>
      </c>
      <c r="AY975" s="155" t="s">
        <v>142</v>
      </c>
    </row>
    <row r="976" spans="2:65" s="11" customFormat="1" ht="11.25">
      <c r="B976" s="139"/>
      <c r="D976" s="140" t="s">
        <v>151</v>
      </c>
      <c r="E976" s="141" t="s">
        <v>19</v>
      </c>
      <c r="F976" s="142" t="s">
        <v>2545</v>
      </c>
      <c r="H976" s="143">
        <v>3187.8180000000002</v>
      </c>
      <c r="I976" s="144"/>
      <c r="L976" s="139"/>
      <c r="M976" s="145"/>
      <c r="T976" s="146"/>
      <c r="AT976" s="141" t="s">
        <v>151</v>
      </c>
      <c r="AU976" s="141" t="s">
        <v>78</v>
      </c>
      <c r="AV976" s="11" t="s">
        <v>80</v>
      </c>
      <c r="AW976" s="11" t="s">
        <v>31</v>
      </c>
      <c r="AX976" s="11" t="s">
        <v>70</v>
      </c>
      <c r="AY976" s="141" t="s">
        <v>142</v>
      </c>
    </row>
    <row r="977" spans="2:65" s="12" customFormat="1" ht="11.25">
      <c r="B977" s="147"/>
      <c r="D977" s="140" t="s">
        <v>151</v>
      </c>
      <c r="E977" s="148" t="s">
        <v>19</v>
      </c>
      <c r="F977" s="149" t="s">
        <v>154</v>
      </c>
      <c r="H977" s="150">
        <v>3358.9560000000001</v>
      </c>
      <c r="I977" s="151"/>
      <c r="L977" s="147"/>
      <c r="M977" s="152"/>
      <c r="T977" s="153"/>
      <c r="AT977" s="148" t="s">
        <v>151</v>
      </c>
      <c r="AU977" s="148" t="s">
        <v>78</v>
      </c>
      <c r="AV977" s="12" t="s">
        <v>149</v>
      </c>
      <c r="AW977" s="12" t="s">
        <v>31</v>
      </c>
      <c r="AX977" s="12" t="s">
        <v>78</v>
      </c>
      <c r="AY977" s="148" t="s">
        <v>142</v>
      </c>
    </row>
    <row r="978" spans="2:65" s="1" customFormat="1" ht="100.5" customHeight="1">
      <c r="B978" s="32"/>
      <c r="C978" s="160" t="s">
        <v>1307</v>
      </c>
      <c r="D978" s="160" t="s">
        <v>316</v>
      </c>
      <c r="E978" s="161" t="s">
        <v>603</v>
      </c>
      <c r="F978" s="162" t="s">
        <v>604</v>
      </c>
      <c r="G978" s="163" t="s">
        <v>290</v>
      </c>
      <c r="H978" s="164">
        <v>650</v>
      </c>
      <c r="I978" s="165"/>
      <c r="J978" s="166">
        <f>ROUND(I978*H978,2)</f>
        <v>0</v>
      </c>
      <c r="K978" s="162" t="s">
        <v>147</v>
      </c>
      <c r="L978" s="32"/>
      <c r="M978" s="167" t="s">
        <v>19</v>
      </c>
      <c r="N978" s="168" t="s">
        <v>41</v>
      </c>
      <c r="P978" s="135">
        <f>O978*H978</f>
        <v>0</v>
      </c>
      <c r="Q978" s="135">
        <v>0</v>
      </c>
      <c r="R978" s="135">
        <f>Q978*H978</f>
        <v>0</v>
      </c>
      <c r="S978" s="135">
        <v>0</v>
      </c>
      <c r="T978" s="136">
        <f>S978*H978</f>
        <v>0</v>
      </c>
      <c r="AR978" s="137" t="s">
        <v>149</v>
      </c>
      <c r="AT978" s="137" t="s">
        <v>316</v>
      </c>
      <c r="AU978" s="137" t="s">
        <v>78</v>
      </c>
      <c r="AY978" s="17" t="s">
        <v>142</v>
      </c>
      <c r="BE978" s="138">
        <f>IF(N978="základní",J978,0)</f>
        <v>0</v>
      </c>
      <c r="BF978" s="138">
        <f>IF(N978="snížená",J978,0)</f>
        <v>0</v>
      </c>
      <c r="BG978" s="138">
        <f>IF(N978="zákl. přenesená",J978,0)</f>
        <v>0</v>
      </c>
      <c r="BH978" s="138">
        <f>IF(N978="sníž. přenesená",J978,0)</f>
        <v>0</v>
      </c>
      <c r="BI978" s="138">
        <f>IF(N978="nulová",J978,0)</f>
        <v>0</v>
      </c>
      <c r="BJ978" s="17" t="s">
        <v>78</v>
      </c>
      <c r="BK978" s="138">
        <f>ROUND(I978*H978,2)</f>
        <v>0</v>
      </c>
      <c r="BL978" s="17" t="s">
        <v>149</v>
      </c>
      <c r="BM978" s="137" t="s">
        <v>2546</v>
      </c>
    </row>
    <row r="979" spans="2:65" s="11" customFormat="1" ht="11.25">
      <c r="B979" s="139"/>
      <c r="D979" s="140" t="s">
        <v>151</v>
      </c>
      <c r="E979" s="141" t="s">
        <v>19</v>
      </c>
      <c r="F979" s="142" t="s">
        <v>2547</v>
      </c>
      <c r="H979" s="143">
        <v>650</v>
      </c>
      <c r="I979" s="144"/>
      <c r="L979" s="139"/>
      <c r="M979" s="145"/>
      <c r="T979" s="146"/>
      <c r="AT979" s="141" t="s">
        <v>151</v>
      </c>
      <c r="AU979" s="141" t="s">
        <v>78</v>
      </c>
      <c r="AV979" s="11" t="s">
        <v>80</v>
      </c>
      <c r="AW979" s="11" t="s">
        <v>31</v>
      </c>
      <c r="AX979" s="11" t="s">
        <v>70</v>
      </c>
      <c r="AY979" s="141" t="s">
        <v>142</v>
      </c>
    </row>
    <row r="980" spans="2:65" s="12" customFormat="1" ht="11.25">
      <c r="B980" s="147"/>
      <c r="D980" s="140" t="s">
        <v>151</v>
      </c>
      <c r="E980" s="148" t="s">
        <v>19</v>
      </c>
      <c r="F980" s="149" t="s">
        <v>154</v>
      </c>
      <c r="H980" s="150">
        <v>650</v>
      </c>
      <c r="I980" s="151"/>
      <c r="L980" s="147"/>
      <c r="M980" s="152"/>
      <c r="T980" s="153"/>
      <c r="AT980" s="148" t="s">
        <v>151</v>
      </c>
      <c r="AU980" s="148" t="s">
        <v>78</v>
      </c>
      <c r="AV980" s="12" t="s">
        <v>149</v>
      </c>
      <c r="AW980" s="12" t="s">
        <v>31</v>
      </c>
      <c r="AX980" s="12" t="s">
        <v>78</v>
      </c>
      <c r="AY980" s="148" t="s">
        <v>142</v>
      </c>
    </row>
    <row r="981" spans="2:65" s="1" customFormat="1" ht="101.25" customHeight="1">
      <c r="B981" s="32"/>
      <c r="C981" s="160" t="s">
        <v>1314</v>
      </c>
      <c r="D981" s="160" t="s">
        <v>316</v>
      </c>
      <c r="E981" s="161" t="s">
        <v>609</v>
      </c>
      <c r="F981" s="162" t="s">
        <v>610</v>
      </c>
      <c r="G981" s="163" t="s">
        <v>290</v>
      </c>
      <c r="H981" s="164">
        <v>1817.64</v>
      </c>
      <c r="I981" s="165"/>
      <c r="J981" s="166">
        <f>ROUND(I981*H981,2)</f>
        <v>0</v>
      </c>
      <c r="K981" s="162" t="s">
        <v>147</v>
      </c>
      <c r="L981" s="32"/>
      <c r="M981" s="167" t="s">
        <v>19</v>
      </c>
      <c r="N981" s="168" t="s">
        <v>41</v>
      </c>
      <c r="P981" s="135">
        <f>O981*H981</f>
        <v>0</v>
      </c>
      <c r="Q981" s="135">
        <v>0</v>
      </c>
      <c r="R981" s="135">
        <f>Q981*H981</f>
        <v>0</v>
      </c>
      <c r="S981" s="135">
        <v>0</v>
      </c>
      <c r="T981" s="136">
        <f>S981*H981</f>
        <v>0</v>
      </c>
      <c r="AR981" s="137" t="s">
        <v>543</v>
      </c>
      <c r="AT981" s="137" t="s">
        <v>316</v>
      </c>
      <c r="AU981" s="137" t="s">
        <v>78</v>
      </c>
      <c r="AY981" s="17" t="s">
        <v>142</v>
      </c>
      <c r="BE981" s="138">
        <f>IF(N981="základní",J981,0)</f>
        <v>0</v>
      </c>
      <c r="BF981" s="138">
        <f>IF(N981="snížená",J981,0)</f>
        <v>0</v>
      </c>
      <c r="BG981" s="138">
        <f>IF(N981="zákl. přenesená",J981,0)</f>
        <v>0</v>
      </c>
      <c r="BH981" s="138">
        <f>IF(N981="sníž. přenesená",J981,0)</f>
        <v>0</v>
      </c>
      <c r="BI981" s="138">
        <f>IF(N981="nulová",J981,0)</f>
        <v>0</v>
      </c>
      <c r="BJ981" s="17" t="s">
        <v>78</v>
      </c>
      <c r="BK981" s="138">
        <f>ROUND(I981*H981,2)</f>
        <v>0</v>
      </c>
      <c r="BL981" s="17" t="s">
        <v>543</v>
      </c>
      <c r="BM981" s="137" t="s">
        <v>2548</v>
      </c>
    </row>
    <row r="982" spans="2:65" s="13" customFormat="1" ht="11.25">
      <c r="B982" s="154"/>
      <c r="D982" s="140" t="s">
        <v>151</v>
      </c>
      <c r="E982" s="155" t="s">
        <v>19</v>
      </c>
      <c r="F982" s="156" t="s">
        <v>1458</v>
      </c>
      <c r="H982" s="155" t="s">
        <v>19</v>
      </c>
      <c r="I982" s="157"/>
      <c r="L982" s="154"/>
      <c r="M982" s="158"/>
      <c r="T982" s="159"/>
      <c r="AT982" s="155" t="s">
        <v>151</v>
      </c>
      <c r="AU982" s="155" t="s">
        <v>78</v>
      </c>
      <c r="AV982" s="13" t="s">
        <v>78</v>
      </c>
      <c r="AW982" s="13" t="s">
        <v>31</v>
      </c>
      <c r="AX982" s="13" t="s">
        <v>70</v>
      </c>
      <c r="AY982" s="155" t="s">
        <v>142</v>
      </c>
    </row>
    <row r="983" spans="2:65" s="11" customFormat="1" ht="11.25">
      <c r="B983" s="139"/>
      <c r="D983" s="140" t="s">
        <v>151</v>
      </c>
      <c r="E983" s="141" t="s">
        <v>19</v>
      </c>
      <c r="F983" s="142" t="s">
        <v>2549</v>
      </c>
      <c r="H983" s="143">
        <v>1817.64</v>
      </c>
      <c r="I983" s="144"/>
      <c r="L983" s="139"/>
      <c r="M983" s="145"/>
      <c r="T983" s="146"/>
      <c r="AT983" s="141" t="s">
        <v>151</v>
      </c>
      <c r="AU983" s="141" t="s">
        <v>78</v>
      </c>
      <c r="AV983" s="11" t="s">
        <v>80</v>
      </c>
      <c r="AW983" s="11" t="s">
        <v>31</v>
      </c>
      <c r="AX983" s="11" t="s">
        <v>70</v>
      </c>
      <c r="AY983" s="141" t="s">
        <v>142</v>
      </c>
    </row>
    <row r="984" spans="2:65" s="12" customFormat="1" ht="11.25">
      <c r="B984" s="147"/>
      <c r="D984" s="140" t="s">
        <v>151</v>
      </c>
      <c r="E984" s="148" t="s">
        <v>19</v>
      </c>
      <c r="F984" s="149" t="s">
        <v>154</v>
      </c>
      <c r="H984" s="150">
        <v>1817.64</v>
      </c>
      <c r="I984" s="151"/>
      <c r="L984" s="147"/>
      <c r="M984" s="152"/>
      <c r="T984" s="153"/>
      <c r="AT984" s="148" t="s">
        <v>151</v>
      </c>
      <c r="AU984" s="148" t="s">
        <v>78</v>
      </c>
      <c r="AV984" s="12" t="s">
        <v>149</v>
      </c>
      <c r="AW984" s="12" t="s">
        <v>31</v>
      </c>
      <c r="AX984" s="12" t="s">
        <v>78</v>
      </c>
      <c r="AY984" s="148" t="s">
        <v>142</v>
      </c>
    </row>
    <row r="985" spans="2:65" s="1" customFormat="1" ht="100.5" customHeight="1">
      <c r="B985" s="32"/>
      <c r="C985" s="160" t="s">
        <v>1320</v>
      </c>
      <c r="D985" s="160" t="s">
        <v>316</v>
      </c>
      <c r="E985" s="161" t="s">
        <v>1461</v>
      </c>
      <c r="F985" s="162" t="s">
        <v>1462</v>
      </c>
      <c r="G985" s="163" t="s">
        <v>290</v>
      </c>
      <c r="H985" s="164">
        <v>13.784000000000001</v>
      </c>
      <c r="I985" s="165"/>
      <c r="J985" s="166">
        <f>ROUND(I985*H985,2)</f>
        <v>0</v>
      </c>
      <c r="K985" s="162" t="s">
        <v>147</v>
      </c>
      <c r="L985" s="32"/>
      <c r="M985" s="167" t="s">
        <v>19</v>
      </c>
      <c r="N985" s="168" t="s">
        <v>41</v>
      </c>
      <c r="P985" s="135">
        <f>O985*H985</f>
        <v>0</v>
      </c>
      <c r="Q985" s="135">
        <v>0</v>
      </c>
      <c r="R985" s="135">
        <f>Q985*H985</f>
        <v>0</v>
      </c>
      <c r="S985" s="135">
        <v>0</v>
      </c>
      <c r="T985" s="136">
        <f>S985*H985</f>
        <v>0</v>
      </c>
      <c r="AR985" s="137" t="s">
        <v>543</v>
      </c>
      <c r="AT985" s="137" t="s">
        <v>316</v>
      </c>
      <c r="AU985" s="137" t="s">
        <v>78</v>
      </c>
      <c r="AY985" s="17" t="s">
        <v>142</v>
      </c>
      <c r="BE985" s="138">
        <f>IF(N985="základní",J985,0)</f>
        <v>0</v>
      </c>
      <c r="BF985" s="138">
        <f>IF(N985="snížená",J985,0)</f>
        <v>0</v>
      </c>
      <c r="BG985" s="138">
        <f>IF(N985="zákl. přenesená",J985,0)</f>
        <v>0</v>
      </c>
      <c r="BH985" s="138">
        <f>IF(N985="sníž. přenesená",J985,0)</f>
        <v>0</v>
      </c>
      <c r="BI985" s="138">
        <f>IF(N985="nulová",J985,0)</f>
        <v>0</v>
      </c>
      <c r="BJ985" s="17" t="s">
        <v>78</v>
      </c>
      <c r="BK985" s="138">
        <f>ROUND(I985*H985,2)</f>
        <v>0</v>
      </c>
      <c r="BL985" s="17" t="s">
        <v>543</v>
      </c>
      <c r="BM985" s="137" t="s">
        <v>2550</v>
      </c>
    </row>
    <row r="986" spans="2:65" s="11" customFormat="1" ht="11.25">
      <c r="B986" s="139"/>
      <c r="D986" s="140" t="s">
        <v>151</v>
      </c>
      <c r="E986" s="141" t="s">
        <v>19</v>
      </c>
      <c r="F986" s="142" t="s">
        <v>2551</v>
      </c>
      <c r="H986" s="143">
        <v>13.784000000000001</v>
      </c>
      <c r="I986" s="144"/>
      <c r="L986" s="139"/>
      <c r="M986" s="145"/>
      <c r="T986" s="146"/>
      <c r="AT986" s="141" t="s">
        <v>151</v>
      </c>
      <c r="AU986" s="141" t="s">
        <v>78</v>
      </c>
      <c r="AV986" s="11" t="s">
        <v>80</v>
      </c>
      <c r="AW986" s="11" t="s">
        <v>31</v>
      </c>
      <c r="AX986" s="11" t="s">
        <v>70</v>
      </c>
      <c r="AY986" s="141" t="s">
        <v>142</v>
      </c>
    </row>
    <row r="987" spans="2:65" s="12" customFormat="1" ht="11.25">
      <c r="B987" s="147"/>
      <c r="D987" s="140" t="s">
        <v>151</v>
      </c>
      <c r="E987" s="148" t="s">
        <v>19</v>
      </c>
      <c r="F987" s="149" t="s">
        <v>154</v>
      </c>
      <c r="H987" s="150">
        <v>13.784000000000001</v>
      </c>
      <c r="I987" s="151"/>
      <c r="L987" s="147"/>
      <c r="M987" s="152"/>
      <c r="T987" s="153"/>
      <c r="AT987" s="148" t="s">
        <v>151</v>
      </c>
      <c r="AU987" s="148" t="s">
        <v>78</v>
      </c>
      <c r="AV987" s="12" t="s">
        <v>149</v>
      </c>
      <c r="AW987" s="12" t="s">
        <v>31</v>
      </c>
      <c r="AX987" s="12" t="s">
        <v>78</v>
      </c>
      <c r="AY987" s="148" t="s">
        <v>142</v>
      </c>
    </row>
    <row r="988" spans="2:65" s="1" customFormat="1" ht="90" customHeight="1">
      <c r="B988" s="32"/>
      <c r="C988" s="160" t="s">
        <v>1326</v>
      </c>
      <c r="D988" s="160" t="s">
        <v>316</v>
      </c>
      <c r="E988" s="161" t="s">
        <v>615</v>
      </c>
      <c r="F988" s="162" t="s">
        <v>616</v>
      </c>
      <c r="G988" s="163" t="s">
        <v>290</v>
      </c>
      <c r="H988" s="164">
        <v>1.3</v>
      </c>
      <c r="I988" s="165"/>
      <c r="J988" s="166">
        <f>ROUND(I988*H988,2)</f>
        <v>0</v>
      </c>
      <c r="K988" s="162" t="s">
        <v>147</v>
      </c>
      <c r="L988" s="32"/>
      <c r="M988" s="167" t="s">
        <v>19</v>
      </c>
      <c r="N988" s="168" t="s">
        <v>41</v>
      </c>
      <c r="P988" s="135">
        <f>O988*H988</f>
        <v>0</v>
      </c>
      <c r="Q988" s="135">
        <v>0</v>
      </c>
      <c r="R988" s="135">
        <f>Q988*H988</f>
        <v>0</v>
      </c>
      <c r="S988" s="135">
        <v>0</v>
      </c>
      <c r="T988" s="136">
        <f>S988*H988</f>
        <v>0</v>
      </c>
      <c r="AR988" s="137" t="s">
        <v>543</v>
      </c>
      <c r="AT988" s="137" t="s">
        <v>316</v>
      </c>
      <c r="AU988" s="137" t="s">
        <v>78</v>
      </c>
      <c r="AY988" s="17" t="s">
        <v>142</v>
      </c>
      <c r="BE988" s="138">
        <f>IF(N988="základní",J988,0)</f>
        <v>0</v>
      </c>
      <c r="BF988" s="138">
        <f>IF(N988="snížená",J988,0)</f>
        <v>0</v>
      </c>
      <c r="BG988" s="138">
        <f>IF(N988="zákl. přenesená",J988,0)</f>
        <v>0</v>
      </c>
      <c r="BH988" s="138">
        <f>IF(N988="sníž. přenesená",J988,0)</f>
        <v>0</v>
      </c>
      <c r="BI988" s="138">
        <f>IF(N988="nulová",J988,0)</f>
        <v>0</v>
      </c>
      <c r="BJ988" s="17" t="s">
        <v>78</v>
      </c>
      <c r="BK988" s="138">
        <f>ROUND(I988*H988,2)</f>
        <v>0</v>
      </c>
      <c r="BL988" s="17" t="s">
        <v>543</v>
      </c>
      <c r="BM988" s="137" t="s">
        <v>2552</v>
      </c>
    </row>
    <row r="989" spans="2:65" s="11" customFormat="1" ht="11.25">
      <c r="B989" s="139"/>
      <c r="D989" s="140" t="s">
        <v>151</v>
      </c>
      <c r="E989" s="141" t="s">
        <v>19</v>
      </c>
      <c r="F989" s="142" t="s">
        <v>2530</v>
      </c>
      <c r="H989" s="143">
        <v>1.3</v>
      </c>
      <c r="I989" s="144"/>
      <c r="L989" s="139"/>
      <c r="M989" s="145"/>
      <c r="T989" s="146"/>
      <c r="AT989" s="141" t="s">
        <v>151</v>
      </c>
      <c r="AU989" s="141" t="s">
        <v>78</v>
      </c>
      <c r="AV989" s="11" t="s">
        <v>80</v>
      </c>
      <c r="AW989" s="11" t="s">
        <v>31</v>
      </c>
      <c r="AX989" s="11" t="s">
        <v>70</v>
      </c>
      <c r="AY989" s="141" t="s">
        <v>142</v>
      </c>
    </row>
    <row r="990" spans="2:65" s="12" customFormat="1" ht="11.25">
      <c r="B990" s="147"/>
      <c r="D990" s="140" t="s">
        <v>151</v>
      </c>
      <c r="E990" s="148" t="s">
        <v>19</v>
      </c>
      <c r="F990" s="149" t="s">
        <v>154</v>
      </c>
      <c r="H990" s="150">
        <v>1.3</v>
      </c>
      <c r="I990" s="151"/>
      <c r="L990" s="147"/>
      <c r="M990" s="172"/>
      <c r="N990" s="173"/>
      <c r="O990" s="173"/>
      <c r="P990" s="173"/>
      <c r="Q990" s="173"/>
      <c r="R990" s="173"/>
      <c r="S990" s="173"/>
      <c r="T990" s="174"/>
      <c r="AT990" s="148" t="s">
        <v>151</v>
      </c>
      <c r="AU990" s="148" t="s">
        <v>78</v>
      </c>
      <c r="AV990" s="12" t="s">
        <v>149</v>
      </c>
      <c r="AW990" s="12" t="s">
        <v>31</v>
      </c>
      <c r="AX990" s="12" t="s">
        <v>78</v>
      </c>
      <c r="AY990" s="148" t="s">
        <v>142</v>
      </c>
    </row>
    <row r="991" spans="2:65" s="1" customFormat="1" ht="6.95" customHeight="1">
      <c r="B991" s="41"/>
      <c r="C991" s="42"/>
      <c r="D991" s="42"/>
      <c r="E991" s="42"/>
      <c r="F991" s="42"/>
      <c r="G991" s="42"/>
      <c r="H991" s="42"/>
      <c r="I991" s="42"/>
      <c r="J991" s="42"/>
      <c r="K991" s="42"/>
      <c r="L991" s="32"/>
    </row>
  </sheetData>
  <sheetProtection algorithmName="SHA-512" hashValue="pFMNFCIv/CGfj3RqUL1qNj+s34mXT08K34zr/ideuBV9ExNfpmTIhMfZPEk0tvcsG4Q5gd9lOM2gnUCh18zMtQ==" saltValue="Jj92LIoo/j9fwVQHqHlIow==" spinCount="100000" sheet="1" objects="1" scenarios="1" formatColumns="0" formatRows="0" autoFilter="0"/>
  <autoFilter ref="C83:K990" xr:uid="{00000000-0009-0000-0000-000006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411"/>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7" t="s">
        <v>102</v>
      </c>
    </row>
    <row r="3" spans="2:46" ht="6.95" customHeight="1">
      <c r="B3" s="18"/>
      <c r="C3" s="19"/>
      <c r="D3" s="19"/>
      <c r="E3" s="19"/>
      <c r="F3" s="19"/>
      <c r="G3" s="19"/>
      <c r="H3" s="19"/>
      <c r="I3" s="19"/>
      <c r="J3" s="19"/>
      <c r="K3" s="19"/>
      <c r="L3" s="20"/>
      <c r="AT3" s="17" t="s">
        <v>80</v>
      </c>
    </row>
    <row r="4" spans="2:46" ht="24.95" customHeight="1">
      <c r="B4" s="20"/>
      <c r="D4" s="21" t="s">
        <v>114</v>
      </c>
      <c r="L4" s="20"/>
      <c r="M4" s="90" t="s">
        <v>10</v>
      </c>
      <c r="AT4" s="17" t="s">
        <v>4</v>
      </c>
    </row>
    <row r="5" spans="2:46" ht="6.95" customHeight="1">
      <c r="B5" s="20"/>
      <c r="L5" s="20"/>
    </row>
    <row r="6" spans="2:46" ht="12" customHeight="1">
      <c r="B6" s="20"/>
      <c r="D6" s="27" t="s">
        <v>16</v>
      </c>
      <c r="L6" s="20"/>
    </row>
    <row r="7" spans="2:46" ht="16.5" customHeight="1">
      <c r="B7" s="20"/>
      <c r="E7" s="316" t="str">
        <f>'Rekapitulace stavby'!K6</f>
        <v>Prostá rekonstrukce trati Chotětov (včetně) - Všetaty (mimo)</v>
      </c>
      <c r="F7" s="317"/>
      <c r="G7" s="317"/>
      <c r="H7" s="317"/>
      <c r="L7" s="20"/>
    </row>
    <row r="8" spans="2:46" ht="12" customHeight="1">
      <c r="B8" s="20"/>
      <c r="D8" s="27" t="s">
        <v>115</v>
      </c>
      <c r="L8" s="20"/>
    </row>
    <row r="9" spans="2:46" s="1" customFormat="1" ht="16.5" customHeight="1">
      <c r="B9" s="32"/>
      <c r="E9" s="316" t="s">
        <v>2553</v>
      </c>
      <c r="F9" s="318"/>
      <c r="G9" s="318"/>
      <c r="H9" s="318"/>
      <c r="L9" s="32"/>
    </row>
    <row r="10" spans="2:46" s="1" customFormat="1" ht="12" customHeight="1">
      <c r="B10" s="32"/>
      <c r="D10" s="27" t="s">
        <v>2554</v>
      </c>
      <c r="L10" s="32"/>
    </row>
    <row r="11" spans="2:46" s="1" customFormat="1" ht="16.5" customHeight="1">
      <c r="B11" s="32"/>
      <c r="E11" s="280" t="s">
        <v>2555</v>
      </c>
      <c r="F11" s="318"/>
      <c r="G11" s="318"/>
      <c r="H11" s="318"/>
      <c r="L11" s="32"/>
    </row>
    <row r="12" spans="2:46" s="1" customFormat="1" ht="11.25">
      <c r="B12" s="32"/>
      <c r="L12" s="32"/>
    </row>
    <row r="13" spans="2:46" s="1" customFormat="1" ht="12" customHeight="1">
      <c r="B13" s="32"/>
      <c r="D13" s="27" t="s">
        <v>18</v>
      </c>
      <c r="F13" s="25" t="s">
        <v>19</v>
      </c>
      <c r="I13" s="27" t="s">
        <v>20</v>
      </c>
      <c r="J13" s="25" t="s">
        <v>19</v>
      </c>
      <c r="L13" s="32"/>
    </row>
    <row r="14" spans="2:46" s="1" customFormat="1" ht="12" customHeight="1">
      <c r="B14" s="32"/>
      <c r="D14" s="27" t="s">
        <v>21</v>
      </c>
      <c r="F14" s="25" t="s">
        <v>22</v>
      </c>
      <c r="I14" s="27" t="s">
        <v>23</v>
      </c>
      <c r="J14" s="49">
        <f>'Rekapitulace stavby'!AN8</f>
        <v>45728</v>
      </c>
      <c r="L14" s="32"/>
    </row>
    <row r="15" spans="2:46" s="1" customFormat="1" ht="10.9" customHeight="1">
      <c r="B15" s="32"/>
      <c r="L15" s="32"/>
    </row>
    <row r="16" spans="2:46" s="1" customFormat="1" ht="12" customHeight="1">
      <c r="B16" s="32"/>
      <c r="D16" s="27" t="s">
        <v>24</v>
      </c>
      <c r="I16" s="27" t="s">
        <v>25</v>
      </c>
      <c r="J16" s="25" t="s">
        <v>19</v>
      </c>
      <c r="L16" s="32"/>
    </row>
    <row r="17" spans="2:12" s="1" customFormat="1" ht="18" customHeight="1">
      <c r="B17" s="32"/>
      <c r="E17" s="25" t="s">
        <v>26</v>
      </c>
      <c r="I17" s="27" t="s">
        <v>27</v>
      </c>
      <c r="J17" s="25" t="s">
        <v>19</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319" t="str">
        <f>'Rekapitulace stavby'!E14</f>
        <v>Vyplň údaj</v>
      </c>
      <c r="F20" s="286"/>
      <c r="G20" s="286"/>
      <c r="H20" s="286"/>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tr">
        <f>IF('Rekapitulace stavby'!AN16="","",'Rekapitulace stavby'!AN16)</f>
        <v/>
      </c>
      <c r="L22" s="32"/>
    </row>
    <row r="23" spans="2:12" s="1" customFormat="1" ht="18" customHeight="1">
      <c r="B23" s="32"/>
      <c r="E23" s="25" t="str">
        <f>IF('Rekapitulace stavby'!E17="","",'Rekapitulace stavby'!E17)</f>
        <v xml:space="preserve"> </v>
      </c>
      <c r="I23" s="27" t="s">
        <v>27</v>
      </c>
      <c r="J23" s="25" t="str">
        <f>IF('Rekapitulace stavby'!AN17="","",'Rekapitulace stavby'!AN17)</f>
        <v/>
      </c>
      <c r="L23" s="32"/>
    </row>
    <row r="24" spans="2:12" s="1" customFormat="1" ht="6.95" customHeight="1">
      <c r="B24" s="32"/>
      <c r="L24" s="32"/>
    </row>
    <row r="25" spans="2:12" s="1" customFormat="1" ht="12" customHeight="1">
      <c r="B25" s="32"/>
      <c r="D25" s="27" t="s">
        <v>32</v>
      </c>
      <c r="I25" s="27" t="s">
        <v>25</v>
      </c>
      <c r="J25" s="25" t="s">
        <v>19</v>
      </c>
      <c r="L25" s="32"/>
    </row>
    <row r="26" spans="2:12" s="1" customFormat="1" ht="18" customHeight="1">
      <c r="B26" s="32"/>
      <c r="E26" s="25" t="s">
        <v>33</v>
      </c>
      <c r="I26" s="27" t="s">
        <v>27</v>
      </c>
      <c r="J26" s="25" t="s">
        <v>19</v>
      </c>
      <c r="L26" s="32"/>
    </row>
    <row r="27" spans="2:12" s="1" customFormat="1" ht="6.95" customHeight="1">
      <c r="B27" s="32"/>
      <c r="L27" s="32"/>
    </row>
    <row r="28" spans="2:12" s="1" customFormat="1" ht="12" customHeight="1">
      <c r="B28" s="32"/>
      <c r="D28" s="27" t="s">
        <v>34</v>
      </c>
      <c r="L28" s="32"/>
    </row>
    <row r="29" spans="2:12" s="7" customFormat="1" ht="119.25" customHeight="1">
      <c r="B29" s="91"/>
      <c r="E29" s="291" t="s">
        <v>117</v>
      </c>
      <c r="F29" s="291"/>
      <c r="G29" s="291"/>
      <c r="H29" s="291"/>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36</v>
      </c>
      <c r="J32" s="63">
        <f>ROUND(J100, 2)</f>
        <v>0</v>
      </c>
      <c r="L32" s="32"/>
    </row>
    <row r="33" spans="2:12" s="1" customFormat="1" ht="6.95" customHeight="1">
      <c r="B33" s="32"/>
      <c r="D33" s="50"/>
      <c r="E33" s="50"/>
      <c r="F33" s="50"/>
      <c r="G33" s="50"/>
      <c r="H33" s="50"/>
      <c r="I33" s="50"/>
      <c r="J33" s="50"/>
      <c r="K33" s="50"/>
      <c r="L33" s="32"/>
    </row>
    <row r="34" spans="2:12" s="1" customFormat="1" ht="14.45" customHeight="1">
      <c r="B34" s="32"/>
      <c r="F34" s="35" t="s">
        <v>38</v>
      </c>
      <c r="I34" s="35" t="s">
        <v>37</v>
      </c>
      <c r="J34" s="35" t="s">
        <v>39</v>
      </c>
      <c r="L34" s="32"/>
    </row>
    <row r="35" spans="2:12" s="1" customFormat="1" ht="14.45" customHeight="1">
      <c r="B35" s="32"/>
      <c r="D35" s="52" t="s">
        <v>40</v>
      </c>
      <c r="E35" s="27" t="s">
        <v>41</v>
      </c>
      <c r="F35" s="83">
        <f>ROUND((SUM(BE100:BE410)),  2)</f>
        <v>0</v>
      </c>
      <c r="I35" s="93">
        <v>0.21</v>
      </c>
      <c r="J35" s="83">
        <f>ROUND(((SUM(BE100:BE410))*I35),  2)</f>
        <v>0</v>
      </c>
      <c r="L35" s="32"/>
    </row>
    <row r="36" spans="2:12" s="1" customFormat="1" ht="14.45" customHeight="1">
      <c r="B36" s="32"/>
      <c r="E36" s="27" t="s">
        <v>42</v>
      </c>
      <c r="F36" s="83">
        <f>ROUND((SUM(BF100:BF410)),  2)</f>
        <v>0</v>
      </c>
      <c r="I36" s="93">
        <v>0.12</v>
      </c>
      <c r="J36" s="83">
        <f>ROUND(((SUM(BF100:BF410))*I36),  2)</f>
        <v>0</v>
      </c>
      <c r="L36" s="32"/>
    </row>
    <row r="37" spans="2:12" s="1" customFormat="1" ht="14.45" hidden="1" customHeight="1">
      <c r="B37" s="32"/>
      <c r="E37" s="27" t="s">
        <v>43</v>
      </c>
      <c r="F37" s="83">
        <f>ROUND((SUM(BG100:BG410)),  2)</f>
        <v>0</v>
      </c>
      <c r="I37" s="93">
        <v>0.21</v>
      </c>
      <c r="J37" s="83">
        <f>0</f>
        <v>0</v>
      </c>
      <c r="L37" s="32"/>
    </row>
    <row r="38" spans="2:12" s="1" customFormat="1" ht="14.45" hidden="1" customHeight="1">
      <c r="B38" s="32"/>
      <c r="E38" s="27" t="s">
        <v>44</v>
      </c>
      <c r="F38" s="83">
        <f>ROUND((SUM(BH100:BH410)),  2)</f>
        <v>0</v>
      </c>
      <c r="I38" s="93">
        <v>0.12</v>
      </c>
      <c r="J38" s="83">
        <f>0</f>
        <v>0</v>
      </c>
      <c r="L38" s="32"/>
    </row>
    <row r="39" spans="2:12" s="1" customFormat="1" ht="14.45" hidden="1" customHeight="1">
      <c r="B39" s="32"/>
      <c r="E39" s="27" t="s">
        <v>45</v>
      </c>
      <c r="F39" s="83">
        <f>ROUND((SUM(BI100:BI410)),  2)</f>
        <v>0</v>
      </c>
      <c r="I39" s="93">
        <v>0</v>
      </c>
      <c r="J39" s="83">
        <f>0</f>
        <v>0</v>
      </c>
      <c r="L39" s="32"/>
    </row>
    <row r="40" spans="2:12" s="1" customFormat="1" ht="6.95" customHeight="1">
      <c r="B40" s="32"/>
      <c r="L40" s="32"/>
    </row>
    <row r="41" spans="2:12" s="1" customFormat="1" ht="25.35" customHeight="1">
      <c r="B41" s="32"/>
      <c r="C41" s="94"/>
      <c r="D41" s="95" t="s">
        <v>46</v>
      </c>
      <c r="E41" s="54"/>
      <c r="F41" s="54"/>
      <c r="G41" s="96" t="s">
        <v>47</v>
      </c>
      <c r="H41" s="97" t="s">
        <v>48</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118</v>
      </c>
      <c r="L47" s="32"/>
    </row>
    <row r="48" spans="2:12" s="1" customFormat="1" ht="6.95" customHeight="1">
      <c r="B48" s="32"/>
      <c r="L48" s="32"/>
    </row>
    <row r="49" spans="2:47" s="1" customFormat="1" ht="12" customHeight="1">
      <c r="B49" s="32"/>
      <c r="C49" s="27" t="s">
        <v>16</v>
      </c>
      <c r="L49" s="32"/>
    </row>
    <row r="50" spans="2:47" s="1" customFormat="1" ht="16.5" customHeight="1">
      <c r="B50" s="32"/>
      <c r="E50" s="316" t="str">
        <f>E7</f>
        <v>Prostá rekonstrukce trati Chotětov (včetně) - Všetaty (mimo)</v>
      </c>
      <c r="F50" s="317"/>
      <c r="G50" s="317"/>
      <c r="H50" s="317"/>
      <c r="L50" s="32"/>
    </row>
    <row r="51" spans="2:47" ht="12" customHeight="1">
      <c r="B51" s="20"/>
      <c r="C51" s="27" t="s">
        <v>115</v>
      </c>
      <c r="L51" s="20"/>
    </row>
    <row r="52" spans="2:47" s="1" customFormat="1" ht="16.5" customHeight="1">
      <c r="B52" s="32"/>
      <c r="E52" s="316" t="s">
        <v>2553</v>
      </c>
      <c r="F52" s="318"/>
      <c r="G52" s="318"/>
      <c r="H52" s="318"/>
      <c r="L52" s="32"/>
    </row>
    <row r="53" spans="2:47" s="1" customFormat="1" ht="12" customHeight="1">
      <c r="B53" s="32"/>
      <c r="C53" s="27" t="s">
        <v>2554</v>
      </c>
      <c r="L53" s="32"/>
    </row>
    <row r="54" spans="2:47" s="1" customFormat="1" ht="16.5" customHeight="1">
      <c r="B54" s="32"/>
      <c r="E54" s="280" t="str">
        <f>E11</f>
        <v>PS 01 - Rekonstrukce mostu - most</v>
      </c>
      <c r="F54" s="318"/>
      <c r="G54" s="318"/>
      <c r="H54" s="318"/>
      <c r="L54" s="32"/>
    </row>
    <row r="55" spans="2:47" s="1" customFormat="1" ht="6.95" customHeight="1">
      <c r="B55" s="32"/>
      <c r="L55" s="32"/>
    </row>
    <row r="56" spans="2:47" s="1" customFormat="1" ht="12" customHeight="1">
      <c r="B56" s="32"/>
      <c r="C56" s="27" t="s">
        <v>21</v>
      </c>
      <c r="F56" s="25" t="str">
        <f>F14</f>
        <v xml:space="preserve"> </v>
      </c>
      <c r="I56" s="27" t="s">
        <v>23</v>
      </c>
      <c r="J56" s="49">
        <f>IF(J14="","",J14)</f>
        <v>45728</v>
      </c>
      <c r="L56" s="32"/>
    </row>
    <row r="57" spans="2:47" s="1" customFormat="1" ht="6.95" customHeight="1">
      <c r="B57" s="32"/>
      <c r="L57" s="32"/>
    </row>
    <row r="58" spans="2:47" s="1" customFormat="1" ht="15.2" customHeight="1">
      <c r="B58" s="32"/>
      <c r="C58" s="27" t="s">
        <v>24</v>
      </c>
      <c r="F58" s="25" t="str">
        <f>E17</f>
        <v>Zimola Bohumil</v>
      </c>
      <c r="I58" s="27" t="s">
        <v>30</v>
      </c>
      <c r="J58" s="30" t="str">
        <f>E23</f>
        <v xml:space="preserve"> </v>
      </c>
      <c r="L58" s="32"/>
    </row>
    <row r="59" spans="2:47" s="1" customFormat="1" ht="15.2" customHeight="1">
      <c r="B59" s="32"/>
      <c r="C59" s="27" t="s">
        <v>28</v>
      </c>
      <c r="F59" s="25" t="str">
        <f>IF(E20="","",E20)</f>
        <v>Vyplň údaj</v>
      </c>
      <c r="I59" s="27" t="s">
        <v>32</v>
      </c>
      <c r="J59" s="30" t="str">
        <f>E26</f>
        <v>Hospopdková Marcela</v>
      </c>
      <c r="L59" s="32"/>
    </row>
    <row r="60" spans="2:47" s="1" customFormat="1" ht="10.35" customHeight="1">
      <c r="B60" s="32"/>
      <c r="L60" s="32"/>
    </row>
    <row r="61" spans="2:47" s="1" customFormat="1" ht="29.25" customHeight="1">
      <c r="B61" s="32"/>
      <c r="C61" s="100" t="s">
        <v>119</v>
      </c>
      <c r="D61" s="94"/>
      <c r="E61" s="94"/>
      <c r="F61" s="94"/>
      <c r="G61" s="94"/>
      <c r="H61" s="94"/>
      <c r="I61" s="94"/>
      <c r="J61" s="101" t="s">
        <v>120</v>
      </c>
      <c r="K61" s="94"/>
      <c r="L61" s="32"/>
    </row>
    <row r="62" spans="2:47" s="1" customFormat="1" ht="10.35" customHeight="1">
      <c r="B62" s="32"/>
      <c r="L62" s="32"/>
    </row>
    <row r="63" spans="2:47" s="1" customFormat="1" ht="22.9" customHeight="1">
      <c r="B63" s="32"/>
      <c r="C63" s="102" t="s">
        <v>68</v>
      </c>
      <c r="J63" s="63">
        <f>J100</f>
        <v>0</v>
      </c>
      <c r="L63" s="32"/>
      <c r="AU63" s="17" t="s">
        <v>121</v>
      </c>
    </row>
    <row r="64" spans="2:47" s="8" customFormat="1" ht="24.95" customHeight="1">
      <c r="B64" s="103"/>
      <c r="D64" s="104" t="s">
        <v>2556</v>
      </c>
      <c r="E64" s="105"/>
      <c r="F64" s="105"/>
      <c r="G64" s="105"/>
      <c r="H64" s="105"/>
      <c r="I64" s="105"/>
      <c r="J64" s="106">
        <f>J101</f>
        <v>0</v>
      </c>
      <c r="L64" s="103"/>
    </row>
    <row r="65" spans="2:12" s="14" customFormat="1" ht="19.899999999999999" customHeight="1">
      <c r="B65" s="175"/>
      <c r="D65" s="176" t="s">
        <v>2557</v>
      </c>
      <c r="E65" s="177"/>
      <c r="F65" s="177"/>
      <c r="G65" s="177"/>
      <c r="H65" s="177"/>
      <c r="I65" s="177"/>
      <c r="J65" s="178">
        <f>J102</f>
        <v>0</v>
      </c>
      <c r="L65" s="175"/>
    </row>
    <row r="66" spans="2:12" s="14" customFormat="1" ht="19.899999999999999" customHeight="1">
      <c r="B66" s="175"/>
      <c r="D66" s="176" t="s">
        <v>2558</v>
      </c>
      <c r="E66" s="177"/>
      <c r="F66" s="177"/>
      <c r="G66" s="177"/>
      <c r="H66" s="177"/>
      <c r="I66" s="177"/>
      <c r="J66" s="178">
        <f>J141</f>
        <v>0</v>
      </c>
      <c r="L66" s="175"/>
    </row>
    <row r="67" spans="2:12" s="14" customFormat="1" ht="19.899999999999999" customHeight="1">
      <c r="B67" s="175"/>
      <c r="D67" s="176" t="s">
        <v>2559</v>
      </c>
      <c r="E67" s="177"/>
      <c r="F67" s="177"/>
      <c r="G67" s="177"/>
      <c r="H67" s="177"/>
      <c r="I67" s="177"/>
      <c r="J67" s="178">
        <f>J174</f>
        <v>0</v>
      </c>
      <c r="L67" s="175"/>
    </row>
    <row r="68" spans="2:12" s="14" customFormat="1" ht="19.899999999999999" customHeight="1">
      <c r="B68" s="175"/>
      <c r="D68" s="176" t="s">
        <v>2560</v>
      </c>
      <c r="E68" s="177"/>
      <c r="F68" s="177"/>
      <c r="G68" s="177"/>
      <c r="H68" s="177"/>
      <c r="I68" s="177"/>
      <c r="J68" s="178">
        <f>J195</f>
        <v>0</v>
      </c>
      <c r="L68" s="175"/>
    </row>
    <row r="69" spans="2:12" s="14" customFormat="1" ht="19.899999999999999" customHeight="1">
      <c r="B69" s="175"/>
      <c r="D69" s="176" t="s">
        <v>2561</v>
      </c>
      <c r="E69" s="177"/>
      <c r="F69" s="177"/>
      <c r="G69" s="177"/>
      <c r="H69" s="177"/>
      <c r="I69" s="177"/>
      <c r="J69" s="178">
        <f>J214</f>
        <v>0</v>
      </c>
      <c r="L69" s="175"/>
    </row>
    <row r="70" spans="2:12" s="14" customFormat="1" ht="19.899999999999999" customHeight="1">
      <c r="B70" s="175"/>
      <c r="D70" s="176" t="s">
        <v>2562</v>
      </c>
      <c r="E70" s="177"/>
      <c r="F70" s="177"/>
      <c r="G70" s="177"/>
      <c r="H70" s="177"/>
      <c r="I70" s="177"/>
      <c r="J70" s="178">
        <f>J223</f>
        <v>0</v>
      </c>
      <c r="L70" s="175"/>
    </row>
    <row r="71" spans="2:12" s="14" customFormat="1" ht="19.899999999999999" customHeight="1">
      <c r="B71" s="175"/>
      <c r="D71" s="176" t="s">
        <v>2563</v>
      </c>
      <c r="E71" s="177"/>
      <c r="F71" s="177"/>
      <c r="G71" s="177"/>
      <c r="H71" s="177"/>
      <c r="I71" s="177"/>
      <c r="J71" s="178">
        <f>J231</f>
        <v>0</v>
      </c>
      <c r="L71" s="175"/>
    </row>
    <row r="72" spans="2:12" s="14" customFormat="1" ht="19.899999999999999" customHeight="1">
      <c r="B72" s="175"/>
      <c r="D72" s="176" t="s">
        <v>2564</v>
      </c>
      <c r="E72" s="177"/>
      <c r="F72" s="177"/>
      <c r="G72" s="177"/>
      <c r="H72" s="177"/>
      <c r="I72" s="177"/>
      <c r="J72" s="178">
        <f>J327</f>
        <v>0</v>
      </c>
      <c r="L72" s="175"/>
    </row>
    <row r="73" spans="2:12" s="14" customFormat="1" ht="19.899999999999999" customHeight="1">
      <c r="B73" s="175"/>
      <c r="D73" s="176" t="s">
        <v>2565</v>
      </c>
      <c r="E73" s="177"/>
      <c r="F73" s="177"/>
      <c r="G73" s="177"/>
      <c r="H73" s="177"/>
      <c r="I73" s="177"/>
      <c r="J73" s="178">
        <f>J351</f>
        <v>0</v>
      </c>
      <c r="L73" s="175"/>
    </row>
    <row r="74" spans="2:12" s="8" customFormat="1" ht="24.95" customHeight="1">
      <c r="B74" s="103"/>
      <c r="D74" s="104" t="s">
        <v>2566</v>
      </c>
      <c r="E74" s="105"/>
      <c r="F74" s="105"/>
      <c r="G74" s="105"/>
      <c r="H74" s="105"/>
      <c r="I74" s="105"/>
      <c r="J74" s="106">
        <f>J354</f>
        <v>0</v>
      </c>
      <c r="L74" s="103"/>
    </row>
    <row r="75" spans="2:12" s="14" customFormat="1" ht="19.899999999999999" customHeight="1">
      <c r="B75" s="175"/>
      <c r="D75" s="176" t="s">
        <v>2567</v>
      </c>
      <c r="E75" s="177"/>
      <c r="F75" s="177"/>
      <c r="G75" s="177"/>
      <c r="H75" s="177"/>
      <c r="I75" s="177"/>
      <c r="J75" s="178">
        <f>J355</f>
        <v>0</v>
      </c>
      <c r="L75" s="175"/>
    </row>
    <row r="76" spans="2:12" s="8" customFormat="1" ht="24.95" customHeight="1">
      <c r="B76" s="103"/>
      <c r="D76" s="104" t="s">
        <v>2568</v>
      </c>
      <c r="E76" s="105"/>
      <c r="F76" s="105"/>
      <c r="G76" s="105"/>
      <c r="H76" s="105"/>
      <c r="I76" s="105"/>
      <c r="J76" s="106">
        <f>J394</f>
        <v>0</v>
      </c>
      <c r="L76" s="103"/>
    </row>
    <row r="77" spans="2:12" s="14" customFormat="1" ht="19.899999999999999" customHeight="1">
      <c r="B77" s="175"/>
      <c r="D77" s="176" t="s">
        <v>2569</v>
      </c>
      <c r="E77" s="177"/>
      <c r="F77" s="177"/>
      <c r="G77" s="177"/>
      <c r="H77" s="177"/>
      <c r="I77" s="177"/>
      <c r="J77" s="178">
        <f>J395</f>
        <v>0</v>
      </c>
      <c r="L77" s="175"/>
    </row>
    <row r="78" spans="2:12" s="14" customFormat="1" ht="19.899999999999999" customHeight="1">
      <c r="B78" s="175"/>
      <c r="D78" s="176" t="s">
        <v>2570</v>
      </c>
      <c r="E78" s="177"/>
      <c r="F78" s="177"/>
      <c r="G78" s="177"/>
      <c r="H78" s="177"/>
      <c r="I78" s="177"/>
      <c r="J78" s="178">
        <f>J402</f>
        <v>0</v>
      </c>
      <c r="L78" s="175"/>
    </row>
    <row r="79" spans="2:12" s="1" customFormat="1" ht="21.75" customHeight="1">
      <c r="B79" s="32"/>
      <c r="L79" s="32"/>
    </row>
    <row r="80" spans="2:12" s="1" customFormat="1" ht="6.95" customHeight="1">
      <c r="B80" s="41"/>
      <c r="C80" s="42"/>
      <c r="D80" s="42"/>
      <c r="E80" s="42"/>
      <c r="F80" s="42"/>
      <c r="G80" s="42"/>
      <c r="H80" s="42"/>
      <c r="I80" s="42"/>
      <c r="J80" s="42"/>
      <c r="K80" s="42"/>
      <c r="L80" s="32"/>
    </row>
    <row r="84" spans="2:12" s="1" customFormat="1" ht="6.95" customHeight="1">
      <c r="B84" s="43"/>
      <c r="C84" s="44"/>
      <c r="D84" s="44"/>
      <c r="E84" s="44"/>
      <c r="F84" s="44"/>
      <c r="G84" s="44"/>
      <c r="H84" s="44"/>
      <c r="I84" s="44"/>
      <c r="J84" s="44"/>
      <c r="K84" s="44"/>
      <c r="L84" s="32"/>
    </row>
    <row r="85" spans="2:12" s="1" customFormat="1" ht="24.95" customHeight="1">
      <c r="B85" s="32"/>
      <c r="C85" s="21" t="s">
        <v>127</v>
      </c>
      <c r="L85" s="32"/>
    </row>
    <row r="86" spans="2:12" s="1" customFormat="1" ht="6.95" customHeight="1">
      <c r="B86" s="32"/>
      <c r="L86" s="32"/>
    </row>
    <row r="87" spans="2:12" s="1" customFormat="1" ht="12" customHeight="1">
      <c r="B87" s="32"/>
      <c r="C87" s="27" t="s">
        <v>16</v>
      </c>
      <c r="L87" s="32"/>
    </row>
    <row r="88" spans="2:12" s="1" customFormat="1" ht="16.5" customHeight="1">
      <c r="B88" s="32"/>
      <c r="E88" s="316" t="str">
        <f>E7</f>
        <v>Prostá rekonstrukce trati Chotětov (včetně) - Všetaty (mimo)</v>
      </c>
      <c r="F88" s="317"/>
      <c r="G88" s="317"/>
      <c r="H88" s="317"/>
      <c r="L88" s="32"/>
    </row>
    <row r="89" spans="2:12" ht="12" customHeight="1">
      <c r="B89" s="20"/>
      <c r="C89" s="27" t="s">
        <v>115</v>
      </c>
      <c r="L89" s="20"/>
    </row>
    <row r="90" spans="2:12" s="1" customFormat="1" ht="16.5" customHeight="1">
      <c r="B90" s="32"/>
      <c r="E90" s="316" t="s">
        <v>2553</v>
      </c>
      <c r="F90" s="318"/>
      <c r="G90" s="318"/>
      <c r="H90" s="318"/>
      <c r="L90" s="32"/>
    </row>
    <row r="91" spans="2:12" s="1" customFormat="1" ht="12" customHeight="1">
      <c r="B91" s="32"/>
      <c r="C91" s="27" t="s">
        <v>2554</v>
      </c>
      <c r="L91" s="32"/>
    </row>
    <row r="92" spans="2:12" s="1" customFormat="1" ht="16.5" customHeight="1">
      <c r="B92" s="32"/>
      <c r="E92" s="280" t="str">
        <f>E11</f>
        <v>PS 01 - Rekonstrukce mostu - most</v>
      </c>
      <c r="F92" s="318"/>
      <c r="G92" s="318"/>
      <c r="H92" s="318"/>
      <c r="L92" s="32"/>
    </row>
    <row r="93" spans="2:12" s="1" customFormat="1" ht="6.95" customHeight="1">
      <c r="B93" s="32"/>
      <c r="L93" s="32"/>
    </row>
    <row r="94" spans="2:12" s="1" customFormat="1" ht="12" customHeight="1">
      <c r="B94" s="32"/>
      <c r="C94" s="27" t="s">
        <v>21</v>
      </c>
      <c r="F94" s="25" t="str">
        <f>F14</f>
        <v xml:space="preserve"> </v>
      </c>
      <c r="I94" s="27" t="s">
        <v>23</v>
      </c>
      <c r="J94" s="49">
        <f>IF(J14="","",J14)</f>
        <v>45728</v>
      </c>
      <c r="L94" s="32"/>
    </row>
    <row r="95" spans="2:12" s="1" customFormat="1" ht="6.95" customHeight="1">
      <c r="B95" s="32"/>
      <c r="L95" s="32"/>
    </row>
    <row r="96" spans="2:12" s="1" customFormat="1" ht="15.2" customHeight="1">
      <c r="B96" s="32"/>
      <c r="C96" s="27" t="s">
        <v>24</v>
      </c>
      <c r="F96" s="25" t="str">
        <f>E17</f>
        <v>Zimola Bohumil</v>
      </c>
      <c r="I96" s="27" t="s">
        <v>30</v>
      </c>
      <c r="J96" s="30" t="str">
        <f>E23</f>
        <v xml:space="preserve"> </v>
      </c>
      <c r="L96" s="32"/>
    </row>
    <row r="97" spans="2:65" s="1" customFormat="1" ht="15.2" customHeight="1">
      <c r="B97" s="32"/>
      <c r="C97" s="27" t="s">
        <v>28</v>
      </c>
      <c r="F97" s="25" t="str">
        <f>IF(E20="","",E20)</f>
        <v>Vyplň údaj</v>
      </c>
      <c r="I97" s="27" t="s">
        <v>32</v>
      </c>
      <c r="J97" s="30" t="str">
        <f>E26</f>
        <v>Hospopdková Marcela</v>
      </c>
      <c r="L97" s="32"/>
    </row>
    <row r="98" spans="2:65" s="1" customFormat="1" ht="10.35" customHeight="1">
      <c r="B98" s="32"/>
      <c r="L98" s="32"/>
    </row>
    <row r="99" spans="2:65" s="9" customFormat="1" ht="29.25" customHeight="1">
      <c r="B99" s="107"/>
      <c r="C99" s="108" t="s">
        <v>128</v>
      </c>
      <c r="D99" s="109" t="s">
        <v>55</v>
      </c>
      <c r="E99" s="109" t="s">
        <v>51</v>
      </c>
      <c r="F99" s="109" t="s">
        <v>52</v>
      </c>
      <c r="G99" s="109" t="s">
        <v>129</v>
      </c>
      <c r="H99" s="109" t="s">
        <v>130</v>
      </c>
      <c r="I99" s="109" t="s">
        <v>131</v>
      </c>
      <c r="J99" s="109" t="s">
        <v>120</v>
      </c>
      <c r="K99" s="110" t="s">
        <v>132</v>
      </c>
      <c r="L99" s="107"/>
      <c r="M99" s="56" t="s">
        <v>19</v>
      </c>
      <c r="N99" s="57" t="s">
        <v>40</v>
      </c>
      <c r="O99" s="57" t="s">
        <v>133</v>
      </c>
      <c r="P99" s="57" t="s">
        <v>134</v>
      </c>
      <c r="Q99" s="57" t="s">
        <v>135</v>
      </c>
      <c r="R99" s="57" t="s">
        <v>136</v>
      </c>
      <c r="S99" s="57" t="s">
        <v>137</v>
      </c>
      <c r="T99" s="58" t="s">
        <v>138</v>
      </c>
    </row>
    <row r="100" spans="2:65" s="1" customFormat="1" ht="22.9" customHeight="1">
      <c r="B100" s="32"/>
      <c r="C100" s="61" t="s">
        <v>139</v>
      </c>
      <c r="J100" s="111">
        <f>BK100</f>
        <v>0</v>
      </c>
      <c r="L100" s="32"/>
      <c r="M100" s="59"/>
      <c r="N100" s="50"/>
      <c r="O100" s="50"/>
      <c r="P100" s="112">
        <f>P101+P354+P394</f>
        <v>0</v>
      </c>
      <c r="Q100" s="50"/>
      <c r="R100" s="112">
        <f>R101+R354+R394</f>
        <v>0</v>
      </c>
      <c r="S100" s="50"/>
      <c r="T100" s="113">
        <f>T101+T354+T394</f>
        <v>0</v>
      </c>
      <c r="AT100" s="17" t="s">
        <v>69</v>
      </c>
      <c r="AU100" s="17" t="s">
        <v>121</v>
      </c>
      <c r="BK100" s="114">
        <f>BK101+BK354+BK394</f>
        <v>0</v>
      </c>
    </row>
    <row r="101" spans="2:65" s="10" customFormat="1" ht="25.9" customHeight="1">
      <c r="B101" s="115"/>
      <c r="D101" s="116" t="s">
        <v>69</v>
      </c>
      <c r="E101" s="117" t="s">
        <v>2571</v>
      </c>
      <c r="F101" s="117" t="s">
        <v>2572</v>
      </c>
      <c r="I101" s="118"/>
      <c r="J101" s="119">
        <f>BK101</f>
        <v>0</v>
      </c>
      <c r="L101" s="115"/>
      <c r="M101" s="120"/>
      <c r="P101" s="121">
        <f>P102+P141+P174+P195+P214+P223+P231+P327+P351</f>
        <v>0</v>
      </c>
      <c r="R101" s="121">
        <f>R102+R141+R174+R195+R214+R223+R231+R327+R351</f>
        <v>0</v>
      </c>
      <c r="T101" s="122">
        <f>T102+T141+T174+T195+T214+T223+T231+T327+T351</f>
        <v>0</v>
      </c>
      <c r="AR101" s="116" t="s">
        <v>78</v>
      </c>
      <c r="AT101" s="123" t="s">
        <v>69</v>
      </c>
      <c r="AU101" s="123" t="s">
        <v>70</v>
      </c>
      <c r="AY101" s="116" t="s">
        <v>142</v>
      </c>
      <c r="BK101" s="124">
        <f>BK102+BK141+BK174+BK195+BK214+BK223+BK231+BK327+BK351</f>
        <v>0</v>
      </c>
    </row>
    <row r="102" spans="2:65" s="10" customFormat="1" ht="22.9" customHeight="1">
      <c r="B102" s="115"/>
      <c r="D102" s="116" t="s">
        <v>69</v>
      </c>
      <c r="E102" s="179" t="s">
        <v>78</v>
      </c>
      <c r="F102" s="179" t="s">
        <v>2573</v>
      </c>
      <c r="I102" s="118"/>
      <c r="J102" s="180">
        <f>BK102</f>
        <v>0</v>
      </c>
      <c r="L102" s="115"/>
      <c r="M102" s="120"/>
      <c r="P102" s="121">
        <f>SUM(P103:P140)</f>
        <v>0</v>
      </c>
      <c r="R102" s="121">
        <f>SUM(R103:R140)</f>
        <v>0</v>
      </c>
      <c r="T102" s="122">
        <f>SUM(T103:T140)</f>
        <v>0</v>
      </c>
      <c r="AR102" s="116" t="s">
        <v>78</v>
      </c>
      <c r="AT102" s="123" t="s">
        <v>69</v>
      </c>
      <c r="AU102" s="123" t="s">
        <v>78</v>
      </c>
      <c r="AY102" s="116" t="s">
        <v>142</v>
      </c>
      <c r="BK102" s="124">
        <f>SUM(BK103:BK140)</f>
        <v>0</v>
      </c>
    </row>
    <row r="103" spans="2:65" s="1" customFormat="1" ht="33" customHeight="1">
      <c r="B103" s="32"/>
      <c r="C103" s="160" t="s">
        <v>78</v>
      </c>
      <c r="D103" s="160" t="s">
        <v>316</v>
      </c>
      <c r="E103" s="161" t="s">
        <v>2574</v>
      </c>
      <c r="F103" s="162" t="s">
        <v>2575</v>
      </c>
      <c r="G103" s="163" t="s">
        <v>319</v>
      </c>
      <c r="H103" s="164">
        <v>340</v>
      </c>
      <c r="I103" s="165"/>
      <c r="J103" s="166">
        <f>ROUND(I103*H103,2)</f>
        <v>0</v>
      </c>
      <c r="K103" s="162" t="s">
        <v>2576</v>
      </c>
      <c r="L103" s="32"/>
      <c r="M103" s="167" t="s">
        <v>19</v>
      </c>
      <c r="N103" s="168" t="s">
        <v>41</v>
      </c>
      <c r="P103" s="135">
        <f>O103*H103</f>
        <v>0</v>
      </c>
      <c r="Q103" s="135">
        <v>0</v>
      </c>
      <c r="R103" s="135">
        <f>Q103*H103</f>
        <v>0</v>
      </c>
      <c r="S103" s="135">
        <v>0</v>
      </c>
      <c r="T103" s="136">
        <f>S103*H103</f>
        <v>0</v>
      </c>
      <c r="AR103" s="137" t="s">
        <v>149</v>
      </c>
      <c r="AT103" s="137" t="s">
        <v>316</v>
      </c>
      <c r="AU103" s="137" t="s">
        <v>80</v>
      </c>
      <c r="AY103" s="17" t="s">
        <v>142</v>
      </c>
      <c r="BE103" s="138">
        <f>IF(N103="základní",J103,0)</f>
        <v>0</v>
      </c>
      <c r="BF103" s="138">
        <f>IF(N103="snížená",J103,0)</f>
        <v>0</v>
      </c>
      <c r="BG103" s="138">
        <f>IF(N103="zákl. přenesená",J103,0)</f>
        <v>0</v>
      </c>
      <c r="BH103" s="138">
        <f>IF(N103="sníž. přenesená",J103,0)</f>
        <v>0</v>
      </c>
      <c r="BI103" s="138">
        <f>IF(N103="nulová",J103,0)</f>
        <v>0</v>
      </c>
      <c r="BJ103" s="17" t="s">
        <v>78</v>
      </c>
      <c r="BK103" s="138">
        <f>ROUND(I103*H103,2)</f>
        <v>0</v>
      </c>
      <c r="BL103" s="17" t="s">
        <v>149</v>
      </c>
      <c r="BM103" s="137" t="s">
        <v>80</v>
      </c>
    </row>
    <row r="104" spans="2:65" s="1" customFormat="1" ht="11.25">
      <c r="B104" s="32"/>
      <c r="D104" s="181" t="s">
        <v>2577</v>
      </c>
      <c r="F104" s="182" t="s">
        <v>2578</v>
      </c>
      <c r="I104" s="170"/>
      <c r="L104" s="32"/>
      <c r="M104" s="171"/>
      <c r="T104" s="53"/>
      <c r="AT104" s="17" t="s">
        <v>2577</v>
      </c>
      <c r="AU104" s="17" t="s">
        <v>80</v>
      </c>
    </row>
    <row r="105" spans="2:65" s="11" customFormat="1" ht="11.25">
      <c r="B105" s="139"/>
      <c r="D105" s="140" t="s">
        <v>151</v>
      </c>
      <c r="E105" s="141" t="s">
        <v>19</v>
      </c>
      <c r="F105" s="142" t="s">
        <v>2579</v>
      </c>
      <c r="H105" s="143">
        <v>340</v>
      </c>
      <c r="I105" s="144"/>
      <c r="L105" s="139"/>
      <c r="M105" s="145"/>
      <c r="T105" s="146"/>
      <c r="AT105" s="141" t="s">
        <v>151</v>
      </c>
      <c r="AU105" s="141" t="s">
        <v>80</v>
      </c>
      <c r="AV105" s="11" t="s">
        <v>80</v>
      </c>
      <c r="AW105" s="11" t="s">
        <v>31</v>
      </c>
      <c r="AX105" s="11" t="s">
        <v>70</v>
      </c>
      <c r="AY105" s="141" t="s">
        <v>142</v>
      </c>
    </row>
    <row r="106" spans="2:65" s="12" customFormat="1" ht="11.25">
      <c r="B106" s="147"/>
      <c r="D106" s="140" t="s">
        <v>151</v>
      </c>
      <c r="E106" s="148" t="s">
        <v>19</v>
      </c>
      <c r="F106" s="149" t="s">
        <v>154</v>
      </c>
      <c r="H106" s="150">
        <v>340</v>
      </c>
      <c r="I106" s="151"/>
      <c r="L106" s="147"/>
      <c r="M106" s="152"/>
      <c r="T106" s="153"/>
      <c r="AT106" s="148" t="s">
        <v>151</v>
      </c>
      <c r="AU106" s="148" t="s">
        <v>80</v>
      </c>
      <c r="AV106" s="12" t="s">
        <v>149</v>
      </c>
      <c r="AW106" s="12" t="s">
        <v>31</v>
      </c>
      <c r="AX106" s="12" t="s">
        <v>78</v>
      </c>
      <c r="AY106" s="148" t="s">
        <v>142</v>
      </c>
    </row>
    <row r="107" spans="2:65" s="1" customFormat="1" ht="24.2" customHeight="1">
      <c r="B107" s="32"/>
      <c r="C107" s="160" t="s">
        <v>80</v>
      </c>
      <c r="D107" s="160" t="s">
        <v>316</v>
      </c>
      <c r="E107" s="161" t="s">
        <v>2580</v>
      </c>
      <c r="F107" s="162" t="s">
        <v>2581</v>
      </c>
      <c r="G107" s="163" t="s">
        <v>319</v>
      </c>
      <c r="H107" s="164">
        <v>340</v>
      </c>
      <c r="I107" s="165"/>
      <c r="J107" s="166">
        <f>ROUND(I107*H107,2)</f>
        <v>0</v>
      </c>
      <c r="K107" s="162" t="s">
        <v>2576</v>
      </c>
      <c r="L107" s="32"/>
      <c r="M107" s="167" t="s">
        <v>19</v>
      </c>
      <c r="N107" s="168" t="s">
        <v>41</v>
      </c>
      <c r="P107" s="135">
        <f>O107*H107</f>
        <v>0</v>
      </c>
      <c r="Q107" s="135">
        <v>0</v>
      </c>
      <c r="R107" s="135">
        <f>Q107*H107</f>
        <v>0</v>
      </c>
      <c r="S107" s="135">
        <v>0</v>
      </c>
      <c r="T107" s="136">
        <f>S107*H107</f>
        <v>0</v>
      </c>
      <c r="AR107" s="137" t="s">
        <v>149</v>
      </c>
      <c r="AT107" s="137" t="s">
        <v>316</v>
      </c>
      <c r="AU107" s="137" t="s">
        <v>80</v>
      </c>
      <c r="AY107" s="17" t="s">
        <v>142</v>
      </c>
      <c r="BE107" s="138">
        <f>IF(N107="základní",J107,0)</f>
        <v>0</v>
      </c>
      <c r="BF107" s="138">
        <f>IF(N107="snížená",J107,0)</f>
        <v>0</v>
      </c>
      <c r="BG107" s="138">
        <f>IF(N107="zákl. přenesená",J107,0)</f>
        <v>0</v>
      </c>
      <c r="BH107" s="138">
        <f>IF(N107="sníž. přenesená",J107,0)</f>
        <v>0</v>
      </c>
      <c r="BI107" s="138">
        <f>IF(N107="nulová",J107,0)</f>
        <v>0</v>
      </c>
      <c r="BJ107" s="17" t="s">
        <v>78</v>
      </c>
      <c r="BK107" s="138">
        <f>ROUND(I107*H107,2)</f>
        <v>0</v>
      </c>
      <c r="BL107" s="17" t="s">
        <v>149</v>
      </c>
      <c r="BM107" s="137" t="s">
        <v>149</v>
      </c>
    </row>
    <row r="108" spans="2:65" s="1" customFormat="1" ht="11.25">
      <c r="B108" s="32"/>
      <c r="D108" s="181" t="s">
        <v>2577</v>
      </c>
      <c r="F108" s="182" t="s">
        <v>2582</v>
      </c>
      <c r="I108" s="170"/>
      <c r="L108" s="32"/>
      <c r="M108" s="171"/>
      <c r="T108" s="53"/>
      <c r="AT108" s="17" t="s">
        <v>2577</v>
      </c>
      <c r="AU108" s="17" t="s">
        <v>80</v>
      </c>
    </row>
    <row r="109" spans="2:65" s="1" customFormat="1" ht="24.2" customHeight="1">
      <c r="B109" s="32"/>
      <c r="C109" s="160" t="s">
        <v>161</v>
      </c>
      <c r="D109" s="160" t="s">
        <v>316</v>
      </c>
      <c r="E109" s="161" t="s">
        <v>2583</v>
      </c>
      <c r="F109" s="162" t="s">
        <v>2584</v>
      </c>
      <c r="G109" s="163" t="s">
        <v>164</v>
      </c>
      <c r="H109" s="164">
        <v>27</v>
      </c>
      <c r="I109" s="165"/>
      <c r="J109" s="166">
        <f>ROUND(I109*H109,2)</f>
        <v>0</v>
      </c>
      <c r="K109" s="162" t="s">
        <v>2576</v>
      </c>
      <c r="L109" s="32"/>
      <c r="M109" s="167" t="s">
        <v>19</v>
      </c>
      <c r="N109" s="168" t="s">
        <v>41</v>
      </c>
      <c r="P109" s="135">
        <f>O109*H109</f>
        <v>0</v>
      </c>
      <c r="Q109" s="135">
        <v>0</v>
      </c>
      <c r="R109" s="135">
        <f>Q109*H109</f>
        <v>0</v>
      </c>
      <c r="S109" s="135">
        <v>0</v>
      </c>
      <c r="T109" s="136">
        <f>S109*H109</f>
        <v>0</v>
      </c>
      <c r="AR109" s="137" t="s">
        <v>149</v>
      </c>
      <c r="AT109" s="137" t="s">
        <v>316</v>
      </c>
      <c r="AU109" s="137" t="s">
        <v>80</v>
      </c>
      <c r="AY109" s="17" t="s">
        <v>142</v>
      </c>
      <c r="BE109" s="138">
        <f>IF(N109="základní",J109,0)</f>
        <v>0</v>
      </c>
      <c r="BF109" s="138">
        <f>IF(N109="snížená",J109,0)</f>
        <v>0</v>
      </c>
      <c r="BG109" s="138">
        <f>IF(N109="zákl. přenesená",J109,0)</f>
        <v>0</v>
      </c>
      <c r="BH109" s="138">
        <f>IF(N109="sníž. přenesená",J109,0)</f>
        <v>0</v>
      </c>
      <c r="BI109" s="138">
        <f>IF(N109="nulová",J109,0)</f>
        <v>0</v>
      </c>
      <c r="BJ109" s="17" t="s">
        <v>78</v>
      </c>
      <c r="BK109" s="138">
        <f>ROUND(I109*H109,2)</f>
        <v>0</v>
      </c>
      <c r="BL109" s="17" t="s">
        <v>149</v>
      </c>
      <c r="BM109" s="137" t="s">
        <v>179</v>
      </c>
    </row>
    <row r="110" spans="2:65" s="1" customFormat="1" ht="11.25">
      <c r="B110" s="32"/>
      <c r="D110" s="181" t="s">
        <v>2577</v>
      </c>
      <c r="F110" s="182" t="s">
        <v>2585</v>
      </c>
      <c r="I110" s="170"/>
      <c r="L110" s="32"/>
      <c r="M110" s="171"/>
      <c r="T110" s="53"/>
      <c r="AT110" s="17" t="s">
        <v>2577</v>
      </c>
      <c r="AU110" s="17" t="s">
        <v>80</v>
      </c>
    </row>
    <row r="111" spans="2:65" s="1" customFormat="1" ht="37.9" customHeight="1">
      <c r="B111" s="32"/>
      <c r="C111" s="160" t="s">
        <v>149</v>
      </c>
      <c r="D111" s="160" t="s">
        <v>316</v>
      </c>
      <c r="E111" s="161" t="s">
        <v>2586</v>
      </c>
      <c r="F111" s="162" t="s">
        <v>2587</v>
      </c>
      <c r="G111" s="163" t="s">
        <v>298</v>
      </c>
      <c r="H111" s="164">
        <v>506.8</v>
      </c>
      <c r="I111" s="165"/>
      <c r="J111" s="166">
        <f>ROUND(I111*H111,2)</f>
        <v>0</v>
      </c>
      <c r="K111" s="162" t="s">
        <v>2576</v>
      </c>
      <c r="L111" s="32"/>
      <c r="M111" s="167" t="s">
        <v>19</v>
      </c>
      <c r="N111" s="168" t="s">
        <v>41</v>
      </c>
      <c r="P111" s="135">
        <f>O111*H111</f>
        <v>0</v>
      </c>
      <c r="Q111" s="135">
        <v>0</v>
      </c>
      <c r="R111" s="135">
        <f>Q111*H111</f>
        <v>0</v>
      </c>
      <c r="S111" s="135">
        <v>0</v>
      </c>
      <c r="T111" s="136">
        <f>S111*H111</f>
        <v>0</v>
      </c>
      <c r="AR111" s="137" t="s">
        <v>149</v>
      </c>
      <c r="AT111" s="137" t="s">
        <v>316</v>
      </c>
      <c r="AU111" s="137" t="s">
        <v>80</v>
      </c>
      <c r="AY111" s="17" t="s">
        <v>142</v>
      </c>
      <c r="BE111" s="138">
        <f>IF(N111="základní",J111,0)</f>
        <v>0</v>
      </c>
      <c r="BF111" s="138">
        <f>IF(N111="snížená",J111,0)</f>
        <v>0</v>
      </c>
      <c r="BG111" s="138">
        <f>IF(N111="zákl. přenesená",J111,0)</f>
        <v>0</v>
      </c>
      <c r="BH111" s="138">
        <f>IF(N111="sníž. přenesená",J111,0)</f>
        <v>0</v>
      </c>
      <c r="BI111" s="138">
        <f>IF(N111="nulová",J111,0)</f>
        <v>0</v>
      </c>
      <c r="BJ111" s="17" t="s">
        <v>78</v>
      </c>
      <c r="BK111" s="138">
        <f>ROUND(I111*H111,2)</f>
        <v>0</v>
      </c>
      <c r="BL111" s="17" t="s">
        <v>149</v>
      </c>
      <c r="BM111" s="137" t="s">
        <v>148</v>
      </c>
    </row>
    <row r="112" spans="2:65" s="1" customFormat="1" ht="11.25">
      <c r="B112" s="32"/>
      <c r="D112" s="181" t="s">
        <v>2577</v>
      </c>
      <c r="F112" s="182" t="s">
        <v>2588</v>
      </c>
      <c r="I112" s="170"/>
      <c r="L112" s="32"/>
      <c r="M112" s="171"/>
      <c r="T112" s="53"/>
      <c r="AT112" s="17" t="s">
        <v>2577</v>
      </c>
      <c r="AU112" s="17" t="s">
        <v>80</v>
      </c>
    </row>
    <row r="113" spans="2:65" s="11" customFormat="1" ht="33.75">
      <c r="B113" s="139"/>
      <c r="D113" s="140" t="s">
        <v>151</v>
      </c>
      <c r="E113" s="141" t="s">
        <v>19</v>
      </c>
      <c r="F113" s="142" t="s">
        <v>2589</v>
      </c>
      <c r="H113" s="143">
        <v>506.8</v>
      </c>
      <c r="I113" s="144"/>
      <c r="L113" s="139"/>
      <c r="M113" s="145"/>
      <c r="T113" s="146"/>
      <c r="AT113" s="141" t="s">
        <v>151</v>
      </c>
      <c r="AU113" s="141" t="s">
        <v>80</v>
      </c>
      <c r="AV113" s="11" t="s">
        <v>80</v>
      </c>
      <c r="AW113" s="11" t="s">
        <v>31</v>
      </c>
      <c r="AX113" s="11" t="s">
        <v>70</v>
      </c>
      <c r="AY113" s="141" t="s">
        <v>142</v>
      </c>
    </row>
    <row r="114" spans="2:65" s="12" customFormat="1" ht="11.25">
      <c r="B114" s="147"/>
      <c r="D114" s="140" t="s">
        <v>151</v>
      </c>
      <c r="E114" s="148" t="s">
        <v>19</v>
      </c>
      <c r="F114" s="149" t="s">
        <v>154</v>
      </c>
      <c r="H114" s="150">
        <v>506.8</v>
      </c>
      <c r="I114" s="151"/>
      <c r="L114" s="147"/>
      <c r="M114" s="152"/>
      <c r="T114" s="153"/>
      <c r="AT114" s="148" t="s">
        <v>151</v>
      </c>
      <c r="AU114" s="148" t="s">
        <v>80</v>
      </c>
      <c r="AV114" s="12" t="s">
        <v>149</v>
      </c>
      <c r="AW114" s="12" t="s">
        <v>31</v>
      </c>
      <c r="AX114" s="12" t="s">
        <v>78</v>
      </c>
      <c r="AY114" s="148" t="s">
        <v>142</v>
      </c>
    </row>
    <row r="115" spans="2:65" s="1" customFormat="1" ht="24.2" customHeight="1">
      <c r="B115" s="32"/>
      <c r="C115" s="160" t="s">
        <v>173</v>
      </c>
      <c r="D115" s="160" t="s">
        <v>316</v>
      </c>
      <c r="E115" s="161" t="s">
        <v>2590</v>
      </c>
      <c r="F115" s="162" t="s">
        <v>2591</v>
      </c>
      <c r="G115" s="163" t="s">
        <v>298</v>
      </c>
      <c r="H115" s="164">
        <v>80</v>
      </c>
      <c r="I115" s="165"/>
      <c r="J115" s="166">
        <f>ROUND(I115*H115,2)</f>
        <v>0</v>
      </c>
      <c r="K115" s="162" t="s">
        <v>2576</v>
      </c>
      <c r="L115" s="32"/>
      <c r="M115" s="167" t="s">
        <v>19</v>
      </c>
      <c r="N115" s="168" t="s">
        <v>41</v>
      </c>
      <c r="P115" s="135">
        <f>O115*H115</f>
        <v>0</v>
      </c>
      <c r="Q115" s="135">
        <v>0</v>
      </c>
      <c r="R115" s="135">
        <f>Q115*H115</f>
        <v>0</v>
      </c>
      <c r="S115" s="135">
        <v>0</v>
      </c>
      <c r="T115" s="136">
        <f>S115*H115</f>
        <v>0</v>
      </c>
      <c r="AR115" s="137" t="s">
        <v>149</v>
      </c>
      <c r="AT115" s="137" t="s">
        <v>316</v>
      </c>
      <c r="AU115" s="137" t="s">
        <v>80</v>
      </c>
      <c r="AY115" s="17" t="s">
        <v>142</v>
      </c>
      <c r="BE115" s="138">
        <f>IF(N115="základní",J115,0)</f>
        <v>0</v>
      </c>
      <c r="BF115" s="138">
        <f>IF(N115="snížená",J115,0)</f>
        <v>0</v>
      </c>
      <c r="BG115" s="138">
        <f>IF(N115="zákl. přenesená",J115,0)</f>
        <v>0</v>
      </c>
      <c r="BH115" s="138">
        <f>IF(N115="sníž. přenesená",J115,0)</f>
        <v>0</v>
      </c>
      <c r="BI115" s="138">
        <f>IF(N115="nulová",J115,0)</f>
        <v>0</v>
      </c>
      <c r="BJ115" s="17" t="s">
        <v>78</v>
      </c>
      <c r="BK115" s="138">
        <f>ROUND(I115*H115,2)</f>
        <v>0</v>
      </c>
      <c r="BL115" s="17" t="s">
        <v>149</v>
      </c>
      <c r="BM115" s="137" t="s">
        <v>200</v>
      </c>
    </row>
    <row r="116" spans="2:65" s="1" customFormat="1" ht="11.25">
      <c r="B116" s="32"/>
      <c r="D116" s="181" t="s">
        <v>2577</v>
      </c>
      <c r="F116" s="182" t="s">
        <v>2592</v>
      </c>
      <c r="I116" s="170"/>
      <c r="L116" s="32"/>
      <c r="M116" s="171"/>
      <c r="T116" s="53"/>
      <c r="AT116" s="17" t="s">
        <v>2577</v>
      </c>
      <c r="AU116" s="17" t="s">
        <v>80</v>
      </c>
    </row>
    <row r="117" spans="2:65" s="1" customFormat="1" ht="37.9" customHeight="1">
      <c r="B117" s="32"/>
      <c r="C117" s="160" t="s">
        <v>179</v>
      </c>
      <c r="D117" s="160" t="s">
        <v>316</v>
      </c>
      <c r="E117" s="161" t="s">
        <v>2593</v>
      </c>
      <c r="F117" s="162" t="s">
        <v>2594</v>
      </c>
      <c r="G117" s="163" t="s">
        <v>298</v>
      </c>
      <c r="H117" s="164">
        <v>380.1</v>
      </c>
      <c r="I117" s="165"/>
      <c r="J117" s="166">
        <f>ROUND(I117*H117,2)</f>
        <v>0</v>
      </c>
      <c r="K117" s="162" t="s">
        <v>2576</v>
      </c>
      <c r="L117" s="32"/>
      <c r="M117" s="167" t="s">
        <v>19</v>
      </c>
      <c r="N117" s="168" t="s">
        <v>41</v>
      </c>
      <c r="P117" s="135">
        <f>O117*H117</f>
        <v>0</v>
      </c>
      <c r="Q117" s="135">
        <v>0</v>
      </c>
      <c r="R117" s="135">
        <f>Q117*H117</f>
        <v>0</v>
      </c>
      <c r="S117" s="135">
        <v>0</v>
      </c>
      <c r="T117" s="136">
        <f>S117*H117</f>
        <v>0</v>
      </c>
      <c r="AR117" s="137" t="s">
        <v>149</v>
      </c>
      <c r="AT117" s="137" t="s">
        <v>316</v>
      </c>
      <c r="AU117" s="137" t="s">
        <v>80</v>
      </c>
      <c r="AY117" s="17" t="s">
        <v>142</v>
      </c>
      <c r="BE117" s="138">
        <f>IF(N117="základní",J117,0)</f>
        <v>0</v>
      </c>
      <c r="BF117" s="138">
        <f>IF(N117="snížená",J117,0)</f>
        <v>0</v>
      </c>
      <c r="BG117" s="138">
        <f>IF(N117="zákl. přenesená",J117,0)</f>
        <v>0</v>
      </c>
      <c r="BH117" s="138">
        <f>IF(N117="sníž. přenesená",J117,0)</f>
        <v>0</v>
      </c>
      <c r="BI117" s="138">
        <f>IF(N117="nulová",J117,0)</f>
        <v>0</v>
      </c>
      <c r="BJ117" s="17" t="s">
        <v>78</v>
      </c>
      <c r="BK117" s="138">
        <f>ROUND(I117*H117,2)</f>
        <v>0</v>
      </c>
      <c r="BL117" s="17" t="s">
        <v>149</v>
      </c>
      <c r="BM117" s="137" t="s">
        <v>8</v>
      </c>
    </row>
    <row r="118" spans="2:65" s="1" customFormat="1" ht="11.25">
      <c r="B118" s="32"/>
      <c r="D118" s="181" t="s">
        <v>2577</v>
      </c>
      <c r="F118" s="182" t="s">
        <v>2595</v>
      </c>
      <c r="I118" s="170"/>
      <c r="L118" s="32"/>
      <c r="M118" s="171"/>
      <c r="T118" s="53"/>
      <c r="AT118" s="17" t="s">
        <v>2577</v>
      </c>
      <c r="AU118" s="17" t="s">
        <v>80</v>
      </c>
    </row>
    <row r="119" spans="2:65" s="1" customFormat="1" ht="37.9" customHeight="1">
      <c r="B119" s="32"/>
      <c r="C119" s="160" t="s">
        <v>188</v>
      </c>
      <c r="D119" s="160" t="s">
        <v>316</v>
      </c>
      <c r="E119" s="161" t="s">
        <v>2596</v>
      </c>
      <c r="F119" s="162" t="s">
        <v>2597</v>
      </c>
      <c r="G119" s="163" t="s">
        <v>298</v>
      </c>
      <c r="H119" s="164">
        <v>4560</v>
      </c>
      <c r="I119" s="165"/>
      <c r="J119" s="166">
        <f>ROUND(I119*H119,2)</f>
        <v>0</v>
      </c>
      <c r="K119" s="162" t="s">
        <v>2576</v>
      </c>
      <c r="L119" s="32"/>
      <c r="M119" s="167" t="s">
        <v>19</v>
      </c>
      <c r="N119" s="168" t="s">
        <v>41</v>
      </c>
      <c r="P119" s="135">
        <f>O119*H119</f>
        <v>0</v>
      </c>
      <c r="Q119" s="135">
        <v>0</v>
      </c>
      <c r="R119" s="135">
        <f>Q119*H119</f>
        <v>0</v>
      </c>
      <c r="S119" s="135">
        <v>0</v>
      </c>
      <c r="T119" s="136">
        <f>S119*H119</f>
        <v>0</v>
      </c>
      <c r="AR119" s="137" t="s">
        <v>149</v>
      </c>
      <c r="AT119" s="137" t="s">
        <v>316</v>
      </c>
      <c r="AU119" s="137" t="s">
        <v>80</v>
      </c>
      <c r="AY119" s="17" t="s">
        <v>142</v>
      </c>
      <c r="BE119" s="138">
        <f>IF(N119="základní",J119,0)</f>
        <v>0</v>
      </c>
      <c r="BF119" s="138">
        <f>IF(N119="snížená",J119,0)</f>
        <v>0</v>
      </c>
      <c r="BG119" s="138">
        <f>IF(N119="zákl. přenesená",J119,0)</f>
        <v>0</v>
      </c>
      <c r="BH119" s="138">
        <f>IF(N119="sníž. přenesená",J119,0)</f>
        <v>0</v>
      </c>
      <c r="BI119" s="138">
        <f>IF(N119="nulová",J119,0)</f>
        <v>0</v>
      </c>
      <c r="BJ119" s="17" t="s">
        <v>78</v>
      </c>
      <c r="BK119" s="138">
        <f>ROUND(I119*H119,2)</f>
        <v>0</v>
      </c>
      <c r="BL119" s="17" t="s">
        <v>149</v>
      </c>
      <c r="BM119" s="137" t="s">
        <v>222</v>
      </c>
    </row>
    <row r="120" spans="2:65" s="1" customFormat="1" ht="11.25">
      <c r="B120" s="32"/>
      <c r="D120" s="181" t="s">
        <v>2577</v>
      </c>
      <c r="F120" s="182" t="s">
        <v>2598</v>
      </c>
      <c r="I120" s="170"/>
      <c r="L120" s="32"/>
      <c r="M120" s="171"/>
      <c r="T120" s="53"/>
      <c r="AT120" s="17" t="s">
        <v>2577</v>
      </c>
      <c r="AU120" s="17" t="s">
        <v>80</v>
      </c>
    </row>
    <row r="121" spans="2:65" s="11" customFormat="1" ht="22.5">
      <c r="B121" s="139"/>
      <c r="D121" s="140" t="s">
        <v>151</v>
      </c>
      <c r="E121" s="141" t="s">
        <v>19</v>
      </c>
      <c r="F121" s="142" t="s">
        <v>2599</v>
      </c>
      <c r="H121" s="143">
        <v>4560</v>
      </c>
      <c r="I121" s="144"/>
      <c r="L121" s="139"/>
      <c r="M121" s="145"/>
      <c r="T121" s="146"/>
      <c r="AT121" s="141" t="s">
        <v>151</v>
      </c>
      <c r="AU121" s="141" t="s">
        <v>80</v>
      </c>
      <c r="AV121" s="11" t="s">
        <v>80</v>
      </c>
      <c r="AW121" s="11" t="s">
        <v>31</v>
      </c>
      <c r="AX121" s="11" t="s">
        <v>70</v>
      </c>
      <c r="AY121" s="141" t="s">
        <v>142</v>
      </c>
    </row>
    <row r="122" spans="2:65" s="12" customFormat="1" ht="11.25">
      <c r="B122" s="147"/>
      <c r="D122" s="140" t="s">
        <v>151</v>
      </c>
      <c r="E122" s="148" t="s">
        <v>19</v>
      </c>
      <c r="F122" s="149" t="s">
        <v>154</v>
      </c>
      <c r="H122" s="150">
        <v>4560</v>
      </c>
      <c r="I122" s="151"/>
      <c r="L122" s="147"/>
      <c r="M122" s="152"/>
      <c r="T122" s="153"/>
      <c r="AT122" s="148" t="s">
        <v>151</v>
      </c>
      <c r="AU122" s="148" t="s">
        <v>80</v>
      </c>
      <c r="AV122" s="12" t="s">
        <v>149</v>
      </c>
      <c r="AW122" s="12" t="s">
        <v>31</v>
      </c>
      <c r="AX122" s="12" t="s">
        <v>78</v>
      </c>
      <c r="AY122" s="148" t="s">
        <v>142</v>
      </c>
    </row>
    <row r="123" spans="2:65" s="1" customFormat="1" ht="33" customHeight="1">
      <c r="B123" s="32"/>
      <c r="C123" s="160" t="s">
        <v>148</v>
      </c>
      <c r="D123" s="160" t="s">
        <v>316</v>
      </c>
      <c r="E123" s="161" t="s">
        <v>2600</v>
      </c>
      <c r="F123" s="162" t="s">
        <v>2601</v>
      </c>
      <c r="G123" s="163" t="s">
        <v>290</v>
      </c>
      <c r="H123" s="164">
        <v>684.18</v>
      </c>
      <c r="I123" s="165"/>
      <c r="J123" s="166">
        <f>ROUND(I123*H123,2)</f>
        <v>0</v>
      </c>
      <c r="K123" s="162" t="s">
        <v>2576</v>
      </c>
      <c r="L123" s="32"/>
      <c r="M123" s="167" t="s">
        <v>19</v>
      </c>
      <c r="N123" s="168" t="s">
        <v>41</v>
      </c>
      <c r="P123" s="135">
        <f>O123*H123</f>
        <v>0</v>
      </c>
      <c r="Q123" s="135">
        <v>0</v>
      </c>
      <c r="R123" s="135">
        <f>Q123*H123</f>
        <v>0</v>
      </c>
      <c r="S123" s="135">
        <v>0</v>
      </c>
      <c r="T123" s="136">
        <f>S123*H123</f>
        <v>0</v>
      </c>
      <c r="AR123" s="137" t="s">
        <v>149</v>
      </c>
      <c r="AT123" s="137" t="s">
        <v>316</v>
      </c>
      <c r="AU123" s="137" t="s">
        <v>80</v>
      </c>
      <c r="AY123" s="17" t="s">
        <v>142</v>
      </c>
      <c r="BE123" s="138">
        <f>IF(N123="základní",J123,0)</f>
        <v>0</v>
      </c>
      <c r="BF123" s="138">
        <f>IF(N123="snížená",J123,0)</f>
        <v>0</v>
      </c>
      <c r="BG123" s="138">
        <f>IF(N123="zákl. přenesená",J123,0)</f>
        <v>0</v>
      </c>
      <c r="BH123" s="138">
        <f>IF(N123="sníž. přenesená",J123,0)</f>
        <v>0</v>
      </c>
      <c r="BI123" s="138">
        <f>IF(N123="nulová",J123,0)</f>
        <v>0</v>
      </c>
      <c r="BJ123" s="17" t="s">
        <v>78</v>
      </c>
      <c r="BK123" s="138">
        <f>ROUND(I123*H123,2)</f>
        <v>0</v>
      </c>
      <c r="BL123" s="17" t="s">
        <v>149</v>
      </c>
      <c r="BM123" s="137" t="s">
        <v>217</v>
      </c>
    </row>
    <row r="124" spans="2:65" s="1" customFormat="1" ht="11.25">
      <c r="B124" s="32"/>
      <c r="D124" s="181" t="s">
        <v>2577</v>
      </c>
      <c r="F124" s="182" t="s">
        <v>2602</v>
      </c>
      <c r="I124" s="170"/>
      <c r="L124" s="32"/>
      <c r="M124" s="171"/>
      <c r="T124" s="53"/>
      <c r="AT124" s="17" t="s">
        <v>2577</v>
      </c>
      <c r="AU124" s="17" t="s">
        <v>80</v>
      </c>
    </row>
    <row r="125" spans="2:65" s="13" customFormat="1" ht="11.25">
      <c r="B125" s="154"/>
      <c r="D125" s="140" t="s">
        <v>151</v>
      </c>
      <c r="E125" s="155" t="s">
        <v>19</v>
      </c>
      <c r="F125" s="156" t="s">
        <v>2603</v>
      </c>
      <c r="H125" s="155" t="s">
        <v>19</v>
      </c>
      <c r="I125" s="157"/>
      <c r="L125" s="154"/>
      <c r="M125" s="158"/>
      <c r="T125" s="159"/>
      <c r="AT125" s="155" t="s">
        <v>151</v>
      </c>
      <c r="AU125" s="155" t="s">
        <v>80</v>
      </c>
      <c r="AV125" s="13" t="s">
        <v>78</v>
      </c>
      <c r="AW125" s="13" t="s">
        <v>31</v>
      </c>
      <c r="AX125" s="13" t="s">
        <v>70</v>
      </c>
      <c r="AY125" s="155" t="s">
        <v>142</v>
      </c>
    </row>
    <row r="126" spans="2:65" s="11" customFormat="1" ht="11.25">
      <c r="B126" s="139"/>
      <c r="D126" s="140" t="s">
        <v>151</v>
      </c>
      <c r="E126" s="141" t="s">
        <v>19</v>
      </c>
      <c r="F126" s="142" t="s">
        <v>2604</v>
      </c>
      <c r="H126" s="143">
        <v>684.18</v>
      </c>
      <c r="I126" s="144"/>
      <c r="L126" s="139"/>
      <c r="M126" s="145"/>
      <c r="T126" s="146"/>
      <c r="AT126" s="141" t="s">
        <v>151</v>
      </c>
      <c r="AU126" s="141" t="s">
        <v>80</v>
      </c>
      <c r="AV126" s="11" t="s">
        <v>80</v>
      </c>
      <c r="AW126" s="11" t="s">
        <v>31</v>
      </c>
      <c r="AX126" s="11" t="s">
        <v>70</v>
      </c>
      <c r="AY126" s="141" t="s">
        <v>142</v>
      </c>
    </row>
    <row r="127" spans="2:65" s="12" customFormat="1" ht="11.25">
      <c r="B127" s="147"/>
      <c r="D127" s="140" t="s">
        <v>151</v>
      </c>
      <c r="E127" s="148" t="s">
        <v>19</v>
      </c>
      <c r="F127" s="149" t="s">
        <v>154</v>
      </c>
      <c r="H127" s="150">
        <v>684.18</v>
      </c>
      <c r="I127" s="151"/>
      <c r="L127" s="147"/>
      <c r="M127" s="152"/>
      <c r="T127" s="153"/>
      <c r="AT127" s="148" t="s">
        <v>151</v>
      </c>
      <c r="AU127" s="148" t="s">
        <v>80</v>
      </c>
      <c r="AV127" s="12" t="s">
        <v>149</v>
      </c>
      <c r="AW127" s="12" t="s">
        <v>31</v>
      </c>
      <c r="AX127" s="12" t="s">
        <v>78</v>
      </c>
      <c r="AY127" s="148" t="s">
        <v>142</v>
      </c>
    </row>
    <row r="128" spans="2:65" s="1" customFormat="1" ht="37.9" customHeight="1">
      <c r="B128" s="32"/>
      <c r="C128" s="160" t="s">
        <v>195</v>
      </c>
      <c r="D128" s="160" t="s">
        <v>316</v>
      </c>
      <c r="E128" s="161" t="s">
        <v>2605</v>
      </c>
      <c r="F128" s="162" t="s">
        <v>2606</v>
      </c>
      <c r="G128" s="163" t="s">
        <v>298</v>
      </c>
      <c r="H128" s="164">
        <v>126.7</v>
      </c>
      <c r="I128" s="165"/>
      <c r="J128" s="166">
        <f>ROUND(I128*H128,2)</f>
        <v>0</v>
      </c>
      <c r="K128" s="162" t="s">
        <v>2576</v>
      </c>
      <c r="L128" s="32"/>
      <c r="M128" s="167" t="s">
        <v>19</v>
      </c>
      <c r="N128" s="168" t="s">
        <v>41</v>
      </c>
      <c r="P128" s="135">
        <f>O128*H128</f>
        <v>0</v>
      </c>
      <c r="Q128" s="135">
        <v>0</v>
      </c>
      <c r="R128" s="135">
        <f>Q128*H128</f>
        <v>0</v>
      </c>
      <c r="S128" s="135">
        <v>0</v>
      </c>
      <c r="T128" s="136">
        <f>S128*H128</f>
        <v>0</v>
      </c>
      <c r="AR128" s="137" t="s">
        <v>149</v>
      </c>
      <c r="AT128" s="137" t="s">
        <v>316</v>
      </c>
      <c r="AU128" s="137" t="s">
        <v>80</v>
      </c>
      <c r="AY128" s="17" t="s">
        <v>142</v>
      </c>
      <c r="BE128" s="138">
        <f>IF(N128="základní",J128,0)</f>
        <v>0</v>
      </c>
      <c r="BF128" s="138">
        <f>IF(N128="snížená",J128,0)</f>
        <v>0</v>
      </c>
      <c r="BG128" s="138">
        <f>IF(N128="zákl. přenesená",J128,0)</f>
        <v>0</v>
      </c>
      <c r="BH128" s="138">
        <f>IF(N128="sníž. přenesená",J128,0)</f>
        <v>0</v>
      </c>
      <c r="BI128" s="138">
        <f>IF(N128="nulová",J128,0)</f>
        <v>0</v>
      </c>
      <c r="BJ128" s="17" t="s">
        <v>78</v>
      </c>
      <c r="BK128" s="138">
        <f>ROUND(I128*H128,2)</f>
        <v>0</v>
      </c>
      <c r="BL128" s="17" t="s">
        <v>149</v>
      </c>
      <c r="BM128" s="137" t="s">
        <v>238</v>
      </c>
    </row>
    <row r="129" spans="2:65" s="1" customFormat="1" ht="11.25">
      <c r="B129" s="32"/>
      <c r="D129" s="181" t="s">
        <v>2577</v>
      </c>
      <c r="F129" s="182" t="s">
        <v>2607</v>
      </c>
      <c r="I129" s="170"/>
      <c r="L129" s="32"/>
      <c r="M129" s="171"/>
      <c r="T129" s="53"/>
      <c r="AT129" s="17" t="s">
        <v>2577</v>
      </c>
      <c r="AU129" s="17" t="s">
        <v>80</v>
      </c>
    </row>
    <row r="130" spans="2:65" s="1" customFormat="1" ht="24.2" customHeight="1">
      <c r="B130" s="32"/>
      <c r="C130" s="160" t="s">
        <v>200</v>
      </c>
      <c r="D130" s="160" t="s">
        <v>316</v>
      </c>
      <c r="E130" s="161" t="s">
        <v>2608</v>
      </c>
      <c r="F130" s="162" t="s">
        <v>2609</v>
      </c>
      <c r="G130" s="163" t="s">
        <v>298</v>
      </c>
      <c r="H130" s="164">
        <v>126.7</v>
      </c>
      <c r="I130" s="165"/>
      <c r="J130" s="166">
        <f>ROUND(I130*H130,2)</f>
        <v>0</v>
      </c>
      <c r="K130" s="162" t="s">
        <v>2576</v>
      </c>
      <c r="L130" s="32"/>
      <c r="M130" s="167" t="s">
        <v>19</v>
      </c>
      <c r="N130" s="168" t="s">
        <v>41</v>
      </c>
      <c r="P130" s="135">
        <f>O130*H130</f>
        <v>0</v>
      </c>
      <c r="Q130" s="135">
        <v>0</v>
      </c>
      <c r="R130" s="135">
        <f>Q130*H130</f>
        <v>0</v>
      </c>
      <c r="S130" s="135">
        <v>0</v>
      </c>
      <c r="T130" s="136">
        <f>S130*H130</f>
        <v>0</v>
      </c>
      <c r="AR130" s="137" t="s">
        <v>149</v>
      </c>
      <c r="AT130" s="137" t="s">
        <v>316</v>
      </c>
      <c r="AU130" s="137" t="s">
        <v>80</v>
      </c>
      <c r="AY130" s="17" t="s">
        <v>142</v>
      </c>
      <c r="BE130" s="138">
        <f>IF(N130="základní",J130,0)</f>
        <v>0</v>
      </c>
      <c r="BF130" s="138">
        <f>IF(N130="snížená",J130,0)</f>
        <v>0</v>
      </c>
      <c r="BG130" s="138">
        <f>IF(N130="zákl. přenesená",J130,0)</f>
        <v>0</v>
      </c>
      <c r="BH130" s="138">
        <f>IF(N130="sníž. přenesená",J130,0)</f>
        <v>0</v>
      </c>
      <c r="BI130" s="138">
        <f>IF(N130="nulová",J130,0)</f>
        <v>0</v>
      </c>
      <c r="BJ130" s="17" t="s">
        <v>78</v>
      </c>
      <c r="BK130" s="138">
        <f>ROUND(I130*H130,2)</f>
        <v>0</v>
      </c>
      <c r="BL130" s="17" t="s">
        <v>149</v>
      </c>
      <c r="BM130" s="137" t="s">
        <v>249</v>
      </c>
    </row>
    <row r="131" spans="2:65" s="1" customFormat="1" ht="11.25">
      <c r="B131" s="32"/>
      <c r="D131" s="181" t="s">
        <v>2577</v>
      </c>
      <c r="F131" s="182" t="s">
        <v>2610</v>
      </c>
      <c r="I131" s="170"/>
      <c r="L131" s="32"/>
      <c r="M131" s="171"/>
      <c r="T131" s="53"/>
      <c r="AT131" s="17" t="s">
        <v>2577</v>
      </c>
      <c r="AU131" s="17" t="s">
        <v>80</v>
      </c>
    </row>
    <row r="132" spans="2:65" s="1" customFormat="1" ht="24.2" customHeight="1">
      <c r="B132" s="32"/>
      <c r="C132" s="160" t="s">
        <v>209</v>
      </c>
      <c r="D132" s="160" t="s">
        <v>316</v>
      </c>
      <c r="E132" s="161" t="s">
        <v>2611</v>
      </c>
      <c r="F132" s="162" t="s">
        <v>2612</v>
      </c>
      <c r="G132" s="163" t="s">
        <v>298</v>
      </c>
      <c r="H132" s="164">
        <v>47.5</v>
      </c>
      <c r="I132" s="165"/>
      <c r="J132" s="166">
        <f>ROUND(I132*H132,2)</f>
        <v>0</v>
      </c>
      <c r="K132" s="162" t="s">
        <v>2576</v>
      </c>
      <c r="L132" s="32"/>
      <c r="M132" s="167" t="s">
        <v>19</v>
      </c>
      <c r="N132" s="168" t="s">
        <v>41</v>
      </c>
      <c r="P132" s="135">
        <f>O132*H132</f>
        <v>0</v>
      </c>
      <c r="Q132" s="135">
        <v>0</v>
      </c>
      <c r="R132" s="135">
        <f>Q132*H132</f>
        <v>0</v>
      </c>
      <c r="S132" s="135">
        <v>0</v>
      </c>
      <c r="T132" s="136">
        <f>S132*H132</f>
        <v>0</v>
      </c>
      <c r="AR132" s="137" t="s">
        <v>149</v>
      </c>
      <c r="AT132" s="137" t="s">
        <v>316</v>
      </c>
      <c r="AU132" s="137" t="s">
        <v>80</v>
      </c>
      <c r="AY132" s="17" t="s">
        <v>142</v>
      </c>
      <c r="BE132" s="138">
        <f>IF(N132="základní",J132,0)</f>
        <v>0</v>
      </c>
      <c r="BF132" s="138">
        <f>IF(N132="snížená",J132,0)</f>
        <v>0</v>
      </c>
      <c r="BG132" s="138">
        <f>IF(N132="zákl. přenesená",J132,0)</f>
        <v>0</v>
      </c>
      <c r="BH132" s="138">
        <f>IF(N132="sníž. přenesená",J132,0)</f>
        <v>0</v>
      </c>
      <c r="BI132" s="138">
        <f>IF(N132="nulová",J132,0)</f>
        <v>0</v>
      </c>
      <c r="BJ132" s="17" t="s">
        <v>78</v>
      </c>
      <c r="BK132" s="138">
        <f>ROUND(I132*H132,2)</f>
        <v>0</v>
      </c>
      <c r="BL132" s="17" t="s">
        <v>149</v>
      </c>
      <c r="BM132" s="137" t="s">
        <v>258</v>
      </c>
    </row>
    <row r="133" spans="2:65" s="1" customFormat="1" ht="11.25">
      <c r="B133" s="32"/>
      <c r="D133" s="181" t="s">
        <v>2577</v>
      </c>
      <c r="F133" s="182" t="s">
        <v>2613</v>
      </c>
      <c r="I133" s="170"/>
      <c r="L133" s="32"/>
      <c r="M133" s="171"/>
      <c r="T133" s="53"/>
      <c r="AT133" s="17" t="s">
        <v>2577</v>
      </c>
      <c r="AU133" s="17" t="s">
        <v>80</v>
      </c>
    </row>
    <row r="134" spans="2:65" s="1" customFormat="1" ht="19.5">
      <c r="B134" s="32"/>
      <c r="D134" s="140" t="s">
        <v>314</v>
      </c>
      <c r="F134" s="169" t="s">
        <v>2614</v>
      </c>
      <c r="I134" s="170"/>
      <c r="L134" s="32"/>
      <c r="M134" s="171"/>
      <c r="T134" s="53"/>
      <c r="AT134" s="17" t="s">
        <v>314</v>
      </c>
      <c r="AU134" s="17" t="s">
        <v>80</v>
      </c>
    </row>
    <row r="135" spans="2:65" s="1" customFormat="1" ht="24.2" customHeight="1">
      <c r="B135" s="32"/>
      <c r="C135" s="160" t="s">
        <v>8</v>
      </c>
      <c r="D135" s="160" t="s">
        <v>316</v>
      </c>
      <c r="E135" s="161" t="s">
        <v>2615</v>
      </c>
      <c r="F135" s="162" t="s">
        <v>2616</v>
      </c>
      <c r="G135" s="163" t="s">
        <v>298</v>
      </c>
      <c r="H135" s="164">
        <v>79.2</v>
      </c>
      <c r="I135" s="165"/>
      <c r="J135" s="166">
        <f>ROUND(I135*H135,2)</f>
        <v>0</v>
      </c>
      <c r="K135" s="162" t="s">
        <v>2576</v>
      </c>
      <c r="L135" s="32"/>
      <c r="M135" s="167" t="s">
        <v>19</v>
      </c>
      <c r="N135" s="168" t="s">
        <v>41</v>
      </c>
      <c r="P135" s="135">
        <f>O135*H135</f>
        <v>0</v>
      </c>
      <c r="Q135" s="135">
        <v>0</v>
      </c>
      <c r="R135" s="135">
        <f>Q135*H135</f>
        <v>0</v>
      </c>
      <c r="S135" s="135">
        <v>0</v>
      </c>
      <c r="T135" s="136">
        <f>S135*H135</f>
        <v>0</v>
      </c>
      <c r="AR135" s="137" t="s">
        <v>149</v>
      </c>
      <c r="AT135" s="137" t="s">
        <v>316</v>
      </c>
      <c r="AU135" s="137" t="s">
        <v>80</v>
      </c>
      <c r="AY135" s="17" t="s">
        <v>142</v>
      </c>
      <c r="BE135" s="138">
        <f>IF(N135="základní",J135,0)</f>
        <v>0</v>
      </c>
      <c r="BF135" s="138">
        <f>IF(N135="snížená",J135,0)</f>
        <v>0</v>
      </c>
      <c r="BG135" s="138">
        <f>IF(N135="zákl. přenesená",J135,0)</f>
        <v>0</v>
      </c>
      <c r="BH135" s="138">
        <f>IF(N135="sníž. přenesená",J135,0)</f>
        <v>0</v>
      </c>
      <c r="BI135" s="138">
        <f>IF(N135="nulová",J135,0)</f>
        <v>0</v>
      </c>
      <c r="BJ135" s="17" t="s">
        <v>78</v>
      </c>
      <c r="BK135" s="138">
        <f>ROUND(I135*H135,2)</f>
        <v>0</v>
      </c>
      <c r="BL135" s="17" t="s">
        <v>149</v>
      </c>
      <c r="BM135" s="137" t="s">
        <v>226</v>
      </c>
    </row>
    <row r="136" spans="2:65" s="1" customFormat="1" ht="11.25">
      <c r="B136" s="32"/>
      <c r="D136" s="181" t="s">
        <v>2577</v>
      </c>
      <c r="F136" s="182" t="s">
        <v>2617</v>
      </c>
      <c r="I136" s="170"/>
      <c r="L136" s="32"/>
      <c r="M136" s="171"/>
      <c r="T136" s="53"/>
      <c r="AT136" s="17" t="s">
        <v>2577</v>
      </c>
      <c r="AU136" s="17" t="s">
        <v>80</v>
      </c>
    </row>
    <row r="137" spans="2:65" s="11" customFormat="1" ht="11.25">
      <c r="B137" s="139"/>
      <c r="D137" s="140" t="s">
        <v>151</v>
      </c>
      <c r="E137" s="141" t="s">
        <v>19</v>
      </c>
      <c r="F137" s="142" t="s">
        <v>2618</v>
      </c>
      <c r="H137" s="143">
        <v>79.2</v>
      </c>
      <c r="I137" s="144"/>
      <c r="L137" s="139"/>
      <c r="M137" s="145"/>
      <c r="T137" s="146"/>
      <c r="AT137" s="141" t="s">
        <v>151</v>
      </c>
      <c r="AU137" s="141" t="s">
        <v>80</v>
      </c>
      <c r="AV137" s="11" t="s">
        <v>80</v>
      </c>
      <c r="AW137" s="11" t="s">
        <v>31</v>
      </c>
      <c r="AX137" s="11" t="s">
        <v>70</v>
      </c>
      <c r="AY137" s="141" t="s">
        <v>142</v>
      </c>
    </row>
    <row r="138" spans="2:65" s="12" customFormat="1" ht="11.25">
      <c r="B138" s="147"/>
      <c r="D138" s="140" t="s">
        <v>151</v>
      </c>
      <c r="E138" s="148" t="s">
        <v>19</v>
      </c>
      <c r="F138" s="149" t="s">
        <v>154</v>
      </c>
      <c r="H138" s="150">
        <v>79.2</v>
      </c>
      <c r="I138" s="151"/>
      <c r="L138" s="147"/>
      <c r="M138" s="152"/>
      <c r="T138" s="153"/>
      <c r="AT138" s="148" t="s">
        <v>151</v>
      </c>
      <c r="AU138" s="148" t="s">
        <v>80</v>
      </c>
      <c r="AV138" s="12" t="s">
        <v>149</v>
      </c>
      <c r="AW138" s="12" t="s">
        <v>31</v>
      </c>
      <c r="AX138" s="12" t="s">
        <v>78</v>
      </c>
      <c r="AY138" s="148" t="s">
        <v>142</v>
      </c>
    </row>
    <row r="139" spans="2:65" s="1" customFormat="1" ht="33" customHeight="1">
      <c r="B139" s="32"/>
      <c r="C139" s="160" t="s">
        <v>218</v>
      </c>
      <c r="D139" s="160" t="s">
        <v>316</v>
      </c>
      <c r="E139" s="161" t="s">
        <v>2619</v>
      </c>
      <c r="F139" s="162" t="s">
        <v>2620</v>
      </c>
      <c r="G139" s="163" t="s">
        <v>319</v>
      </c>
      <c r="H139" s="164">
        <v>340</v>
      </c>
      <c r="I139" s="165"/>
      <c r="J139" s="166">
        <f>ROUND(I139*H139,2)</f>
        <v>0</v>
      </c>
      <c r="K139" s="162" t="s">
        <v>2576</v>
      </c>
      <c r="L139" s="32"/>
      <c r="M139" s="167" t="s">
        <v>19</v>
      </c>
      <c r="N139" s="168" t="s">
        <v>41</v>
      </c>
      <c r="P139" s="135">
        <f>O139*H139</f>
        <v>0</v>
      </c>
      <c r="Q139" s="135">
        <v>0</v>
      </c>
      <c r="R139" s="135">
        <f>Q139*H139</f>
        <v>0</v>
      </c>
      <c r="S139" s="135">
        <v>0</v>
      </c>
      <c r="T139" s="136">
        <f>S139*H139</f>
        <v>0</v>
      </c>
      <c r="AR139" s="137" t="s">
        <v>149</v>
      </c>
      <c r="AT139" s="137" t="s">
        <v>316</v>
      </c>
      <c r="AU139" s="137" t="s">
        <v>80</v>
      </c>
      <c r="AY139" s="17" t="s">
        <v>142</v>
      </c>
      <c r="BE139" s="138">
        <f>IF(N139="základní",J139,0)</f>
        <v>0</v>
      </c>
      <c r="BF139" s="138">
        <f>IF(N139="snížená",J139,0)</f>
        <v>0</v>
      </c>
      <c r="BG139" s="138">
        <f>IF(N139="zákl. přenesená",J139,0)</f>
        <v>0</v>
      </c>
      <c r="BH139" s="138">
        <f>IF(N139="sníž. přenesená",J139,0)</f>
        <v>0</v>
      </c>
      <c r="BI139" s="138">
        <f>IF(N139="nulová",J139,0)</f>
        <v>0</v>
      </c>
      <c r="BJ139" s="17" t="s">
        <v>78</v>
      </c>
      <c r="BK139" s="138">
        <f>ROUND(I139*H139,2)</f>
        <v>0</v>
      </c>
      <c r="BL139" s="17" t="s">
        <v>149</v>
      </c>
      <c r="BM139" s="137" t="s">
        <v>14</v>
      </c>
    </row>
    <row r="140" spans="2:65" s="1" customFormat="1" ht="11.25">
      <c r="B140" s="32"/>
      <c r="D140" s="181" t="s">
        <v>2577</v>
      </c>
      <c r="F140" s="182" t="s">
        <v>2621</v>
      </c>
      <c r="I140" s="170"/>
      <c r="L140" s="32"/>
      <c r="M140" s="171"/>
      <c r="T140" s="53"/>
      <c r="AT140" s="17" t="s">
        <v>2577</v>
      </c>
      <c r="AU140" s="17" t="s">
        <v>80</v>
      </c>
    </row>
    <row r="141" spans="2:65" s="10" customFormat="1" ht="22.9" customHeight="1">
      <c r="B141" s="115"/>
      <c r="D141" s="116" t="s">
        <v>69</v>
      </c>
      <c r="E141" s="179" t="s">
        <v>80</v>
      </c>
      <c r="F141" s="179" t="s">
        <v>2622</v>
      </c>
      <c r="I141" s="118"/>
      <c r="J141" s="180">
        <f>BK141</f>
        <v>0</v>
      </c>
      <c r="L141" s="115"/>
      <c r="M141" s="120"/>
      <c r="P141" s="121">
        <f>SUM(P142:P173)</f>
        <v>0</v>
      </c>
      <c r="R141" s="121">
        <f>SUM(R142:R173)</f>
        <v>0</v>
      </c>
      <c r="T141" s="122">
        <f>SUM(T142:T173)</f>
        <v>0</v>
      </c>
      <c r="AR141" s="116" t="s">
        <v>78</v>
      </c>
      <c r="AT141" s="123" t="s">
        <v>69</v>
      </c>
      <c r="AU141" s="123" t="s">
        <v>78</v>
      </c>
      <c r="AY141" s="116" t="s">
        <v>142</v>
      </c>
      <c r="BK141" s="124">
        <f>SUM(BK142:BK173)</f>
        <v>0</v>
      </c>
    </row>
    <row r="142" spans="2:65" s="1" customFormat="1" ht="33" customHeight="1">
      <c r="B142" s="32"/>
      <c r="C142" s="160" t="s">
        <v>222</v>
      </c>
      <c r="D142" s="160" t="s">
        <v>316</v>
      </c>
      <c r="E142" s="161" t="s">
        <v>2623</v>
      </c>
      <c r="F142" s="162" t="s">
        <v>2624</v>
      </c>
      <c r="G142" s="163" t="s">
        <v>164</v>
      </c>
      <c r="H142" s="164">
        <v>28</v>
      </c>
      <c r="I142" s="165"/>
      <c r="J142" s="166">
        <f>ROUND(I142*H142,2)</f>
        <v>0</v>
      </c>
      <c r="K142" s="162" t="s">
        <v>2576</v>
      </c>
      <c r="L142" s="32"/>
      <c r="M142" s="167" t="s">
        <v>19</v>
      </c>
      <c r="N142" s="168" t="s">
        <v>41</v>
      </c>
      <c r="P142" s="135">
        <f>O142*H142</f>
        <v>0</v>
      </c>
      <c r="Q142" s="135">
        <v>0</v>
      </c>
      <c r="R142" s="135">
        <f>Q142*H142</f>
        <v>0</v>
      </c>
      <c r="S142" s="135">
        <v>0</v>
      </c>
      <c r="T142" s="136">
        <f>S142*H142</f>
        <v>0</v>
      </c>
      <c r="AR142" s="137" t="s">
        <v>149</v>
      </c>
      <c r="AT142" s="137" t="s">
        <v>316</v>
      </c>
      <c r="AU142" s="137" t="s">
        <v>80</v>
      </c>
      <c r="AY142" s="17" t="s">
        <v>142</v>
      </c>
      <c r="BE142" s="138">
        <f>IF(N142="základní",J142,0)</f>
        <v>0</v>
      </c>
      <c r="BF142" s="138">
        <f>IF(N142="snížená",J142,0)</f>
        <v>0</v>
      </c>
      <c r="BG142" s="138">
        <f>IF(N142="zákl. přenesená",J142,0)</f>
        <v>0</v>
      </c>
      <c r="BH142" s="138">
        <f>IF(N142="sníž. přenesená",J142,0)</f>
        <v>0</v>
      </c>
      <c r="BI142" s="138">
        <f>IF(N142="nulová",J142,0)</f>
        <v>0</v>
      </c>
      <c r="BJ142" s="17" t="s">
        <v>78</v>
      </c>
      <c r="BK142" s="138">
        <f>ROUND(I142*H142,2)</f>
        <v>0</v>
      </c>
      <c r="BL142" s="17" t="s">
        <v>149</v>
      </c>
      <c r="BM142" s="137" t="s">
        <v>283</v>
      </c>
    </row>
    <row r="143" spans="2:65" s="1" customFormat="1" ht="11.25">
      <c r="B143" s="32"/>
      <c r="D143" s="181" t="s">
        <v>2577</v>
      </c>
      <c r="F143" s="182" t="s">
        <v>2625</v>
      </c>
      <c r="I143" s="170"/>
      <c r="L143" s="32"/>
      <c r="M143" s="171"/>
      <c r="T143" s="53"/>
      <c r="AT143" s="17" t="s">
        <v>2577</v>
      </c>
      <c r="AU143" s="17" t="s">
        <v>80</v>
      </c>
    </row>
    <row r="144" spans="2:65" s="11" customFormat="1" ht="11.25">
      <c r="B144" s="139"/>
      <c r="D144" s="140" t="s">
        <v>151</v>
      </c>
      <c r="E144" s="141" t="s">
        <v>19</v>
      </c>
      <c r="F144" s="142" t="s">
        <v>2626</v>
      </c>
      <c r="H144" s="143">
        <v>28</v>
      </c>
      <c r="I144" s="144"/>
      <c r="L144" s="139"/>
      <c r="M144" s="145"/>
      <c r="T144" s="146"/>
      <c r="AT144" s="141" t="s">
        <v>151</v>
      </c>
      <c r="AU144" s="141" t="s">
        <v>80</v>
      </c>
      <c r="AV144" s="11" t="s">
        <v>80</v>
      </c>
      <c r="AW144" s="11" t="s">
        <v>31</v>
      </c>
      <c r="AX144" s="11" t="s">
        <v>70</v>
      </c>
      <c r="AY144" s="141" t="s">
        <v>142</v>
      </c>
    </row>
    <row r="145" spans="2:65" s="12" customFormat="1" ht="11.25">
      <c r="B145" s="147"/>
      <c r="D145" s="140" t="s">
        <v>151</v>
      </c>
      <c r="E145" s="148" t="s">
        <v>19</v>
      </c>
      <c r="F145" s="149" t="s">
        <v>154</v>
      </c>
      <c r="H145" s="150">
        <v>28</v>
      </c>
      <c r="I145" s="151"/>
      <c r="L145" s="147"/>
      <c r="M145" s="152"/>
      <c r="T145" s="153"/>
      <c r="AT145" s="148" t="s">
        <v>151</v>
      </c>
      <c r="AU145" s="148" t="s">
        <v>80</v>
      </c>
      <c r="AV145" s="12" t="s">
        <v>149</v>
      </c>
      <c r="AW145" s="12" t="s">
        <v>31</v>
      </c>
      <c r="AX145" s="12" t="s">
        <v>78</v>
      </c>
      <c r="AY145" s="148" t="s">
        <v>142</v>
      </c>
    </row>
    <row r="146" spans="2:65" s="1" customFormat="1" ht="24.2" customHeight="1">
      <c r="B146" s="32"/>
      <c r="C146" s="160" t="s">
        <v>227</v>
      </c>
      <c r="D146" s="160" t="s">
        <v>316</v>
      </c>
      <c r="E146" s="161" t="s">
        <v>2627</v>
      </c>
      <c r="F146" s="162" t="s">
        <v>2628</v>
      </c>
      <c r="G146" s="163" t="s">
        <v>298</v>
      </c>
      <c r="H146" s="164">
        <v>2.5</v>
      </c>
      <c r="I146" s="165"/>
      <c r="J146" s="166">
        <f>ROUND(I146*H146,2)</f>
        <v>0</v>
      </c>
      <c r="K146" s="162" t="s">
        <v>2576</v>
      </c>
      <c r="L146" s="32"/>
      <c r="M146" s="167" t="s">
        <v>19</v>
      </c>
      <c r="N146" s="168" t="s">
        <v>41</v>
      </c>
      <c r="P146" s="135">
        <f>O146*H146</f>
        <v>0</v>
      </c>
      <c r="Q146" s="135">
        <v>0</v>
      </c>
      <c r="R146" s="135">
        <f>Q146*H146</f>
        <v>0</v>
      </c>
      <c r="S146" s="135">
        <v>0</v>
      </c>
      <c r="T146" s="136">
        <f>S146*H146</f>
        <v>0</v>
      </c>
      <c r="AR146" s="137" t="s">
        <v>149</v>
      </c>
      <c r="AT146" s="137" t="s">
        <v>316</v>
      </c>
      <c r="AU146" s="137" t="s">
        <v>80</v>
      </c>
      <c r="AY146" s="17" t="s">
        <v>142</v>
      </c>
      <c r="BE146" s="138">
        <f>IF(N146="základní",J146,0)</f>
        <v>0</v>
      </c>
      <c r="BF146" s="138">
        <f>IF(N146="snížená",J146,0)</f>
        <v>0</v>
      </c>
      <c r="BG146" s="138">
        <f>IF(N146="zákl. přenesená",J146,0)</f>
        <v>0</v>
      </c>
      <c r="BH146" s="138">
        <f>IF(N146="sníž. přenesená",J146,0)</f>
        <v>0</v>
      </c>
      <c r="BI146" s="138">
        <f>IF(N146="nulová",J146,0)</f>
        <v>0</v>
      </c>
      <c r="BJ146" s="17" t="s">
        <v>78</v>
      </c>
      <c r="BK146" s="138">
        <f>ROUND(I146*H146,2)</f>
        <v>0</v>
      </c>
      <c r="BL146" s="17" t="s">
        <v>149</v>
      </c>
      <c r="BM146" s="137" t="s">
        <v>295</v>
      </c>
    </row>
    <row r="147" spans="2:65" s="1" customFormat="1" ht="11.25">
      <c r="B147" s="32"/>
      <c r="D147" s="181" t="s">
        <v>2577</v>
      </c>
      <c r="F147" s="182" t="s">
        <v>2629</v>
      </c>
      <c r="I147" s="170"/>
      <c r="L147" s="32"/>
      <c r="M147" s="171"/>
      <c r="T147" s="53"/>
      <c r="AT147" s="17" t="s">
        <v>2577</v>
      </c>
      <c r="AU147" s="17" t="s">
        <v>80</v>
      </c>
    </row>
    <row r="148" spans="2:65" s="11" customFormat="1" ht="11.25">
      <c r="B148" s="139"/>
      <c r="D148" s="140" t="s">
        <v>151</v>
      </c>
      <c r="E148" s="141" t="s">
        <v>19</v>
      </c>
      <c r="F148" s="142" t="s">
        <v>2630</v>
      </c>
      <c r="H148" s="143">
        <v>2.5</v>
      </c>
      <c r="I148" s="144"/>
      <c r="L148" s="139"/>
      <c r="M148" s="145"/>
      <c r="T148" s="146"/>
      <c r="AT148" s="141" t="s">
        <v>151</v>
      </c>
      <c r="AU148" s="141" t="s">
        <v>80</v>
      </c>
      <c r="AV148" s="11" t="s">
        <v>80</v>
      </c>
      <c r="AW148" s="11" t="s">
        <v>31</v>
      </c>
      <c r="AX148" s="11" t="s">
        <v>70</v>
      </c>
      <c r="AY148" s="141" t="s">
        <v>142</v>
      </c>
    </row>
    <row r="149" spans="2:65" s="12" customFormat="1" ht="11.25">
      <c r="B149" s="147"/>
      <c r="D149" s="140" t="s">
        <v>151</v>
      </c>
      <c r="E149" s="148" t="s">
        <v>19</v>
      </c>
      <c r="F149" s="149" t="s">
        <v>154</v>
      </c>
      <c r="H149" s="150">
        <v>2.5</v>
      </c>
      <c r="I149" s="151"/>
      <c r="L149" s="147"/>
      <c r="M149" s="152"/>
      <c r="T149" s="153"/>
      <c r="AT149" s="148" t="s">
        <v>151</v>
      </c>
      <c r="AU149" s="148" t="s">
        <v>80</v>
      </c>
      <c r="AV149" s="12" t="s">
        <v>149</v>
      </c>
      <c r="AW149" s="12" t="s">
        <v>31</v>
      </c>
      <c r="AX149" s="12" t="s">
        <v>78</v>
      </c>
      <c r="AY149" s="148" t="s">
        <v>142</v>
      </c>
    </row>
    <row r="150" spans="2:65" s="1" customFormat="1" ht="24.2" customHeight="1">
      <c r="B150" s="32"/>
      <c r="C150" s="160" t="s">
        <v>217</v>
      </c>
      <c r="D150" s="160" t="s">
        <v>316</v>
      </c>
      <c r="E150" s="161" t="s">
        <v>2631</v>
      </c>
      <c r="F150" s="162" t="s">
        <v>2632</v>
      </c>
      <c r="G150" s="163" t="s">
        <v>298</v>
      </c>
      <c r="H150" s="164">
        <v>2.5</v>
      </c>
      <c r="I150" s="165"/>
      <c r="J150" s="166">
        <f>ROUND(I150*H150,2)</f>
        <v>0</v>
      </c>
      <c r="K150" s="162" t="s">
        <v>2576</v>
      </c>
      <c r="L150" s="32"/>
      <c r="M150" s="167" t="s">
        <v>19</v>
      </c>
      <c r="N150" s="168" t="s">
        <v>41</v>
      </c>
      <c r="P150" s="135">
        <f>O150*H150</f>
        <v>0</v>
      </c>
      <c r="Q150" s="135">
        <v>0</v>
      </c>
      <c r="R150" s="135">
        <f>Q150*H150</f>
        <v>0</v>
      </c>
      <c r="S150" s="135">
        <v>0</v>
      </c>
      <c r="T150" s="136">
        <f>S150*H150</f>
        <v>0</v>
      </c>
      <c r="AR150" s="137" t="s">
        <v>149</v>
      </c>
      <c r="AT150" s="137" t="s">
        <v>316</v>
      </c>
      <c r="AU150" s="137" t="s">
        <v>80</v>
      </c>
      <c r="AY150" s="17" t="s">
        <v>142</v>
      </c>
      <c r="BE150" s="138">
        <f>IF(N150="základní",J150,0)</f>
        <v>0</v>
      </c>
      <c r="BF150" s="138">
        <f>IF(N150="snížená",J150,0)</f>
        <v>0</v>
      </c>
      <c r="BG150" s="138">
        <f>IF(N150="zákl. přenesená",J150,0)</f>
        <v>0</v>
      </c>
      <c r="BH150" s="138">
        <f>IF(N150="sníž. přenesená",J150,0)</f>
        <v>0</v>
      </c>
      <c r="BI150" s="138">
        <f>IF(N150="nulová",J150,0)</f>
        <v>0</v>
      </c>
      <c r="BJ150" s="17" t="s">
        <v>78</v>
      </c>
      <c r="BK150" s="138">
        <f>ROUND(I150*H150,2)</f>
        <v>0</v>
      </c>
      <c r="BL150" s="17" t="s">
        <v>149</v>
      </c>
      <c r="BM150" s="137" t="s">
        <v>308</v>
      </c>
    </row>
    <row r="151" spans="2:65" s="1" customFormat="1" ht="11.25">
      <c r="B151" s="32"/>
      <c r="D151" s="181" t="s">
        <v>2577</v>
      </c>
      <c r="F151" s="182" t="s">
        <v>2633</v>
      </c>
      <c r="I151" s="170"/>
      <c r="L151" s="32"/>
      <c r="M151" s="171"/>
      <c r="T151" s="53"/>
      <c r="AT151" s="17" t="s">
        <v>2577</v>
      </c>
      <c r="AU151" s="17" t="s">
        <v>80</v>
      </c>
    </row>
    <row r="152" spans="2:65" s="1" customFormat="1" ht="16.5" customHeight="1">
      <c r="B152" s="32"/>
      <c r="C152" s="160" t="s">
        <v>234</v>
      </c>
      <c r="D152" s="160" t="s">
        <v>316</v>
      </c>
      <c r="E152" s="161" t="s">
        <v>2634</v>
      </c>
      <c r="F152" s="162" t="s">
        <v>2635</v>
      </c>
      <c r="G152" s="163" t="s">
        <v>319</v>
      </c>
      <c r="H152" s="164">
        <v>18.5</v>
      </c>
      <c r="I152" s="165"/>
      <c r="J152" s="166">
        <f>ROUND(I152*H152,2)</f>
        <v>0</v>
      </c>
      <c r="K152" s="162" t="s">
        <v>2576</v>
      </c>
      <c r="L152" s="32"/>
      <c r="M152" s="167" t="s">
        <v>19</v>
      </c>
      <c r="N152" s="168" t="s">
        <v>41</v>
      </c>
      <c r="P152" s="135">
        <f>O152*H152</f>
        <v>0</v>
      </c>
      <c r="Q152" s="135">
        <v>0</v>
      </c>
      <c r="R152" s="135">
        <f>Q152*H152</f>
        <v>0</v>
      </c>
      <c r="S152" s="135">
        <v>0</v>
      </c>
      <c r="T152" s="136">
        <f>S152*H152</f>
        <v>0</v>
      </c>
      <c r="AR152" s="137" t="s">
        <v>149</v>
      </c>
      <c r="AT152" s="137" t="s">
        <v>316</v>
      </c>
      <c r="AU152" s="137" t="s">
        <v>80</v>
      </c>
      <c r="AY152" s="17" t="s">
        <v>142</v>
      </c>
      <c r="BE152" s="138">
        <f>IF(N152="základní",J152,0)</f>
        <v>0</v>
      </c>
      <c r="BF152" s="138">
        <f>IF(N152="snížená",J152,0)</f>
        <v>0</v>
      </c>
      <c r="BG152" s="138">
        <f>IF(N152="zákl. přenesená",J152,0)</f>
        <v>0</v>
      </c>
      <c r="BH152" s="138">
        <f>IF(N152="sníž. přenesená",J152,0)</f>
        <v>0</v>
      </c>
      <c r="BI152" s="138">
        <f>IF(N152="nulová",J152,0)</f>
        <v>0</v>
      </c>
      <c r="BJ152" s="17" t="s">
        <v>78</v>
      </c>
      <c r="BK152" s="138">
        <f>ROUND(I152*H152,2)</f>
        <v>0</v>
      </c>
      <c r="BL152" s="17" t="s">
        <v>149</v>
      </c>
      <c r="BM152" s="137" t="s">
        <v>322</v>
      </c>
    </row>
    <row r="153" spans="2:65" s="1" customFormat="1" ht="11.25">
      <c r="B153" s="32"/>
      <c r="D153" s="181" t="s">
        <v>2577</v>
      </c>
      <c r="F153" s="182" t="s">
        <v>2636</v>
      </c>
      <c r="I153" s="170"/>
      <c r="L153" s="32"/>
      <c r="M153" s="171"/>
      <c r="T153" s="53"/>
      <c r="AT153" s="17" t="s">
        <v>2577</v>
      </c>
      <c r="AU153" s="17" t="s">
        <v>80</v>
      </c>
    </row>
    <row r="154" spans="2:65" s="11" customFormat="1" ht="11.25">
      <c r="B154" s="139"/>
      <c r="D154" s="140" t="s">
        <v>151</v>
      </c>
      <c r="E154" s="141" t="s">
        <v>19</v>
      </c>
      <c r="F154" s="142" t="s">
        <v>2637</v>
      </c>
      <c r="H154" s="143">
        <v>18.5</v>
      </c>
      <c r="I154" s="144"/>
      <c r="L154" s="139"/>
      <c r="M154" s="145"/>
      <c r="T154" s="146"/>
      <c r="AT154" s="141" t="s">
        <v>151</v>
      </c>
      <c r="AU154" s="141" t="s">
        <v>80</v>
      </c>
      <c r="AV154" s="11" t="s">
        <v>80</v>
      </c>
      <c r="AW154" s="11" t="s">
        <v>31</v>
      </c>
      <c r="AX154" s="11" t="s">
        <v>70</v>
      </c>
      <c r="AY154" s="141" t="s">
        <v>142</v>
      </c>
    </row>
    <row r="155" spans="2:65" s="12" customFormat="1" ht="11.25">
      <c r="B155" s="147"/>
      <c r="D155" s="140" t="s">
        <v>151</v>
      </c>
      <c r="E155" s="148" t="s">
        <v>19</v>
      </c>
      <c r="F155" s="149" t="s">
        <v>154</v>
      </c>
      <c r="H155" s="150">
        <v>18.5</v>
      </c>
      <c r="I155" s="151"/>
      <c r="L155" s="147"/>
      <c r="M155" s="152"/>
      <c r="T155" s="153"/>
      <c r="AT155" s="148" t="s">
        <v>151</v>
      </c>
      <c r="AU155" s="148" t="s">
        <v>80</v>
      </c>
      <c r="AV155" s="12" t="s">
        <v>149</v>
      </c>
      <c r="AW155" s="12" t="s">
        <v>31</v>
      </c>
      <c r="AX155" s="12" t="s">
        <v>78</v>
      </c>
      <c r="AY155" s="148" t="s">
        <v>142</v>
      </c>
    </row>
    <row r="156" spans="2:65" s="1" customFormat="1" ht="16.5" customHeight="1">
      <c r="B156" s="32"/>
      <c r="C156" s="160" t="s">
        <v>238</v>
      </c>
      <c r="D156" s="160" t="s">
        <v>316</v>
      </c>
      <c r="E156" s="161" t="s">
        <v>2638</v>
      </c>
      <c r="F156" s="162" t="s">
        <v>2639</v>
      </c>
      <c r="G156" s="163" t="s">
        <v>319</v>
      </c>
      <c r="H156" s="164">
        <v>18.5</v>
      </c>
      <c r="I156" s="165"/>
      <c r="J156" s="166">
        <f>ROUND(I156*H156,2)</f>
        <v>0</v>
      </c>
      <c r="K156" s="162" t="s">
        <v>2576</v>
      </c>
      <c r="L156" s="32"/>
      <c r="M156" s="167" t="s">
        <v>19</v>
      </c>
      <c r="N156" s="168" t="s">
        <v>41</v>
      </c>
      <c r="P156" s="135">
        <f>O156*H156</f>
        <v>0</v>
      </c>
      <c r="Q156" s="135">
        <v>0</v>
      </c>
      <c r="R156" s="135">
        <f>Q156*H156</f>
        <v>0</v>
      </c>
      <c r="S156" s="135">
        <v>0</v>
      </c>
      <c r="T156" s="136">
        <f>S156*H156</f>
        <v>0</v>
      </c>
      <c r="AR156" s="137" t="s">
        <v>149</v>
      </c>
      <c r="AT156" s="137" t="s">
        <v>316</v>
      </c>
      <c r="AU156" s="137" t="s">
        <v>80</v>
      </c>
      <c r="AY156" s="17" t="s">
        <v>142</v>
      </c>
      <c r="BE156" s="138">
        <f>IF(N156="základní",J156,0)</f>
        <v>0</v>
      </c>
      <c r="BF156" s="138">
        <f>IF(N156="snížená",J156,0)</f>
        <v>0</v>
      </c>
      <c r="BG156" s="138">
        <f>IF(N156="zákl. přenesená",J156,0)</f>
        <v>0</v>
      </c>
      <c r="BH156" s="138">
        <f>IF(N156="sníž. přenesená",J156,0)</f>
        <v>0</v>
      </c>
      <c r="BI156" s="138">
        <f>IF(N156="nulová",J156,0)</f>
        <v>0</v>
      </c>
      <c r="BJ156" s="17" t="s">
        <v>78</v>
      </c>
      <c r="BK156" s="138">
        <f>ROUND(I156*H156,2)</f>
        <v>0</v>
      </c>
      <c r="BL156" s="17" t="s">
        <v>149</v>
      </c>
      <c r="BM156" s="137" t="s">
        <v>335</v>
      </c>
    </row>
    <row r="157" spans="2:65" s="1" customFormat="1" ht="11.25">
      <c r="B157" s="32"/>
      <c r="D157" s="181" t="s">
        <v>2577</v>
      </c>
      <c r="F157" s="182" t="s">
        <v>2640</v>
      </c>
      <c r="I157" s="170"/>
      <c r="L157" s="32"/>
      <c r="M157" s="171"/>
      <c r="T157" s="53"/>
      <c r="AT157" s="17" t="s">
        <v>2577</v>
      </c>
      <c r="AU157" s="17" t="s">
        <v>80</v>
      </c>
    </row>
    <row r="158" spans="2:65" s="1" customFormat="1" ht="24.2" customHeight="1">
      <c r="B158" s="32"/>
      <c r="C158" s="160" t="s">
        <v>244</v>
      </c>
      <c r="D158" s="160" t="s">
        <v>316</v>
      </c>
      <c r="E158" s="161" t="s">
        <v>2641</v>
      </c>
      <c r="F158" s="162" t="s">
        <v>2642</v>
      </c>
      <c r="G158" s="163" t="s">
        <v>298</v>
      </c>
      <c r="H158" s="164">
        <v>7.3</v>
      </c>
      <c r="I158" s="165"/>
      <c r="J158" s="166">
        <f>ROUND(I158*H158,2)</f>
        <v>0</v>
      </c>
      <c r="K158" s="162" t="s">
        <v>2576</v>
      </c>
      <c r="L158" s="32"/>
      <c r="M158" s="167" t="s">
        <v>19</v>
      </c>
      <c r="N158" s="168" t="s">
        <v>41</v>
      </c>
      <c r="P158" s="135">
        <f>O158*H158</f>
        <v>0</v>
      </c>
      <c r="Q158" s="135">
        <v>0</v>
      </c>
      <c r="R158" s="135">
        <f>Q158*H158</f>
        <v>0</v>
      </c>
      <c r="S158" s="135">
        <v>0</v>
      </c>
      <c r="T158" s="136">
        <f>S158*H158</f>
        <v>0</v>
      </c>
      <c r="AR158" s="137" t="s">
        <v>149</v>
      </c>
      <c r="AT158" s="137" t="s">
        <v>316</v>
      </c>
      <c r="AU158" s="137" t="s">
        <v>80</v>
      </c>
      <c r="AY158" s="17" t="s">
        <v>142</v>
      </c>
      <c r="BE158" s="138">
        <f>IF(N158="základní",J158,0)</f>
        <v>0</v>
      </c>
      <c r="BF158" s="138">
        <f>IF(N158="snížená",J158,0)</f>
        <v>0</v>
      </c>
      <c r="BG158" s="138">
        <f>IF(N158="zákl. přenesená",J158,0)</f>
        <v>0</v>
      </c>
      <c r="BH158" s="138">
        <f>IF(N158="sníž. přenesená",J158,0)</f>
        <v>0</v>
      </c>
      <c r="BI158" s="138">
        <f>IF(N158="nulová",J158,0)</f>
        <v>0</v>
      </c>
      <c r="BJ158" s="17" t="s">
        <v>78</v>
      </c>
      <c r="BK158" s="138">
        <f>ROUND(I158*H158,2)</f>
        <v>0</v>
      </c>
      <c r="BL158" s="17" t="s">
        <v>149</v>
      </c>
      <c r="BM158" s="137" t="s">
        <v>350</v>
      </c>
    </row>
    <row r="159" spans="2:65" s="1" customFormat="1" ht="11.25">
      <c r="B159" s="32"/>
      <c r="D159" s="181" t="s">
        <v>2577</v>
      </c>
      <c r="F159" s="182" t="s">
        <v>2643</v>
      </c>
      <c r="I159" s="170"/>
      <c r="L159" s="32"/>
      <c r="M159" s="171"/>
      <c r="T159" s="53"/>
      <c r="AT159" s="17" t="s">
        <v>2577</v>
      </c>
      <c r="AU159" s="17" t="s">
        <v>80</v>
      </c>
    </row>
    <row r="160" spans="2:65" s="11" customFormat="1" ht="22.5">
      <c r="B160" s="139"/>
      <c r="D160" s="140" t="s">
        <v>151</v>
      </c>
      <c r="E160" s="141" t="s">
        <v>19</v>
      </c>
      <c r="F160" s="142" t="s">
        <v>2644</v>
      </c>
      <c r="H160" s="143">
        <v>7.3</v>
      </c>
      <c r="I160" s="144"/>
      <c r="L160" s="139"/>
      <c r="M160" s="145"/>
      <c r="T160" s="146"/>
      <c r="AT160" s="141" t="s">
        <v>151</v>
      </c>
      <c r="AU160" s="141" t="s">
        <v>80</v>
      </c>
      <c r="AV160" s="11" t="s">
        <v>80</v>
      </c>
      <c r="AW160" s="11" t="s">
        <v>31</v>
      </c>
      <c r="AX160" s="11" t="s">
        <v>70</v>
      </c>
      <c r="AY160" s="141" t="s">
        <v>142</v>
      </c>
    </row>
    <row r="161" spans="2:65" s="12" customFormat="1" ht="11.25">
      <c r="B161" s="147"/>
      <c r="D161" s="140" t="s">
        <v>151</v>
      </c>
      <c r="E161" s="148" t="s">
        <v>19</v>
      </c>
      <c r="F161" s="149" t="s">
        <v>154</v>
      </c>
      <c r="H161" s="150">
        <v>7.3</v>
      </c>
      <c r="I161" s="151"/>
      <c r="L161" s="147"/>
      <c r="M161" s="152"/>
      <c r="T161" s="153"/>
      <c r="AT161" s="148" t="s">
        <v>151</v>
      </c>
      <c r="AU161" s="148" t="s">
        <v>80</v>
      </c>
      <c r="AV161" s="12" t="s">
        <v>149</v>
      </c>
      <c r="AW161" s="12" t="s">
        <v>31</v>
      </c>
      <c r="AX161" s="12" t="s">
        <v>78</v>
      </c>
      <c r="AY161" s="148" t="s">
        <v>142</v>
      </c>
    </row>
    <row r="162" spans="2:65" s="1" customFormat="1" ht="33" customHeight="1">
      <c r="B162" s="32"/>
      <c r="C162" s="160" t="s">
        <v>249</v>
      </c>
      <c r="D162" s="160" t="s">
        <v>316</v>
      </c>
      <c r="E162" s="161" t="s">
        <v>2645</v>
      </c>
      <c r="F162" s="162" t="s">
        <v>2646</v>
      </c>
      <c r="G162" s="163" t="s">
        <v>298</v>
      </c>
      <c r="H162" s="164">
        <v>7.3</v>
      </c>
      <c r="I162" s="165"/>
      <c r="J162" s="166">
        <f>ROUND(I162*H162,2)</f>
        <v>0</v>
      </c>
      <c r="K162" s="162" t="s">
        <v>2576</v>
      </c>
      <c r="L162" s="32"/>
      <c r="M162" s="167" t="s">
        <v>19</v>
      </c>
      <c r="N162" s="168" t="s">
        <v>41</v>
      </c>
      <c r="P162" s="135">
        <f>O162*H162</f>
        <v>0</v>
      </c>
      <c r="Q162" s="135">
        <v>0</v>
      </c>
      <c r="R162" s="135">
        <f>Q162*H162</f>
        <v>0</v>
      </c>
      <c r="S162" s="135">
        <v>0</v>
      </c>
      <c r="T162" s="136">
        <f>S162*H162</f>
        <v>0</v>
      </c>
      <c r="AR162" s="137" t="s">
        <v>149</v>
      </c>
      <c r="AT162" s="137" t="s">
        <v>316</v>
      </c>
      <c r="AU162" s="137" t="s">
        <v>80</v>
      </c>
      <c r="AY162" s="17" t="s">
        <v>142</v>
      </c>
      <c r="BE162" s="138">
        <f>IF(N162="základní",J162,0)</f>
        <v>0</v>
      </c>
      <c r="BF162" s="138">
        <f>IF(N162="snížená",J162,0)</f>
        <v>0</v>
      </c>
      <c r="BG162" s="138">
        <f>IF(N162="zákl. přenesená",J162,0)</f>
        <v>0</v>
      </c>
      <c r="BH162" s="138">
        <f>IF(N162="sníž. přenesená",J162,0)</f>
        <v>0</v>
      </c>
      <c r="BI162" s="138">
        <f>IF(N162="nulová",J162,0)</f>
        <v>0</v>
      </c>
      <c r="BJ162" s="17" t="s">
        <v>78</v>
      </c>
      <c r="BK162" s="138">
        <f>ROUND(I162*H162,2)</f>
        <v>0</v>
      </c>
      <c r="BL162" s="17" t="s">
        <v>149</v>
      </c>
      <c r="BM162" s="137" t="s">
        <v>364</v>
      </c>
    </row>
    <row r="163" spans="2:65" s="1" customFormat="1" ht="11.25">
      <c r="B163" s="32"/>
      <c r="D163" s="181" t="s">
        <v>2577</v>
      </c>
      <c r="F163" s="182" t="s">
        <v>2647</v>
      </c>
      <c r="I163" s="170"/>
      <c r="L163" s="32"/>
      <c r="M163" s="171"/>
      <c r="T163" s="53"/>
      <c r="AT163" s="17" t="s">
        <v>2577</v>
      </c>
      <c r="AU163" s="17" t="s">
        <v>80</v>
      </c>
    </row>
    <row r="164" spans="2:65" s="1" customFormat="1" ht="16.5" customHeight="1">
      <c r="B164" s="32"/>
      <c r="C164" s="160" t="s">
        <v>7</v>
      </c>
      <c r="D164" s="160" t="s">
        <v>316</v>
      </c>
      <c r="E164" s="161" t="s">
        <v>2648</v>
      </c>
      <c r="F164" s="162" t="s">
        <v>2649</v>
      </c>
      <c r="G164" s="163" t="s">
        <v>319</v>
      </c>
      <c r="H164" s="164">
        <v>27.5</v>
      </c>
      <c r="I164" s="165"/>
      <c r="J164" s="166">
        <f>ROUND(I164*H164,2)</f>
        <v>0</v>
      </c>
      <c r="K164" s="162" t="s">
        <v>2576</v>
      </c>
      <c r="L164" s="32"/>
      <c r="M164" s="167" t="s">
        <v>19</v>
      </c>
      <c r="N164" s="168" t="s">
        <v>41</v>
      </c>
      <c r="P164" s="135">
        <f>O164*H164</f>
        <v>0</v>
      </c>
      <c r="Q164" s="135">
        <v>0</v>
      </c>
      <c r="R164" s="135">
        <f>Q164*H164</f>
        <v>0</v>
      </c>
      <c r="S164" s="135">
        <v>0</v>
      </c>
      <c r="T164" s="136">
        <f>S164*H164</f>
        <v>0</v>
      </c>
      <c r="AR164" s="137" t="s">
        <v>149</v>
      </c>
      <c r="AT164" s="137" t="s">
        <v>316</v>
      </c>
      <c r="AU164" s="137" t="s">
        <v>80</v>
      </c>
      <c r="AY164" s="17" t="s">
        <v>142</v>
      </c>
      <c r="BE164" s="138">
        <f>IF(N164="základní",J164,0)</f>
        <v>0</v>
      </c>
      <c r="BF164" s="138">
        <f>IF(N164="snížená",J164,0)</f>
        <v>0</v>
      </c>
      <c r="BG164" s="138">
        <f>IF(N164="zákl. přenesená",J164,0)</f>
        <v>0</v>
      </c>
      <c r="BH164" s="138">
        <f>IF(N164="sníž. přenesená",J164,0)</f>
        <v>0</v>
      </c>
      <c r="BI164" s="138">
        <f>IF(N164="nulová",J164,0)</f>
        <v>0</v>
      </c>
      <c r="BJ164" s="17" t="s">
        <v>78</v>
      </c>
      <c r="BK164" s="138">
        <f>ROUND(I164*H164,2)</f>
        <v>0</v>
      </c>
      <c r="BL164" s="17" t="s">
        <v>149</v>
      </c>
      <c r="BM164" s="137" t="s">
        <v>375</v>
      </c>
    </row>
    <row r="165" spans="2:65" s="1" customFormat="1" ht="11.25">
      <c r="B165" s="32"/>
      <c r="D165" s="181" t="s">
        <v>2577</v>
      </c>
      <c r="F165" s="182" t="s">
        <v>2650</v>
      </c>
      <c r="I165" s="170"/>
      <c r="L165" s="32"/>
      <c r="M165" s="171"/>
      <c r="T165" s="53"/>
      <c r="AT165" s="17" t="s">
        <v>2577</v>
      </c>
      <c r="AU165" s="17" t="s">
        <v>80</v>
      </c>
    </row>
    <row r="166" spans="2:65" s="11" customFormat="1" ht="11.25">
      <c r="B166" s="139"/>
      <c r="D166" s="140" t="s">
        <v>151</v>
      </c>
      <c r="E166" s="141" t="s">
        <v>19</v>
      </c>
      <c r="F166" s="142" t="s">
        <v>2651</v>
      </c>
      <c r="H166" s="143">
        <v>27.5</v>
      </c>
      <c r="I166" s="144"/>
      <c r="L166" s="139"/>
      <c r="M166" s="145"/>
      <c r="T166" s="146"/>
      <c r="AT166" s="141" t="s">
        <v>151</v>
      </c>
      <c r="AU166" s="141" t="s">
        <v>80</v>
      </c>
      <c r="AV166" s="11" t="s">
        <v>80</v>
      </c>
      <c r="AW166" s="11" t="s">
        <v>31</v>
      </c>
      <c r="AX166" s="11" t="s">
        <v>70</v>
      </c>
      <c r="AY166" s="141" t="s">
        <v>142</v>
      </c>
    </row>
    <row r="167" spans="2:65" s="12" customFormat="1" ht="11.25">
      <c r="B167" s="147"/>
      <c r="D167" s="140" t="s">
        <v>151</v>
      </c>
      <c r="E167" s="148" t="s">
        <v>19</v>
      </c>
      <c r="F167" s="149" t="s">
        <v>154</v>
      </c>
      <c r="H167" s="150">
        <v>27.5</v>
      </c>
      <c r="I167" s="151"/>
      <c r="L167" s="147"/>
      <c r="M167" s="152"/>
      <c r="T167" s="153"/>
      <c r="AT167" s="148" t="s">
        <v>151</v>
      </c>
      <c r="AU167" s="148" t="s">
        <v>80</v>
      </c>
      <c r="AV167" s="12" t="s">
        <v>149</v>
      </c>
      <c r="AW167" s="12" t="s">
        <v>31</v>
      </c>
      <c r="AX167" s="12" t="s">
        <v>78</v>
      </c>
      <c r="AY167" s="148" t="s">
        <v>142</v>
      </c>
    </row>
    <row r="168" spans="2:65" s="1" customFormat="1" ht="16.5" customHeight="1">
      <c r="B168" s="32"/>
      <c r="C168" s="160" t="s">
        <v>258</v>
      </c>
      <c r="D168" s="160" t="s">
        <v>316</v>
      </c>
      <c r="E168" s="161" t="s">
        <v>2652</v>
      </c>
      <c r="F168" s="162" t="s">
        <v>2653</v>
      </c>
      <c r="G168" s="163" t="s">
        <v>319</v>
      </c>
      <c r="H168" s="164">
        <v>27.5</v>
      </c>
      <c r="I168" s="165"/>
      <c r="J168" s="166">
        <f>ROUND(I168*H168,2)</f>
        <v>0</v>
      </c>
      <c r="K168" s="162" t="s">
        <v>2576</v>
      </c>
      <c r="L168" s="32"/>
      <c r="M168" s="167" t="s">
        <v>19</v>
      </c>
      <c r="N168" s="168" t="s">
        <v>41</v>
      </c>
      <c r="P168" s="135">
        <f>O168*H168</f>
        <v>0</v>
      </c>
      <c r="Q168" s="135">
        <v>0</v>
      </c>
      <c r="R168" s="135">
        <f>Q168*H168</f>
        <v>0</v>
      </c>
      <c r="S168" s="135">
        <v>0</v>
      </c>
      <c r="T168" s="136">
        <f>S168*H168</f>
        <v>0</v>
      </c>
      <c r="AR168" s="137" t="s">
        <v>149</v>
      </c>
      <c r="AT168" s="137" t="s">
        <v>316</v>
      </c>
      <c r="AU168" s="137" t="s">
        <v>80</v>
      </c>
      <c r="AY168" s="17" t="s">
        <v>142</v>
      </c>
      <c r="BE168" s="138">
        <f>IF(N168="základní",J168,0)</f>
        <v>0</v>
      </c>
      <c r="BF168" s="138">
        <f>IF(N168="snížená",J168,0)</f>
        <v>0</v>
      </c>
      <c r="BG168" s="138">
        <f>IF(N168="zákl. přenesená",J168,0)</f>
        <v>0</v>
      </c>
      <c r="BH168" s="138">
        <f>IF(N168="sníž. přenesená",J168,0)</f>
        <v>0</v>
      </c>
      <c r="BI168" s="138">
        <f>IF(N168="nulová",J168,0)</f>
        <v>0</v>
      </c>
      <c r="BJ168" s="17" t="s">
        <v>78</v>
      </c>
      <c r="BK168" s="138">
        <f>ROUND(I168*H168,2)</f>
        <v>0</v>
      </c>
      <c r="BL168" s="17" t="s">
        <v>149</v>
      </c>
      <c r="BM168" s="137" t="s">
        <v>389</v>
      </c>
    </row>
    <row r="169" spans="2:65" s="1" customFormat="1" ht="11.25">
      <c r="B169" s="32"/>
      <c r="D169" s="181" t="s">
        <v>2577</v>
      </c>
      <c r="F169" s="182" t="s">
        <v>2654</v>
      </c>
      <c r="I169" s="170"/>
      <c r="L169" s="32"/>
      <c r="M169" s="171"/>
      <c r="T169" s="53"/>
      <c r="AT169" s="17" t="s">
        <v>2577</v>
      </c>
      <c r="AU169" s="17" t="s">
        <v>80</v>
      </c>
    </row>
    <row r="170" spans="2:65" s="1" customFormat="1" ht="24.2" customHeight="1">
      <c r="B170" s="32"/>
      <c r="C170" s="160" t="s">
        <v>263</v>
      </c>
      <c r="D170" s="160" t="s">
        <v>316</v>
      </c>
      <c r="E170" s="161" t="s">
        <v>2655</v>
      </c>
      <c r="F170" s="162" t="s">
        <v>2656</v>
      </c>
      <c r="G170" s="163" t="s">
        <v>290</v>
      </c>
      <c r="H170" s="164">
        <v>0.59399999999999997</v>
      </c>
      <c r="I170" s="165"/>
      <c r="J170" s="166">
        <f>ROUND(I170*H170,2)</f>
        <v>0</v>
      </c>
      <c r="K170" s="162" t="s">
        <v>2576</v>
      </c>
      <c r="L170" s="32"/>
      <c r="M170" s="167" t="s">
        <v>19</v>
      </c>
      <c r="N170" s="168" t="s">
        <v>41</v>
      </c>
      <c r="P170" s="135">
        <f>O170*H170</f>
        <v>0</v>
      </c>
      <c r="Q170" s="135">
        <v>0</v>
      </c>
      <c r="R170" s="135">
        <f>Q170*H170</f>
        <v>0</v>
      </c>
      <c r="S170" s="135">
        <v>0</v>
      </c>
      <c r="T170" s="136">
        <f>S170*H170</f>
        <v>0</v>
      </c>
      <c r="AR170" s="137" t="s">
        <v>149</v>
      </c>
      <c r="AT170" s="137" t="s">
        <v>316</v>
      </c>
      <c r="AU170" s="137" t="s">
        <v>80</v>
      </c>
      <c r="AY170" s="17" t="s">
        <v>142</v>
      </c>
      <c r="BE170" s="138">
        <f>IF(N170="základní",J170,0)</f>
        <v>0</v>
      </c>
      <c r="BF170" s="138">
        <f>IF(N170="snížená",J170,0)</f>
        <v>0</v>
      </c>
      <c r="BG170" s="138">
        <f>IF(N170="zákl. přenesená",J170,0)</f>
        <v>0</v>
      </c>
      <c r="BH170" s="138">
        <f>IF(N170="sníž. přenesená",J170,0)</f>
        <v>0</v>
      </c>
      <c r="BI170" s="138">
        <f>IF(N170="nulová",J170,0)</f>
        <v>0</v>
      </c>
      <c r="BJ170" s="17" t="s">
        <v>78</v>
      </c>
      <c r="BK170" s="138">
        <f>ROUND(I170*H170,2)</f>
        <v>0</v>
      </c>
      <c r="BL170" s="17" t="s">
        <v>149</v>
      </c>
      <c r="BM170" s="137" t="s">
        <v>400</v>
      </c>
    </row>
    <row r="171" spans="2:65" s="1" customFormat="1" ht="11.25">
      <c r="B171" s="32"/>
      <c r="D171" s="181" t="s">
        <v>2577</v>
      </c>
      <c r="F171" s="182" t="s">
        <v>2657</v>
      </c>
      <c r="I171" s="170"/>
      <c r="L171" s="32"/>
      <c r="M171" s="171"/>
      <c r="T171" s="53"/>
      <c r="AT171" s="17" t="s">
        <v>2577</v>
      </c>
      <c r="AU171" s="17" t="s">
        <v>80</v>
      </c>
    </row>
    <row r="172" spans="2:65" s="11" customFormat="1" ht="33.75">
      <c r="B172" s="139"/>
      <c r="D172" s="140" t="s">
        <v>151</v>
      </c>
      <c r="E172" s="141" t="s">
        <v>19</v>
      </c>
      <c r="F172" s="142" t="s">
        <v>2658</v>
      </c>
      <c r="H172" s="143">
        <v>0.59399999999999997</v>
      </c>
      <c r="I172" s="144"/>
      <c r="L172" s="139"/>
      <c r="M172" s="145"/>
      <c r="T172" s="146"/>
      <c r="AT172" s="141" t="s">
        <v>151</v>
      </c>
      <c r="AU172" s="141" t="s">
        <v>80</v>
      </c>
      <c r="AV172" s="11" t="s">
        <v>80</v>
      </c>
      <c r="AW172" s="11" t="s">
        <v>31</v>
      </c>
      <c r="AX172" s="11" t="s">
        <v>70</v>
      </c>
      <c r="AY172" s="141" t="s">
        <v>142</v>
      </c>
    </row>
    <row r="173" spans="2:65" s="12" customFormat="1" ht="11.25">
      <c r="B173" s="147"/>
      <c r="D173" s="140" t="s">
        <v>151</v>
      </c>
      <c r="E173" s="148" t="s">
        <v>19</v>
      </c>
      <c r="F173" s="149" t="s">
        <v>154</v>
      </c>
      <c r="H173" s="150">
        <v>0.59399999999999997</v>
      </c>
      <c r="I173" s="151"/>
      <c r="L173" s="147"/>
      <c r="M173" s="152"/>
      <c r="T173" s="153"/>
      <c r="AT173" s="148" t="s">
        <v>151</v>
      </c>
      <c r="AU173" s="148" t="s">
        <v>80</v>
      </c>
      <c r="AV173" s="12" t="s">
        <v>149</v>
      </c>
      <c r="AW173" s="12" t="s">
        <v>31</v>
      </c>
      <c r="AX173" s="12" t="s">
        <v>78</v>
      </c>
      <c r="AY173" s="148" t="s">
        <v>142</v>
      </c>
    </row>
    <row r="174" spans="2:65" s="10" customFormat="1" ht="22.9" customHeight="1">
      <c r="B174" s="115"/>
      <c r="D174" s="116" t="s">
        <v>69</v>
      </c>
      <c r="E174" s="179" t="s">
        <v>161</v>
      </c>
      <c r="F174" s="179" t="s">
        <v>2659</v>
      </c>
      <c r="I174" s="118"/>
      <c r="J174" s="180">
        <f>BK174</f>
        <v>0</v>
      </c>
      <c r="L174" s="115"/>
      <c r="M174" s="120"/>
      <c r="P174" s="121">
        <f>SUM(P175:P194)</f>
        <v>0</v>
      </c>
      <c r="R174" s="121">
        <f>SUM(R175:R194)</f>
        <v>0</v>
      </c>
      <c r="T174" s="122">
        <f>SUM(T175:T194)</f>
        <v>0</v>
      </c>
      <c r="AR174" s="116" t="s">
        <v>78</v>
      </c>
      <c r="AT174" s="123" t="s">
        <v>69</v>
      </c>
      <c r="AU174" s="123" t="s">
        <v>78</v>
      </c>
      <c r="AY174" s="116" t="s">
        <v>142</v>
      </c>
      <c r="BK174" s="124">
        <f>SUM(BK175:BK194)</f>
        <v>0</v>
      </c>
    </row>
    <row r="175" spans="2:65" s="1" customFormat="1" ht="16.5" customHeight="1">
      <c r="B175" s="32"/>
      <c r="C175" s="160" t="s">
        <v>226</v>
      </c>
      <c r="D175" s="160" t="s">
        <v>316</v>
      </c>
      <c r="E175" s="161" t="s">
        <v>2660</v>
      </c>
      <c r="F175" s="162" t="s">
        <v>2661</v>
      </c>
      <c r="G175" s="163" t="s">
        <v>298</v>
      </c>
      <c r="H175" s="164">
        <v>13.42</v>
      </c>
      <c r="I175" s="165"/>
      <c r="J175" s="166">
        <f>ROUND(I175*H175,2)</f>
        <v>0</v>
      </c>
      <c r="K175" s="162" t="s">
        <v>2576</v>
      </c>
      <c r="L175" s="32"/>
      <c r="M175" s="167" t="s">
        <v>19</v>
      </c>
      <c r="N175" s="168" t="s">
        <v>41</v>
      </c>
      <c r="P175" s="135">
        <f>O175*H175</f>
        <v>0</v>
      </c>
      <c r="Q175" s="135">
        <v>0</v>
      </c>
      <c r="R175" s="135">
        <f>Q175*H175</f>
        <v>0</v>
      </c>
      <c r="S175" s="135">
        <v>0</v>
      </c>
      <c r="T175" s="136">
        <f>S175*H175</f>
        <v>0</v>
      </c>
      <c r="AR175" s="137" t="s">
        <v>149</v>
      </c>
      <c r="AT175" s="137" t="s">
        <v>316</v>
      </c>
      <c r="AU175" s="137" t="s">
        <v>80</v>
      </c>
      <c r="AY175" s="17" t="s">
        <v>142</v>
      </c>
      <c r="BE175" s="138">
        <f>IF(N175="základní",J175,0)</f>
        <v>0</v>
      </c>
      <c r="BF175" s="138">
        <f>IF(N175="snížená",J175,0)</f>
        <v>0</v>
      </c>
      <c r="BG175" s="138">
        <f>IF(N175="zákl. přenesená",J175,0)</f>
        <v>0</v>
      </c>
      <c r="BH175" s="138">
        <f>IF(N175="sníž. přenesená",J175,0)</f>
        <v>0</v>
      </c>
      <c r="BI175" s="138">
        <f>IF(N175="nulová",J175,0)</f>
        <v>0</v>
      </c>
      <c r="BJ175" s="17" t="s">
        <v>78</v>
      </c>
      <c r="BK175" s="138">
        <f>ROUND(I175*H175,2)</f>
        <v>0</v>
      </c>
      <c r="BL175" s="17" t="s">
        <v>149</v>
      </c>
      <c r="BM175" s="137" t="s">
        <v>411</v>
      </c>
    </row>
    <row r="176" spans="2:65" s="1" customFormat="1" ht="11.25">
      <c r="B176" s="32"/>
      <c r="D176" s="181" t="s">
        <v>2577</v>
      </c>
      <c r="F176" s="182" t="s">
        <v>2662</v>
      </c>
      <c r="I176" s="170"/>
      <c r="L176" s="32"/>
      <c r="M176" s="171"/>
      <c r="T176" s="53"/>
      <c r="AT176" s="17" t="s">
        <v>2577</v>
      </c>
      <c r="AU176" s="17" t="s">
        <v>80</v>
      </c>
    </row>
    <row r="177" spans="2:65" s="11" customFormat="1" ht="11.25">
      <c r="B177" s="139"/>
      <c r="D177" s="140" t="s">
        <v>151</v>
      </c>
      <c r="E177" s="141" t="s">
        <v>19</v>
      </c>
      <c r="F177" s="142" t="s">
        <v>2663</v>
      </c>
      <c r="H177" s="143">
        <v>13.42</v>
      </c>
      <c r="I177" s="144"/>
      <c r="L177" s="139"/>
      <c r="M177" s="145"/>
      <c r="T177" s="146"/>
      <c r="AT177" s="141" t="s">
        <v>151</v>
      </c>
      <c r="AU177" s="141" t="s">
        <v>80</v>
      </c>
      <c r="AV177" s="11" t="s">
        <v>80</v>
      </c>
      <c r="AW177" s="11" t="s">
        <v>31</v>
      </c>
      <c r="AX177" s="11" t="s">
        <v>70</v>
      </c>
      <c r="AY177" s="141" t="s">
        <v>142</v>
      </c>
    </row>
    <row r="178" spans="2:65" s="12" customFormat="1" ht="11.25">
      <c r="B178" s="147"/>
      <c r="D178" s="140" t="s">
        <v>151</v>
      </c>
      <c r="E178" s="148" t="s">
        <v>19</v>
      </c>
      <c r="F178" s="149" t="s">
        <v>154</v>
      </c>
      <c r="H178" s="150">
        <v>13.42</v>
      </c>
      <c r="I178" s="151"/>
      <c r="L178" s="147"/>
      <c r="M178" s="152"/>
      <c r="T178" s="153"/>
      <c r="AT178" s="148" t="s">
        <v>151</v>
      </c>
      <c r="AU178" s="148" t="s">
        <v>80</v>
      </c>
      <c r="AV178" s="12" t="s">
        <v>149</v>
      </c>
      <c r="AW178" s="12" t="s">
        <v>31</v>
      </c>
      <c r="AX178" s="12" t="s">
        <v>78</v>
      </c>
      <c r="AY178" s="148" t="s">
        <v>142</v>
      </c>
    </row>
    <row r="179" spans="2:65" s="1" customFormat="1" ht="24.2" customHeight="1">
      <c r="B179" s="32"/>
      <c r="C179" s="160" t="s">
        <v>272</v>
      </c>
      <c r="D179" s="160" t="s">
        <v>316</v>
      </c>
      <c r="E179" s="161" t="s">
        <v>2664</v>
      </c>
      <c r="F179" s="162" t="s">
        <v>2665</v>
      </c>
      <c r="G179" s="163" t="s">
        <v>298</v>
      </c>
      <c r="H179" s="164">
        <v>13.42</v>
      </c>
      <c r="I179" s="165"/>
      <c r="J179" s="166">
        <f>ROUND(I179*H179,2)</f>
        <v>0</v>
      </c>
      <c r="K179" s="162" t="s">
        <v>2576</v>
      </c>
      <c r="L179" s="32"/>
      <c r="M179" s="167" t="s">
        <v>19</v>
      </c>
      <c r="N179" s="168" t="s">
        <v>41</v>
      </c>
      <c r="P179" s="135">
        <f>O179*H179</f>
        <v>0</v>
      </c>
      <c r="Q179" s="135">
        <v>0</v>
      </c>
      <c r="R179" s="135">
        <f>Q179*H179</f>
        <v>0</v>
      </c>
      <c r="S179" s="135">
        <v>0</v>
      </c>
      <c r="T179" s="136">
        <f>S179*H179</f>
        <v>0</v>
      </c>
      <c r="AR179" s="137" t="s">
        <v>149</v>
      </c>
      <c r="AT179" s="137" t="s">
        <v>316</v>
      </c>
      <c r="AU179" s="137" t="s">
        <v>80</v>
      </c>
      <c r="AY179" s="17" t="s">
        <v>142</v>
      </c>
      <c r="BE179" s="138">
        <f>IF(N179="základní",J179,0)</f>
        <v>0</v>
      </c>
      <c r="BF179" s="138">
        <f>IF(N179="snížená",J179,0)</f>
        <v>0</v>
      </c>
      <c r="BG179" s="138">
        <f>IF(N179="zákl. přenesená",J179,0)</f>
        <v>0</v>
      </c>
      <c r="BH179" s="138">
        <f>IF(N179="sníž. přenesená",J179,0)</f>
        <v>0</v>
      </c>
      <c r="BI179" s="138">
        <f>IF(N179="nulová",J179,0)</f>
        <v>0</v>
      </c>
      <c r="BJ179" s="17" t="s">
        <v>78</v>
      </c>
      <c r="BK179" s="138">
        <f>ROUND(I179*H179,2)</f>
        <v>0</v>
      </c>
      <c r="BL179" s="17" t="s">
        <v>149</v>
      </c>
      <c r="BM179" s="137" t="s">
        <v>422</v>
      </c>
    </row>
    <row r="180" spans="2:65" s="1" customFormat="1" ht="11.25">
      <c r="B180" s="32"/>
      <c r="D180" s="181" t="s">
        <v>2577</v>
      </c>
      <c r="F180" s="182" t="s">
        <v>2666</v>
      </c>
      <c r="I180" s="170"/>
      <c r="L180" s="32"/>
      <c r="M180" s="171"/>
      <c r="T180" s="53"/>
      <c r="AT180" s="17" t="s">
        <v>2577</v>
      </c>
      <c r="AU180" s="17" t="s">
        <v>80</v>
      </c>
    </row>
    <row r="181" spans="2:65" s="1" customFormat="1" ht="16.5" customHeight="1">
      <c r="B181" s="32"/>
      <c r="C181" s="160" t="s">
        <v>14</v>
      </c>
      <c r="D181" s="160" t="s">
        <v>316</v>
      </c>
      <c r="E181" s="161" t="s">
        <v>2667</v>
      </c>
      <c r="F181" s="162" t="s">
        <v>2668</v>
      </c>
      <c r="G181" s="163" t="s">
        <v>319</v>
      </c>
      <c r="H181" s="164">
        <v>83.17</v>
      </c>
      <c r="I181" s="165"/>
      <c r="J181" s="166">
        <f>ROUND(I181*H181,2)</f>
        <v>0</v>
      </c>
      <c r="K181" s="162" t="s">
        <v>2576</v>
      </c>
      <c r="L181" s="32"/>
      <c r="M181" s="167" t="s">
        <v>19</v>
      </c>
      <c r="N181" s="168" t="s">
        <v>41</v>
      </c>
      <c r="P181" s="135">
        <f>O181*H181</f>
        <v>0</v>
      </c>
      <c r="Q181" s="135">
        <v>0</v>
      </c>
      <c r="R181" s="135">
        <f>Q181*H181</f>
        <v>0</v>
      </c>
      <c r="S181" s="135">
        <v>0</v>
      </c>
      <c r="T181" s="136">
        <f>S181*H181</f>
        <v>0</v>
      </c>
      <c r="AR181" s="137" t="s">
        <v>149</v>
      </c>
      <c r="AT181" s="137" t="s">
        <v>316</v>
      </c>
      <c r="AU181" s="137" t="s">
        <v>80</v>
      </c>
      <c r="AY181" s="17" t="s">
        <v>142</v>
      </c>
      <c r="BE181" s="138">
        <f>IF(N181="základní",J181,0)</f>
        <v>0</v>
      </c>
      <c r="BF181" s="138">
        <f>IF(N181="snížená",J181,0)</f>
        <v>0</v>
      </c>
      <c r="BG181" s="138">
        <f>IF(N181="zákl. přenesená",J181,0)</f>
        <v>0</v>
      </c>
      <c r="BH181" s="138">
        <f>IF(N181="sníž. přenesená",J181,0)</f>
        <v>0</v>
      </c>
      <c r="BI181" s="138">
        <f>IF(N181="nulová",J181,0)</f>
        <v>0</v>
      </c>
      <c r="BJ181" s="17" t="s">
        <v>78</v>
      </c>
      <c r="BK181" s="138">
        <f>ROUND(I181*H181,2)</f>
        <v>0</v>
      </c>
      <c r="BL181" s="17" t="s">
        <v>149</v>
      </c>
      <c r="BM181" s="137" t="s">
        <v>432</v>
      </c>
    </row>
    <row r="182" spans="2:65" s="1" customFormat="1" ht="11.25">
      <c r="B182" s="32"/>
      <c r="D182" s="181" t="s">
        <v>2577</v>
      </c>
      <c r="F182" s="182" t="s">
        <v>2669</v>
      </c>
      <c r="I182" s="170"/>
      <c r="L182" s="32"/>
      <c r="M182" s="171"/>
      <c r="T182" s="53"/>
      <c r="AT182" s="17" t="s">
        <v>2577</v>
      </c>
      <c r="AU182" s="17" t="s">
        <v>80</v>
      </c>
    </row>
    <row r="183" spans="2:65" s="11" customFormat="1" ht="11.25">
      <c r="B183" s="139"/>
      <c r="D183" s="140" t="s">
        <v>151</v>
      </c>
      <c r="E183" s="141" t="s">
        <v>19</v>
      </c>
      <c r="F183" s="142" t="s">
        <v>2670</v>
      </c>
      <c r="H183" s="143">
        <v>83.17</v>
      </c>
      <c r="I183" s="144"/>
      <c r="L183" s="139"/>
      <c r="M183" s="145"/>
      <c r="T183" s="146"/>
      <c r="AT183" s="141" t="s">
        <v>151</v>
      </c>
      <c r="AU183" s="141" t="s">
        <v>80</v>
      </c>
      <c r="AV183" s="11" t="s">
        <v>80</v>
      </c>
      <c r="AW183" s="11" t="s">
        <v>31</v>
      </c>
      <c r="AX183" s="11" t="s">
        <v>70</v>
      </c>
      <c r="AY183" s="141" t="s">
        <v>142</v>
      </c>
    </row>
    <row r="184" spans="2:65" s="12" customFormat="1" ht="11.25">
      <c r="B184" s="147"/>
      <c r="D184" s="140" t="s">
        <v>151</v>
      </c>
      <c r="E184" s="148" t="s">
        <v>19</v>
      </c>
      <c r="F184" s="149" t="s">
        <v>154</v>
      </c>
      <c r="H184" s="150">
        <v>83.17</v>
      </c>
      <c r="I184" s="151"/>
      <c r="L184" s="147"/>
      <c r="M184" s="152"/>
      <c r="T184" s="153"/>
      <c r="AT184" s="148" t="s">
        <v>151</v>
      </c>
      <c r="AU184" s="148" t="s">
        <v>80</v>
      </c>
      <c r="AV184" s="12" t="s">
        <v>149</v>
      </c>
      <c r="AW184" s="12" t="s">
        <v>31</v>
      </c>
      <c r="AX184" s="12" t="s">
        <v>78</v>
      </c>
      <c r="AY184" s="148" t="s">
        <v>142</v>
      </c>
    </row>
    <row r="185" spans="2:65" s="1" customFormat="1" ht="16.5" customHeight="1">
      <c r="B185" s="32"/>
      <c r="C185" s="160" t="s">
        <v>178</v>
      </c>
      <c r="D185" s="160" t="s">
        <v>316</v>
      </c>
      <c r="E185" s="161" t="s">
        <v>2671</v>
      </c>
      <c r="F185" s="162" t="s">
        <v>2672</v>
      </c>
      <c r="G185" s="163" t="s">
        <v>319</v>
      </c>
      <c r="H185" s="164">
        <v>83.17</v>
      </c>
      <c r="I185" s="165"/>
      <c r="J185" s="166">
        <f>ROUND(I185*H185,2)</f>
        <v>0</v>
      </c>
      <c r="K185" s="162" t="s">
        <v>2576</v>
      </c>
      <c r="L185" s="32"/>
      <c r="M185" s="167" t="s">
        <v>19</v>
      </c>
      <c r="N185" s="168" t="s">
        <v>41</v>
      </c>
      <c r="P185" s="135">
        <f>O185*H185</f>
        <v>0</v>
      </c>
      <c r="Q185" s="135">
        <v>0</v>
      </c>
      <c r="R185" s="135">
        <f>Q185*H185</f>
        <v>0</v>
      </c>
      <c r="S185" s="135">
        <v>0</v>
      </c>
      <c r="T185" s="136">
        <f>S185*H185</f>
        <v>0</v>
      </c>
      <c r="AR185" s="137" t="s">
        <v>149</v>
      </c>
      <c r="AT185" s="137" t="s">
        <v>316</v>
      </c>
      <c r="AU185" s="137" t="s">
        <v>80</v>
      </c>
      <c r="AY185" s="17" t="s">
        <v>142</v>
      </c>
      <c r="BE185" s="138">
        <f>IF(N185="základní",J185,0)</f>
        <v>0</v>
      </c>
      <c r="BF185" s="138">
        <f>IF(N185="snížená",J185,0)</f>
        <v>0</v>
      </c>
      <c r="BG185" s="138">
        <f>IF(N185="zákl. přenesená",J185,0)</f>
        <v>0</v>
      </c>
      <c r="BH185" s="138">
        <f>IF(N185="sníž. přenesená",J185,0)</f>
        <v>0</v>
      </c>
      <c r="BI185" s="138">
        <f>IF(N185="nulová",J185,0)</f>
        <v>0</v>
      </c>
      <c r="BJ185" s="17" t="s">
        <v>78</v>
      </c>
      <c r="BK185" s="138">
        <f>ROUND(I185*H185,2)</f>
        <v>0</v>
      </c>
      <c r="BL185" s="17" t="s">
        <v>149</v>
      </c>
      <c r="BM185" s="137" t="s">
        <v>444</v>
      </c>
    </row>
    <row r="186" spans="2:65" s="1" customFormat="1" ht="11.25">
      <c r="B186" s="32"/>
      <c r="D186" s="181" t="s">
        <v>2577</v>
      </c>
      <c r="F186" s="182" t="s">
        <v>2673</v>
      </c>
      <c r="I186" s="170"/>
      <c r="L186" s="32"/>
      <c r="M186" s="171"/>
      <c r="T186" s="53"/>
      <c r="AT186" s="17" t="s">
        <v>2577</v>
      </c>
      <c r="AU186" s="17" t="s">
        <v>80</v>
      </c>
    </row>
    <row r="187" spans="2:65" s="1" customFormat="1" ht="16.5" customHeight="1">
      <c r="B187" s="32"/>
      <c r="C187" s="160" t="s">
        <v>283</v>
      </c>
      <c r="D187" s="160" t="s">
        <v>316</v>
      </c>
      <c r="E187" s="161" t="s">
        <v>2674</v>
      </c>
      <c r="F187" s="162" t="s">
        <v>2675</v>
      </c>
      <c r="G187" s="163" t="s">
        <v>290</v>
      </c>
      <c r="H187" s="164">
        <v>1.163</v>
      </c>
      <c r="I187" s="165"/>
      <c r="J187" s="166">
        <f>ROUND(I187*H187,2)</f>
        <v>0</v>
      </c>
      <c r="K187" s="162" t="s">
        <v>2576</v>
      </c>
      <c r="L187" s="32"/>
      <c r="M187" s="167" t="s">
        <v>19</v>
      </c>
      <c r="N187" s="168" t="s">
        <v>41</v>
      </c>
      <c r="P187" s="135">
        <f>O187*H187</f>
        <v>0</v>
      </c>
      <c r="Q187" s="135">
        <v>0</v>
      </c>
      <c r="R187" s="135">
        <f>Q187*H187</f>
        <v>0</v>
      </c>
      <c r="S187" s="135">
        <v>0</v>
      </c>
      <c r="T187" s="136">
        <f>S187*H187</f>
        <v>0</v>
      </c>
      <c r="AR187" s="137" t="s">
        <v>149</v>
      </c>
      <c r="AT187" s="137" t="s">
        <v>316</v>
      </c>
      <c r="AU187" s="137" t="s">
        <v>80</v>
      </c>
      <c r="AY187" s="17" t="s">
        <v>142</v>
      </c>
      <c r="BE187" s="138">
        <f>IF(N187="základní",J187,0)</f>
        <v>0</v>
      </c>
      <c r="BF187" s="138">
        <f>IF(N187="snížená",J187,0)</f>
        <v>0</v>
      </c>
      <c r="BG187" s="138">
        <f>IF(N187="zákl. přenesená",J187,0)</f>
        <v>0</v>
      </c>
      <c r="BH187" s="138">
        <f>IF(N187="sníž. přenesená",J187,0)</f>
        <v>0</v>
      </c>
      <c r="BI187" s="138">
        <f>IF(N187="nulová",J187,0)</f>
        <v>0</v>
      </c>
      <c r="BJ187" s="17" t="s">
        <v>78</v>
      </c>
      <c r="BK187" s="138">
        <f>ROUND(I187*H187,2)</f>
        <v>0</v>
      </c>
      <c r="BL187" s="17" t="s">
        <v>149</v>
      </c>
      <c r="BM187" s="137" t="s">
        <v>455</v>
      </c>
    </row>
    <row r="188" spans="2:65" s="1" customFormat="1" ht="11.25">
      <c r="B188" s="32"/>
      <c r="D188" s="181" t="s">
        <v>2577</v>
      </c>
      <c r="F188" s="182" t="s">
        <v>2676</v>
      </c>
      <c r="I188" s="170"/>
      <c r="L188" s="32"/>
      <c r="M188" s="171"/>
      <c r="T188" s="53"/>
      <c r="AT188" s="17" t="s">
        <v>2577</v>
      </c>
      <c r="AU188" s="17" t="s">
        <v>80</v>
      </c>
    </row>
    <row r="189" spans="2:65" s="11" customFormat="1" ht="11.25">
      <c r="B189" s="139"/>
      <c r="D189" s="140" t="s">
        <v>151</v>
      </c>
      <c r="E189" s="141" t="s">
        <v>19</v>
      </c>
      <c r="F189" s="142" t="s">
        <v>2677</v>
      </c>
      <c r="H189" s="143">
        <v>1.163</v>
      </c>
      <c r="I189" s="144"/>
      <c r="L189" s="139"/>
      <c r="M189" s="145"/>
      <c r="T189" s="146"/>
      <c r="AT189" s="141" t="s">
        <v>151</v>
      </c>
      <c r="AU189" s="141" t="s">
        <v>80</v>
      </c>
      <c r="AV189" s="11" t="s">
        <v>80</v>
      </c>
      <c r="AW189" s="11" t="s">
        <v>31</v>
      </c>
      <c r="AX189" s="11" t="s">
        <v>70</v>
      </c>
      <c r="AY189" s="141" t="s">
        <v>142</v>
      </c>
    </row>
    <row r="190" spans="2:65" s="12" customFormat="1" ht="11.25">
      <c r="B190" s="147"/>
      <c r="D190" s="140" t="s">
        <v>151</v>
      </c>
      <c r="E190" s="148" t="s">
        <v>19</v>
      </c>
      <c r="F190" s="149" t="s">
        <v>154</v>
      </c>
      <c r="H190" s="150">
        <v>1.163</v>
      </c>
      <c r="I190" s="151"/>
      <c r="L190" s="147"/>
      <c r="M190" s="152"/>
      <c r="T190" s="153"/>
      <c r="AT190" s="148" t="s">
        <v>151</v>
      </c>
      <c r="AU190" s="148" t="s">
        <v>80</v>
      </c>
      <c r="AV190" s="12" t="s">
        <v>149</v>
      </c>
      <c r="AW190" s="12" t="s">
        <v>31</v>
      </c>
      <c r="AX190" s="12" t="s">
        <v>78</v>
      </c>
      <c r="AY190" s="148" t="s">
        <v>142</v>
      </c>
    </row>
    <row r="191" spans="2:65" s="1" customFormat="1" ht="21.75" customHeight="1">
      <c r="B191" s="32"/>
      <c r="C191" s="160" t="s">
        <v>287</v>
      </c>
      <c r="D191" s="160" t="s">
        <v>316</v>
      </c>
      <c r="E191" s="161" t="s">
        <v>2678</v>
      </c>
      <c r="F191" s="162" t="s">
        <v>2679</v>
      </c>
      <c r="G191" s="163" t="s">
        <v>164</v>
      </c>
      <c r="H191" s="164">
        <v>24</v>
      </c>
      <c r="I191" s="165"/>
      <c r="J191" s="166">
        <f>ROUND(I191*H191,2)</f>
        <v>0</v>
      </c>
      <c r="K191" s="162" t="s">
        <v>2576</v>
      </c>
      <c r="L191" s="32"/>
      <c r="M191" s="167" t="s">
        <v>19</v>
      </c>
      <c r="N191" s="168" t="s">
        <v>41</v>
      </c>
      <c r="P191" s="135">
        <f>O191*H191</f>
        <v>0</v>
      </c>
      <c r="Q191" s="135">
        <v>0</v>
      </c>
      <c r="R191" s="135">
        <f>Q191*H191</f>
        <v>0</v>
      </c>
      <c r="S191" s="135">
        <v>0</v>
      </c>
      <c r="T191" s="136">
        <f>S191*H191</f>
        <v>0</v>
      </c>
      <c r="AR191" s="137" t="s">
        <v>149</v>
      </c>
      <c r="AT191" s="137" t="s">
        <v>316</v>
      </c>
      <c r="AU191" s="137" t="s">
        <v>80</v>
      </c>
      <c r="AY191" s="17" t="s">
        <v>142</v>
      </c>
      <c r="BE191" s="138">
        <f>IF(N191="základní",J191,0)</f>
        <v>0</v>
      </c>
      <c r="BF191" s="138">
        <f>IF(N191="snížená",J191,0)</f>
        <v>0</v>
      </c>
      <c r="BG191" s="138">
        <f>IF(N191="zákl. přenesená",J191,0)</f>
        <v>0</v>
      </c>
      <c r="BH191" s="138">
        <f>IF(N191="sníž. přenesená",J191,0)</f>
        <v>0</v>
      </c>
      <c r="BI191" s="138">
        <f>IF(N191="nulová",J191,0)</f>
        <v>0</v>
      </c>
      <c r="BJ191" s="17" t="s">
        <v>78</v>
      </c>
      <c r="BK191" s="138">
        <f>ROUND(I191*H191,2)</f>
        <v>0</v>
      </c>
      <c r="BL191" s="17" t="s">
        <v>149</v>
      </c>
      <c r="BM191" s="137" t="s">
        <v>463</v>
      </c>
    </row>
    <row r="192" spans="2:65" s="1" customFormat="1" ht="11.25">
      <c r="B192" s="32"/>
      <c r="D192" s="181" t="s">
        <v>2577</v>
      </c>
      <c r="F192" s="182" t="s">
        <v>2680</v>
      </c>
      <c r="I192" s="170"/>
      <c r="L192" s="32"/>
      <c r="M192" s="171"/>
      <c r="T192" s="53"/>
      <c r="AT192" s="17" t="s">
        <v>2577</v>
      </c>
      <c r="AU192" s="17" t="s">
        <v>80</v>
      </c>
    </row>
    <row r="193" spans="2:65" s="11" customFormat="1" ht="11.25">
      <c r="B193" s="139"/>
      <c r="D193" s="140" t="s">
        <v>151</v>
      </c>
      <c r="E193" s="141" t="s">
        <v>19</v>
      </c>
      <c r="F193" s="142" t="s">
        <v>2681</v>
      </c>
      <c r="H193" s="143">
        <v>24</v>
      </c>
      <c r="I193" s="144"/>
      <c r="L193" s="139"/>
      <c r="M193" s="145"/>
      <c r="T193" s="146"/>
      <c r="AT193" s="141" t="s">
        <v>151</v>
      </c>
      <c r="AU193" s="141" t="s">
        <v>80</v>
      </c>
      <c r="AV193" s="11" t="s">
        <v>80</v>
      </c>
      <c r="AW193" s="11" t="s">
        <v>31</v>
      </c>
      <c r="AX193" s="11" t="s">
        <v>70</v>
      </c>
      <c r="AY193" s="141" t="s">
        <v>142</v>
      </c>
    </row>
    <row r="194" spans="2:65" s="12" customFormat="1" ht="11.25">
      <c r="B194" s="147"/>
      <c r="D194" s="140" t="s">
        <v>151</v>
      </c>
      <c r="E194" s="148" t="s">
        <v>19</v>
      </c>
      <c r="F194" s="149" t="s">
        <v>154</v>
      </c>
      <c r="H194" s="150">
        <v>24</v>
      </c>
      <c r="I194" s="151"/>
      <c r="L194" s="147"/>
      <c r="M194" s="152"/>
      <c r="T194" s="153"/>
      <c r="AT194" s="148" t="s">
        <v>151</v>
      </c>
      <c r="AU194" s="148" t="s">
        <v>80</v>
      </c>
      <c r="AV194" s="12" t="s">
        <v>149</v>
      </c>
      <c r="AW194" s="12" t="s">
        <v>31</v>
      </c>
      <c r="AX194" s="12" t="s">
        <v>78</v>
      </c>
      <c r="AY194" s="148" t="s">
        <v>142</v>
      </c>
    </row>
    <row r="195" spans="2:65" s="10" customFormat="1" ht="22.9" customHeight="1">
      <c r="B195" s="115"/>
      <c r="D195" s="116" t="s">
        <v>69</v>
      </c>
      <c r="E195" s="179" t="s">
        <v>149</v>
      </c>
      <c r="F195" s="179" t="s">
        <v>2682</v>
      </c>
      <c r="I195" s="118"/>
      <c r="J195" s="180">
        <f>BK195</f>
        <v>0</v>
      </c>
      <c r="L195" s="115"/>
      <c r="M195" s="120"/>
      <c r="P195" s="121">
        <f>SUM(P196:P213)</f>
        <v>0</v>
      </c>
      <c r="R195" s="121">
        <f>SUM(R196:R213)</f>
        <v>0</v>
      </c>
      <c r="T195" s="122">
        <f>SUM(T196:T213)</f>
        <v>0</v>
      </c>
      <c r="AR195" s="116" t="s">
        <v>78</v>
      </c>
      <c r="AT195" s="123" t="s">
        <v>69</v>
      </c>
      <c r="AU195" s="123" t="s">
        <v>78</v>
      </c>
      <c r="AY195" s="116" t="s">
        <v>142</v>
      </c>
      <c r="BK195" s="124">
        <f>SUM(BK196:BK213)</f>
        <v>0</v>
      </c>
    </row>
    <row r="196" spans="2:65" s="1" customFormat="1" ht="24.2" customHeight="1">
      <c r="B196" s="32"/>
      <c r="C196" s="160" t="s">
        <v>295</v>
      </c>
      <c r="D196" s="160" t="s">
        <v>316</v>
      </c>
      <c r="E196" s="161" t="s">
        <v>2683</v>
      </c>
      <c r="F196" s="162" t="s">
        <v>2684</v>
      </c>
      <c r="G196" s="163" t="s">
        <v>319</v>
      </c>
      <c r="H196" s="164">
        <v>0.78800000000000003</v>
      </c>
      <c r="I196" s="165"/>
      <c r="J196" s="166">
        <f>ROUND(I196*H196,2)</f>
        <v>0</v>
      </c>
      <c r="K196" s="162" t="s">
        <v>2576</v>
      </c>
      <c r="L196" s="32"/>
      <c r="M196" s="167" t="s">
        <v>19</v>
      </c>
      <c r="N196" s="168" t="s">
        <v>41</v>
      </c>
      <c r="P196" s="135">
        <f>O196*H196</f>
        <v>0</v>
      </c>
      <c r="Q196" s="135">
        <v>0</v>
      </c>
      <c r="R196" s="135">
        <f>Q196*H196</f>
        <v>0</v>
      </c>
      <c r="S196" s="135">
        <v>0</v>
      </c>
      <c r="T196" s="136">
        <f>S196*H196</f>
        <v>0</v>
      </c>
      <c r="AR196" s="137" t="s">
        <v>149</v>
      </c>
      <c r="AT196" s="137" t="s">
        <v>316</v>
      </c>
      <c r="AU196" s="137" t="s">
        <v>80</v>
      </c>
      <c r="AY196" s="17" t="s">
        <v>142</v>
      </c>
      <c r="BE196" s="138">
        <f>IF(N196="základní",J196,0)</f>
        <v>0</v>
      </c>
      <c r="BF196" s="138">
        <f>IF(N196="snížená",J196,0)</f>
        <v>0</v>
      </c>
      <c r="BG196" s="138">
        <f>IF(N196="zákl. přenesená",J196,0)</f>
        <v>0</v>
      </c>
      <c r="BH196" s="138">
        <f>IF(N196="sníž. přenesená",J196,0)</f>
        <v>0</v>
      </c>
      <c r="BI196" s="138">
        <f>IF(N196="nulová",J196,0)</f>
        <v>0</v>
      </c>
      <c r="BJ196" s="17" t="s">
        <v>78</v>
      </c>
      <c r="BK196" s="138">
        <f>ROUND(I196*H196,2)</f>
        <v>0</v>
      </c>
      <c r="BL196" s="17" t="s">
        <v>149</v>
      </c>
      <c r="BM196" s="137" t="s">
        <v>471</v>
      </c>
    </row>
    <row r="197" spans="2:65" s="1" customFormat="1" ht="11.25">
      <c r="B197" s="32"/>
      <c r="D197" s="181" t="s">
        <v>2577</v>
      </c>
      <c r="F197" s="182" t="s">
        <v>2685</v>
      </c>
      <c r="I197" s="170"/>
      <c r="L197" s="32"/>
      <c r="M197" s="171"/>
      <c r="T197" s="53"/>
      <c r="AT197" s="17" t="s">
        <v>2577</v>
      </c>
      <c r="AU197" s="17" t="s">
        <v>80</v>
      </c>
    </row>
    <row r="198" spans="2:65" s="11" customFormat="1" ht="11.25">
      <c r="B198" s="139"/>
      <c r="D198" s="140" t="s">
        <v>151</v>
      </c>
      <c r="E198" s="141" t="s">
        <v>19</v>
      </c>
      <c r="F198" s="142" t="s">
        <v>2686</v>
      </c>
      <c r="H198" s="143">
        <v>0.78800000000000003</v>
      </c>
      <c r="I198" s="144"/>
      <c r="L198" s="139"/>
      <c r="M198" s="145"/>
      <c r="T198" s="146"/>
      <c r="AT198" s="141" t="s">
        <v>151</v>
      </c>
      <c r="AU198" s="141" t="s">
        <v>80</v>
      </c>
      <c r="AV198" s="11" t="s">
        <v>80</v>
      </c>
      <c r="AW198" s="11" t="s">
        <v>31</v>
      </c>
      <c r="AX198" s="11" t="s">
        <v>70</v>
      </c>
      <c r="AY198" s="141" t="s">
        <v>142</v>
      </c>
    </row>
    <row r="199" spans="2:65" s="12" customFormat="1" ht="11.25">
      <c r="B199" s="147"/>
      <c r="D199" s="140" t="s">
        <v>151</v>
      </c>
      <c r="E199" s="148" t="s">
        <v>19</v>
      </c>
      <c r="F199" s="149" t="s">
        <v>154</v>
      </c>
      <c r="H199" s="150">
        <v>0.78800000000000003</v>
      </c>
      <c r="I199" s="151"/>
      <c r="L199" s="147"/>
      <c r="M199" s="152"/>
      <c r="T199" s="153"/>
      <c r="AT199" s="148" t="s">
        <v>151</v>
      </c>
      <c r="AU199" s="148" t="s">
        <v>80</v>
      </c>
      <c r="AV199" s="12" t="s">
        <v>149</v>
      </c>
      <c r="AW199" s="12" t="s">
        <v>31</v>
      </c>
      <c r="AX199" s="12" t="s">
        <v>78</v>
      </c>
      <c r="AY199" s="148" t="s">
        <v>142</v>
      </c>
    </row>
    <row r="200" spans="2:65" s="1" customFormat="1" ht="24.2" customHeight="1">
      <c r="B200" s="32"/>
      <c r="C200" s="160" t="s">
        <v>302</v>
      </c>
      <c r="D200" s="160" t="s">
        <v>316</v>
      </c>
      <c r="E200" s="161" t="s">
        <v>2687</v>
      </c>
      <c r="F200" s="162" t="s">
        <v>2688</v>
      </c>
      <c r="G200" s="163" t="s">
        <v>319</v>
      </c>
      <c r="H200" s="164">
        <v>0.78800000000000003</v>
      </c>
      <c r="I200" s="165"/>
      <c r="J200" s="166">
        <f>ROUND(I200*H200,2)</f>
        <v>0</v>
      </c>
      <c r="K200" s="162" t="s">
        <v>2576</v>
      </c>
      <c r="L200" s="32"/>
      <c r="M200" s="167" t="s">
        <v>19</v>
      </c>
      <c r="N200" s="168" t="s">
        <v>41</v>
      </c>
      <c r="P200" s="135">
        <f>O200*H200</f>
        <v>0</v>
      </c>
      <c r="Q200" s="135">
        <v>0</v>
      </c>
      <c r="R200" s="135">
        <f>Q200*H200</f>
        <v>0</v>
      </c>
      <c r="S200" s="135">
        <v>0</v>
      </c>
      <c r="T200" s="136">
        <f>S200*H200</f>
        <v>0</v>
      </c>
      <c r="AR200" s="137" t="s">
        <v>149</v>
      </c>
      <c r="AT200" s="137" t="s">
        <v>316</v>
      </c>
      <c r="AU200" s="137" t="s">
        <v>80</v>
      </c>
      <c r="AY200" s="17" t="s">
        <v>142</v>
      </c>
      <c r="BE200" s="138">
        <f>IF(N200="základní",J200,0)</f>
        <v>0</v>
      </c>
      <c r="BF200" s="138">
        <f>IF(N200="snížená",J200,0)</f>
        <v>0</v>
      </c>
      <c r="BG200" s="138">
        <f>IF(N200="zákl. přenesená",J200,0)</f>
        <v>0</v>
      </c>
      <c r="BH200" s="138">
        <f>IF(N200="sníž. přenesená",J200,0)</f>
        <v>0</v>
      </c>
      <c r="BI200" s="138">
        <f>IF(N200="nulová",J200,0)</f>
        <v>0</v>
      </c>
      <c r="BJ200" s="17" t="s">
        <v>78</v>
      </c>
      <c r="BK200" s="138">
        <f>ROUND(I200*H200,2)</f>
        <v>0</v>
      </c>
      <c r="BL200" s="17" t="s">
        <v>149</v>
      </c>
      <c r="BM200" s="137" t="s">
        <v>479</v>
      </c>
    </row>
    <row r="201" spans="2:65" s="1" customFormat="1" ht="11.25">
      <c r="B201" s="32"/>
      <c r="D201" s="181" t="s">
        <v>2577</v>
      </c>
      <c r="F201" s="182" t="s">
        <v>2689</v>
      </c>
      <c r="I201" s="170"/>
      <c r="L201" s="32"/>
      <c r="M201" s="171"/>
      <c r="T201" s="53"/>
      <c r="AT201" s="17" t="s">
        <v>2577</v>
      </c>
      <c r="AU201" s="17" t="s">
        <v>80</v>
      </c>
    </row>
    <row r="202" spans="2:65" s="1" customFormat="1" ht="33" customHeight="1">
      <c r="B202" s="32"/>
      <c r="C202" s="160" t="s">
        <v>308</v>
      </c>
      <c r="D202" s="160" t="s">
        <v>316</v>
      </c>
      <c r="E202" s="161" t="s">
        <v>2690</v>
      </c>
      <c r="F202" s="162" t="s">
        <v>2691</v>
      </c>
      <c r="G202" s="163" t="s">
        <v>298</v>
      </c>
      <c r="H202" s="164">
        <v>8.4</v>
      </c>
      <c r="I202" s="165"/>
      <c r="J202" s="166">
        <f>ROUND(I202*H202,2)</f>
        <v>0</v>
      </c>
      <c r="K202" s="162" t="s">
        <v>2576</v>
      </c>
      <c r="L202" s="32"/>
      <c r="M202" s="167" t="s">
        <v>19</v>
      </c>
      <c r="N202" s="168" t="s">
        <v>41</v>
      </c>
      <c r="P202" s="135">
        <f>O202*H202</f>
        <v>0</v>
      </c>
      <c r="Q202" s="135">
        <v>0</v>
      </c>
      <c r="R202" s="135">
        <f>Q202*H202</f>
        <v>0</v>
      </c>
      <c r="S202" s="135">
        <v>0</v>
      </c>
      <c r="T202" s="136">
        <f>S202*H202</f>
        <v>0</v>
      </c>
      <c r="AR202" s="137" t="s">
        <v>149</v>
      </c>
      <c r="AT202" s="137" t="s">
        <v>316</v>
      </c>
      <c r="AU202" s="137" t="s">
        <v>80</v>
      </c>
      <c r="AY202" s="17" t="s">
        <v>142</v>
      </c>
      <c r="BE202" s="138">
        <f>IF(N202="základní",J202,0)</f>
        <v>0</v>
      </c>
      <c r="BF202" s="138">
        <f>IF(N202="snížená",J202,0)</f>
        <v>0</v>
      </c>
      <c r="BG202" s="138">
        <f>IF(N202="zákl. přenesená",J202,0)</f>
        <v>0</v>
      </c>
      <c r="BH202" s="138">
        <f>IF(N202="sníž. přenesená",J202,0)</f>
        <v>0</v>
      </c>
      <c r="BI202" s="138">
        <f>IF(N202="nulová",J202,0)</f>
        <v>0</v>
      </c>
      <c r="BJ202" s="17" t="s">
        <v>78</v>
      </c>
      <c r="BK202" s="138">
        <f>ROUND(I202*H202,2)</f>
        <v>0</v>
      </c>
      <c r="BL202" s="17" t="s">
        <v>149</v>
      </c>
      <c r="BM202" s="137" t="s">
        <v>487</v>
      </c>
    </row>
    <row r="203" spans="2:65" s="1" customFormat="1" ht="11.25">
      <c r="B203" s="32"/>
      <c r="D203" s="181" t="s">
        <v>2577</v>
      </c>
      <c r="F203" s="182" t="s">
        <v>2692</v>
      </c>
      <c r="I203" s="170"/>
      <c r="L203" s="32"/>
      <c r="M203" s="171"/>
      <c r="T203" s="53"/>
      <c r="AT203" s="17" t="s">
        <v>2577</v>
      </c>
      <c r="AU203" s="17" t="s">
        <v>80</v>
      </c>
    </row>
    <row r="204" spans="2:65" s="11" customFormat="1" ht="11.25">
      <c r="B204" s="139"/>
      <c r="D204" s="140" t="s">
        <v>151</v>
      </c>
      <c r="E204" s="141" t="s">
        <v>19</v>
      </c>
      <c r="F204" s="142" t="s">
        <v>2693</v>
      </c>
      <c r="H204" s="143">
        <v>8.4</v>
      </c>
      <c r="I204" s="144"/>
      <c r="L204" s="139"/>
      <c r="M204" s="145"/>
      <c r="T204" s="146"/>
      <c r="AT204" s="141" t="s">
        <v>151</v>
      </c>
      <c r="AU204" s="141" t="s">
        <v>80</v>
      </c>
      <c r="AV204" s="11" t="s">
        <v>80</v>
      </c>
      <c r="AW204" s="11" t="s">
        <v>31</v>
      </c>
      <c r="AX204" s="11" t="s">
        <v>70</v>
      </c>
      <c r="AY204" s="141" t="s">
        <v>142</v>
      </c>
    </row>
    <row r="205" spans="2:65" s="12" customFormat="1" ht="11.25">
      <c r="B205" s="147"/>
      <c r="D205" s="140" t="s">
        <v>151</v>
      </c>
      <c r="E205" s="148" t="s">
        <v>19</v>
      </c>
      <c r="F205" s="149" t="s">
        <v>154</v>
      </c>
      <c r="H205" s="150">
        <v>8.4</v>
      </c>
      <c r="I205" s="151"/>
      <c r="L205" s="147"/>
      <c r="M205" s="152"/>
      <c r="T205" s="153"/>
      <c r="AT205" s="148" t="s">
        <v>151</v>
      </c>
      <c r="AU205" s="148" t="s">
        <v>80</v>
      </c>
      <c r="AV205" s="12" t="s">
        <v>149</v>
      </c>
      <c r="AW205" s="12" t="s">
        <v>31</v>
      </c>
      <c r="AX205" s="12" t="s">
        <v>78</v>
      </c>
      <c r="AY205" s="148" t="s">
        <v>142</v>
      </c>
    </row>
    <row r="206" spans="2:65" s="1" customFormat="1" ht="24.2" customHeight="1">
      <c r="B206" s="32"/>
      <c r="C206" s="160" t="s">
        <v>313</v>
      </c>
      <c r="D206" s="160" t="s">
        <v>316</v>
      </c>
      <c r="E206" s="161" t="s">
        <v>2694</v>
      </c>
      <c r="F206" s="162" t="s">
        <v>2695</v>
      </c>
      <c r="G206" s="163" t="s">
        <v>298</v>
      </c>
      <c r="H206" s="164">
        <v>210</v>
      </c>
      <c r="I206" s="165"/>
      <c r="J206" s="166">
        <f>ROUND(I206*H206,2)</f>
        <v>0</v>
      </c>
      <c r="K206" s="162" t="s">
        <v>2576</v>
      </c>
      <c r="L206" s="32"/>
      <c r="M206" s="167" t="s">
        <v>19</v>
      </c>
      <c r="N206" s="168" t="s">
        <v>41</v>
      </c>
      <c r="P206" s="135">
        <f>O206*H206</f>
        <v>0</v>
      </c>
      <c r="Q206" s="135">
        <v>0</v>
      </c>
      <c r="R206" s="135">
        <f>Q206*H206</f>
        <v>0</v>
      </c>
      <c r="S206" s="135">
        <v>0</v>
      </c>
      <c r="T206" s="136">
        <f>S206*H206</f>
        <v>0</v>
      </c>
      <c r="AR206" s="137" t="s">
        <v>149</v>
      </c>
      <c r="AT206" s="137" t="s">
        <v>316</v>
      </c>
      <c r="AU206" s="137" t="s">
        <v>80</v>
      </c>
      <c r="AY206" s="17" t="s">
        <v>142</v>
      </c>
      <c r="BE206" s="138">
        <f>IF(N206="základní",J206,0)</f>
        <v>0</v>
      </c>
      <c r="BF206" s="138">
        <f>IF(N206="snížená",J206,0)</f>
        <v>0</v>
      </c>
      <c r="BG206" s="138">
        <f>IF(N206="zákl. přenesená",J206,0)</f>
        <v>0</v>
      </c>
      <c r="BH206" s="138">
        <f>IF(N206="sníž. přenesená",J206,0)</f>
        <v>0</v>
      </c>
      <c r="BI206" s="138">
        <f>IF(N206="nulová",J206,0)</f>
        <v>0</v>
      </c>
      <c r="BJ206" s="17" t="s">
        <v>78</v>
      </c>
      <c r="BK206" s="138">
        <f>ROUND(I206*H206,2)</f>
        <v>0</v>
      </c>
      <c r="BL206" s="17" t="s">
        <v>149</v>
      </c>
      <c r="BM206" s="137" t="s">
        <v>495</v>
      </c>
    </row>
    <row r="207" spans="2:65" s="1" customFormat="1" ht="11.25">
      <c r="B207" s="32"/>
      <c r="D207" s="181" t="s">
        <v>2577</v>
      </c>
      <c r="F207" s="182" t="s">
        <v>2696</v>
      </c>
      <c r="I207" s="170"/>
      <c r="L207" s="32"/>
      <c r="M207" s="171"/>
      <c r="T207" s="53"/>
      <c r="AT207" s="17" t="s">
        <v>2577</v>
      </c>
      <c r="AU207" s="17" t="s">
        <v>80</v>
      </c>
    </row>
    <row r="208" spans="2:65" s="11" customFormat="1" ht="11.25">
      <c r="B208" s="139"/>
      <c r="D208" s="140" t="s">
        <v>151</v>
      </c>
      <c r="E208" s="141" t="s">
        <v>19</v>
      </c>
      <c r="F208" s="142" t="s">
        <v>2697</v>
      </c>
      <c r="H208" s="143">
        <v>210</v>
      </c>
      <c r="I208" s="144"/>
      <c r="L208" s="139"/>
      <c r="M208" s="145"/>
      <c r="T208" s="146"/>
      <c r="AT208" s="141" t="s">
        <v>151</v>
      </c>
      <c r="AU208" s="141" t="s">
        <v>80</v>
      </c>
      <c r="AV208" s="11" t="s">
        <v>80</v>
      </c>
      <c r="AW208" s="11" t="s">
        <v>31</v>
      </c>
      <c r="AX208" s="11" t="s">
        <v>70</v>
      </c>
      <c r="AY208" s="141" t="s">
        <v>142</v>
      </c>
    </row>
    <row r="209" spans="2:65" s="12" customFormat="1" ht="11.25">
      <c r="B209" s="147"/>
      <c r="D209" s="140" t="s">
        <v>151</v>
      </c>
      <c r="E209" s="148" t="s">
        <v>19</v>
      </c>
      <c r="F209" s="149" t="s">
        <v>154</v>
      </c>
      <c r="H209" s="150">
        <v>210</v>
      </c>
      <c r="I209" s="151"/>
      <c r="L209" s="147"/>
      <c r="M209" s="152"/>
      <c r="T209" s="153"/>
      <c r="AT209" s="148" t="s">
        <v>151</v>
      </c>
      <c r="AU209" s="148" t="s">
        <v>80</v>
      </c>
      <c r="AV209" s="12" t="s">
        <v>149</v>
      </c>
      <c r="AW209" s="12" t="s">
        <v>31</v>
      </c>
      <c r="AX209" s="12" t="s">
        <v>78</v>
      </c>
      <c r="AY209" s="148" t="s">
        <v>142</v>
      </c>
    </row>
    <row r="210" spans="2:65" s="1" customFormat="1" ht="33" customHeight="1">
      <c r="B210" s="32"/>
      <c r="C210" s="160" t="s">
        <v>322</v>
      </c>
      <c r="D210" s="160" t="s">
        <v>316</v>
      </c>
      <c r="E210" s="161" t="s">
        <v>2698</v>
      </c>
      <c r="F210" s="162" t="s">
        <v>2699</v>
      </c>
      <c r="G210" s="163" t="s">
        <v>319</v>
      </c>
      <c r="H210" s="164">
        <v>65</v>
      </c>
      <c r="I210" s="165"/>
      <c r="J210" s="166">
        <f>ROUND(I210*H210,2)</f>
        <v>0</v>
      </c>
      <c r="K210" s="162" t="s">
        <v>2576</v>
      </c>
      <c r="L210" s="32"/>
      <c r="M210" s="167" t="s">
        <v>19</v>
      </c>
      <c r="N210" s="168" t="s">
        <v>41</v>
      </c>
      <c r="P210" s="135">
        <f>O210*H210</f>
        <v>0</v>
      </c>
      <c r="Q210" s="135">
        <v>0</v>
      </c>
      <c r="R210" s="135">
        <f>Q210*H210</f>
        <v>0</v>
      </c>
      <c r="S210" s="135">
        <v>0</v>
      </c>
      <c r="T210" s="136">
        <f>S210*H210</f>
        <v>0</v>
      </c>
      <c r="AR210" s="137" t="s">
        <v>149</v>
      </c>
      <c r="AT210" s="137" t="s">
        <v>316</v>
      </c>
      <c r="AU210" s="137" t="s">
        <v>80</v>
      </c>
      <c r="AY210" s="17" t="s">
        <v>142</v>
      </c>
      <c r="BE210" s="138">
        <f>IF(N210="základní",J210,0)</f>
        <v>0</v>
      </c>
      <c r="BF210" s="138">
        <f>IF(N210="snížená",J210,0)</f>
        <v>0</v>
      </c>
      <c r="BG210" s="138">
        <f>IF(N210="zákl. přenesená",J210,0)</f>
        <v>0</v>
      </c>
      <c r="BH210" s="138">
        <f>IF(N210="sníž. přenesená",J210,0)</f>
        <v>0</v>
      </c>
      <c r="BI210" s="138">
        <f>IF(N210="nulová",J210,0)</f>
        <v>0</v>
      </c>
      <c r="BJ210" s="17" t="s">
        <v>78</v>
      </c>
      <c r="BK210" s="138">
        <f>ROUND(I210*H210,2)</f>
        <v>0</v>
      </c>
      <c r="BL210" s="17" t="s">
        <v>149</v>
      </c>
      <c r="BM210" s="137" t="s">
        <v>503</v>
      </c>
    </row>
    <row r="211" spans="2:65" s="1" customFormat="1" ht="11.25">
      <c r="B211" s="32"/>
      <c r="D211" s="181" t="s">
        <v>2577</v>
      </c>
      <c r="F211" s="182" t="s">
        <v>2700</v>
      </c>
      <c r="I211" s="170"/>
      <c r="L211" s="32"/>
      <c r="M211" s="171"/>
      <c r="T211" s="53"/>
      <c r="AT211" s="17" t="s">
        <v>2577</v>
      </c>
      <c r="AU211" s="17" t="s">
        <v>80</v>
      </c>
    </row>
    <row r="212" spans="2:65" s="11" customFormat="1" ht="11.25">
      <c r="B212" s="139"/>
      <c r="D212" s="140" t="s">
        <v>151</v>
      </c>
      <c r="E212" s="141" t="s">
        <v>19</v>
      </c>
      <c r="F212" s="142" t="s">
        <v>2701</v>
      </c>
      <c r="H212" s="143">
        <v>65</v>
      </c>
      <c r="I212" s="144"/>
      <c r="L212" s="139"/>
      <c r="M212" s="145"/>
      <c r="T212" s="146"/>
      <c r="AT212" s="141" t="s">
        <v>151</v>
      </c>
      <c r="AU212" s="141" t="s">
        <v>80</v>
      </c>
      <c r="AV212" s="11" t="s">
        <v>80</v>
      </c>
      <c r="AW212" s="11" t="s">
        <v>31</v>
      </c>
      <c r="AX212" s="11" t="s">
        <v>70</v>
      </c>
      <c r="AY212" s="141" t="s">
        <v>142</v>
      </c>
    </row>
    <row r="213" spans="2:65" s="12" customFormat="1" ht="11.25">
      <c r="B213" s="147"/>
      <c r="D213" s="140" t="s">
        <v>151</v>
      </c>
      <c r="E213" s="148" t="s">
        <v>19</v>
      </c>
      <c r="F213" s="149" t="s">
        <v>154</v>
      </c>
      <c r="H213" s="150">
        <v>65</v>
      </c>
      <c r="I213" s="151"/>
      <c r="L213" s="147"/>
      <c r="M213" s="152"/>
      <c r="T213" s="153"/>
      <c r="AT213" s="148" t="s">
        <v>151</v>
      </c>
      <c r="AU213" s="148" t="s">
        <v>80</v>
      </c>
      <c r="AV213" s="12" t="s">
        <v>149</v>
      </c>
      <c r="AW213" s="12" t="s">
        <v>31</v>
      </c>
      <c r="AX213" s="12" t="s">
        <v>78</v>
      </c>
      <c r="AY213" s="148" t="s">
        <v>142</v>
      </c>
    </row>
    <row r="214" spans="2:65" s="10" customFormat="1" ht="22.9" customHeight="1">
      <c r="B214" s="115"/>
      <c r="D214" s="116" t="s">
        <v>69</v>
      </c>
      <c r="E214" s="179" t="s">
        <v>173</v>
      </c>
      <c r="F214" s="179" t="s">
        <v>2702</v>
      </c>
      <c r="I214" s="118"/>
      <c r="J214" s="180">
        <f>BK214</f>
        <v>0</v>
      </c>
      <c r="L214" s="115"/>
      <c r="M214" s="120"/>
      <c r="P214" s="121">
        <f>SUM(P215:P222)</f>
        <v>0</v>
      </c>
      <c r="R214" s="121">
        <f>SUM(R215:R222)</f>
        <v>0</v>
      </c>
      <c r="T214" s="122">
        <f>SUM(T215:T222)</f>
        <v>0</v>
      </c>
      <c r="AR214" s="116" t="s">
        <v>78</v>
      </c>
      <c r="AT214" s="123" t="s">
        <v>69</v>
      </c>
      <c r="AU214" s="123" t="s">
        <v>78</v>
      </c>
      <c r="AY214" s="116" t="s">
        <v>142</v>
      </c>
      <c r="BK214" s="124">
        <f>SUM(BK215:BK222)</f>
        <v>0</v>
      </c>
    </row>
    <row r="215" spans="2:65" s="1" customFormat="1" ht="24.2" customHeight="1">
      <c r="B215" s="32"/>
      <c r="C215" s="160" t="s">
        <v>327</v>
      </c>
      <c r="D215" s="160" t="s">
        <v>316</v>
      </c>
      <c r="E215" s="161" t="s">
        <v>2703</v>
      </c>
      <c r="F215" s="162" t="s">
        <v>2704</v>
      </c>
      <c r="G215" s="163" t="s">
        <v>319</v>
      </c>
      <c r="H215" s="164">
        <v>78</v>
      </c>
      <c r="I215" s="165"/>
      <c r="J215" s="166">
        <f>ROUND(I215*H215,2)</f>
        <v>0</v>
      </c>
      <c r="K215" s="162" t="s">
        <v>2576</v>
      </c>
      <c r="L215" s="32"/>
      <c r="M215" s="167" t="s">
        <v>19</v>
      </c>
      <c r="N215" s="168" t="s">
        <v>41</v>
      </c>
      <c r="P215" s="135">
        <f>O215*H215</f>
        <v>0</v>
      </c>
      <c r="Q215" s="135">
        <v>0</v>
      </c>
      <c r="R215" s="135">
        <f>Q215*H215</f>
        <v>0</v>
      </c>
      <c r="S215" s="135">
        <v>0</v>
      </c>
      <c r="T215" s="136">
        <f>S215*H215</f>
        <v>0</v>
      </c>
      <c r="AR215" s="137" t="s">
        <v>149</v>
      </c>
      <c r="AT215" s="137" t="s">
        <v>316</v>
      </c>
      <c r="AU215" s="137" t="s">
        <v>80</v>
      </c>
      <c r="AY215" s="17" t="s">
        <v>142</v>
      </c>
      <c r="BE215" s="138">
        <f>IF(N215="základní",J215,0)</f>
        <v>0</v>
      </c>
      <c r="BF215" s="138">
        <f>IF(N215="snížená",J215,0)</f>
        <v>0</v>
      </c>
      <c r="BG215" s="138">
        <f>IF(N215="zákl. přenesená",J215,0)</f>
        <v>0</v>
      </c>
      <c r="BH215" s="138">
        <f>IF(N215="sníž. přenesená",J215,0)</f>
        <v>0</v>
      </c>
      <c r="BI215" s="138">
        <f>IF(N215="nulová",J215,0)</f>
        <v>0</v>
      </c>
      <c r="BJ215" s="17" t="s">
        <v>78</v>
      </c>
      <c r="BK215" s="138">
        <f>ROUND(I215*H215,2)</f>
        <v>0</v>
      </c>
      <c r="BL215" s="17" t="s">
        <v>149</v>
      </c>
      <c r="BM215" s="137" t="s">
        <v>512</v>
      </c>
    </row>
    <row r="216" spans="2:65" s="1" customFormat="1" ht="11.25">
      <c r="B216" s="32"/>
      <c r="D216" s="181" t="s">
        <v>2577</v>
      </c>
      <c r="F216" s="182" t="s">
        <v>2705</v>
      </c>
      <c r="I216" s="170"/>
      <c r="L216" s="32"/>
      <c r="M216" s="171"/>
      <c r="T216" s="53"/>
      <c r="AT216" s="17" t="s">
        <v>2577</v>
      </c>
      <c r="AU216" s="17" t="s">
        <v>80</v>
      </c>
    </row>
    <row r="217" spans="2:65" s="11" customFormat="1" ht="11.25">
      <c r="B217" s="139"/>
      <c r="D217" s="140" t="s">
        <v>151</v>
      </c>
      <c r="E217" s="141" t="s">
        <v>19</v>
      </c>
      <c r="F217" s="142" t="s">
        <v>2706</v>
      </c>
      <c r="H217" s="143">
        <v>78</v>
      </c>
      <c r="I217" s="144"/>
      <c r="L217" s="139"/>
      <c r="M217" s="145"/>
      <c r="T217" s="146"/>
      <c r="AT217" s="141" t="s">
        <v>151</v>
      </c>
      <c r="AU217" s="141" t="s">
        <v>80</v>
      </c>
      <c r="AV217" s="11" t="s">
        <v>80</v>
      </c>
      <c r="AW217" s="11" t="s">
        <v>31</v>
      </c>
      <c r="AX217" s="11" t="s">
        <v>70</v>
      </c>
      <c r="AY217" s="141" t="s">
        <v>142</v>
      </c>
    </row>
    <row r="218" spans="2:65" s="12" customFormat="1" ht="11.25">
      <c r="B218" s="147"/>
      <c r="D218" s="140" t="s">
        <v>151</v>
      </c>
      <c r="E218" s="148" t="s">
        <v>19</v>
      </c>
      <c r="F218" s="149" t="s">
        <v>154</v>
      </c>
      <c r="H218" s="150">
        <v>78</v>
      </c>
      <c r="I218" s="151"/>
      <c r="L218" s="147"/>
      <c r="M218" s="152"/>
      <c r="T218" s="153"/>
      <c r="AT218" s="148" t="s">
        <v>151</v>
      </c>
      <c r="AU218" s="148" t="s">
        <v>80</v>
      </c>
      <c r="AV218" s="12" t="s">
        <v>149</v>
      </c>
      <c r="AW218" s="12" t="s">
        <v>31</v>
      </c>
      <c r="AX218" s="12" t="s">
        <v>78</v>
      </c>
      <c r="AY218" s="148" t="s">
        <v>142</v>
      </c>
    </row>
    <row r="219" spans="2:65" s="1" customFormat="1" ht="24.2" customHeight="1">
      <c r="B219" s="32"/>
      <c r="C219" s="160" t="s">
        <v>335</v>
      </c>
      <c r="D219" s="160" t="s">
        <v>316</v>
      </c>
      <c r="E219" s="161" t="s">
        <v>2707</v>
      </c>
      <c r="F219" s="162" t="s">
        <v>2708</v>
      </c>
      <c r="G219" s="163" t="s">
        <v>319</v>
      </c>
      <c r="H219" s="164">
        <v>78</v>
      </c>
      <c r="I219" s="165"/>
      <c r="J219" s="166">
        <f>ROUND(I219*H219,2)</f>
        <v>0</v>
      </c>
      <c r="K219" s="162" t="s">
        <v>2576</v>
      </c>
      <c r="L219" s="32"/>
      <c r="M219" s="167" t="s">
        <v>19</v>
      </c>
      <c r="N219" s="168" t="s">
        <v>41</v>
      </c>
      <c r="P219" s="135">
        <f>O219*H219</f>
        <v>0</v>
      </c>
      <c r="Q219" s="135">
        <v>0</v>
      </c>
      <c r="R219" s="135">
        <f>Q219*H219</f>
        <v>0</v>
      </c>
      <c r="S219" s="135">
        <v>0</v>
      </c>
      <c r="T219" s="136">
        <f>S219*H219</f>
        <v>0</v>
      </c>
      <c r="AR219" s="137" t="s">
        <v>149</v>
      </c>
      <c r="AT219" s="137" t="s">
        <v>316</v>
      </c>
      <c r="AU219" s="137" t="s">
        <v>80</v>
      </c>
      <c r="AY219" s="17" t="s">
        <v>142</v>
      </c>
      <c r="BE219" s="138">
        <f>IF(N219="základní",J219,0)</f>
        <v>0</v>
      </c>
      <c r="BF219" s="138">
        <f>IF(N219="snížená",J219,0)</f>
        <v>0</v>
      </c>
      <c r="BG219" s="138">
        <f>IF(N219="zákl. přenesená",J219,0)</f>
        <v>0</v>
      </c>
      <c r="BH219" s="138">
        <f>IF(N219="sníž. přenesená",J219,0)</f>
        <v>0</v>
      </c>
      <c r="BI219" s="138">
        <f>IF(N219="nulová",J219,0)</f>
        <v>0</v>
      </c>
      <c r="BJ219" s="17" t="s">
        <v>78</v>
      </c>
      <c r="BK219" s="138">
        <f>ROUND(I219*H219,2)</f>
        <v>0</v>
      </c>
      <c r="BL219" s="17" t="s">
        <v>149</v>
      </c>
      <c r="BM219" s="137" t="s">
        <v>523</v>
      </c>
    </row>
    <row r="220" spans="2:65" s="1" customFormat="1" ht="11.25">
      <c r="B220" s="32"/>
      <c r="D220" s="181" t="s">
        <v>2577</v>
      </c>
      <c r="F220" s="182" t="s">
        <v>2709</v>
      </c>
      <c r="I220" s="170"/>
      <c r="L220" s="32"/>
      <c r="M220" s="171"/>
      <c r="T220" s="53"/>
      <c r="AT220" s="17" t="s">
        <v>2577</v>
      </c>
      <c r="AU220" s="17" t="s">
        <v>80</v>
      </c>
    </row>
    <row r="221" spans="2:65" s="11" customFormat="1" ht="11.25">
      <c r="B221" s="139"/>
      <c r="D221" s="140" t="s">
        <v>151</v>
      </c>
      <c r="E221" s="141" t="s">
        <v>19</v>
      </c>
      <c r="F221" s="142" t="s">
        <v>2706</v>
      </c>
      <c r="H221" s="143">
        <v>78</v>
      </c>
      <c r="I221" s="144"/>
      <c r="L221" s="139"/>
      <c r="M221" s="145"/>
      <c r="T221" s="146"/>
      <c r="AT221" s="141" t="s">
        <v>151</v>
      </c>
      <c r="AU221" s="141" t="s">
        <v>80</v>
      </c>
      <c r="AV221" s="11" t="s">
        <v>80</v>
      </c>
      <c r="AW221" s="11" t="s">
        <v>31</v>
      </c>
      <c r="AX221" s="11" t="s">
        <v>70</v>
      </c>
      <c r="AY221" s="141" t="s">
        <v>142</v>
      </c>
    </row>
    <row r="222" spans="2:65" s="12" customFormat="1" ht="11.25">
      <c r="B222" s="147"/>
      <c r="D222" s="140" t="s">
        <v>151</v>
      </c>
      <c r="E222" s="148" t="s">
        <v>19</v>
      </c>
      <c r="F222" s="149" t="s">
        <v>154</v>
      </c>
      <c r="H222" s="150">
        <v>78</v>
      </c>
      <c r="I222" s="151"/>
      <c r="L222" s="147"/>
      <c r="M222" s="152"/>
      <c r="T222" s="153"/>
      <c r="AT222" s="148" t="s">
        <v>151</v>
      </c>
      <c r="AU222" s="148" t="s">
        <v>80</v>
      </c>
      <c r="AV222" s="12" t="s">
        <v>149</v>
      </c>
      <c r="AW222" s="12" t="s">
        <v>31</v>
      </c>
      <c r="AX222" s="12" t="s">
        <v>78</v>
      </c>
      <c r="AY222" s="148" t="s">
        <v>142</v>
      </c>
    </row>
    <row r="223" spans="2:65" s="10" customFormat="1" ht="22.9" customHeight="1">
      <c r="B223" s="115"/>
      <c r="D223" s="116" t="s">
        <v>69</v>
      </c>
      <c r="E223" s="179" t="s">
        <v>179</v>
      </c>
      <c r="F223" s="179" t="s">
        <v>2710</v>
      </c>
      <c r="I223" s="118"/>
      <c r="J223" s="180">
        <f>BK223</f>
        <v>0</v>
      </c>
      <c r="L223" s="115"/>
      <c r="M223" s="120"/>
      <c r="P223" s="121">
        <f>SUM(P224:P230)</f>
        <v>0</v>
      </c>
      <c r="R223" s="121">
        <f>SUM(R224:R230)</f>
        <v>0</v>
      </c>
      <c r="T223" s="122">
        <f>SUM(T224:T230)</f>
        <v>0</v>
      </c>
      <c r="AR223" s="116" t="s">
        <v>78</v>
      </c>
      <c r="AT223" s="123" t="s">
        <v>69</v>
      </c>
      <c r="AU223" s="123" t="s">
        <v>78</v>
      </c>
      <c r="AY223" s="116" t="s">
        <v>142</v>
      </c>
      <c r="BK223" s="124">
        <f>SUM(BK224:BK230)</f>
        <v>0</v>
      </c>
    </row>
    <row r="224" spans="2:65" s="1" customFormat="1" ht="33" customHeight="1">
      <c r="B224" s="32"/>
      <c r="C224" s="160" t="s">
        <v>345</v>
      </c>
      <c r="D224" s="160" t="s">
        <v>316</v>
      </c>
      <c r="E224" s="161" t="s">
        <v>2711</v>
      </c>
      <c r="F224" s="162" t="s">
        <v>2712</v>
      </c>
      <c r="G224" s="163" t="s">
        <v>319</v>
      </c>
      <c r="H224" s="164">
        <v>25.8</v>
      </c>
      <c r="I224" s="165"/>
      <c r="J224" s="166">
        <f>ROUND(I224*H224,2)</f>
        <v>0</v>
      </c>
      <c r="K224" s="162" t="s">
        <v>2576</v>
      </c>
      <c r="L224" s="32"/>
      <c r="M224" s="167" t="s">
        <v>19</v>
      </c>
      <c r="N224" s="168" t="s">
        <v>41</v>
      </c>
      <c r="P224" s="135">
        <f>O224*H224</f>
        <v>0</v>
      </c>
      <c r="Q224" s="135">
        <v>0</v>
      </c>
      <c r="R224" s="135">
        <f>Q224*H224</f>
        <v>0</v>
      </c>
      <c r="S224" s="135">
        <v>0</v>
      </c>
      <c r="T224" s="136">
        <f>S224*H224</f>
        <v>0</v>
      </c>
      <c r="AR224" s="137" t="s">
        <v>149</v>
      </c>
      <c r="AT224" s="137" t="s">
        <v>316</v>
      </c>
      <c r="AU224" s="137" t="s">
        <v>80</v>
      </c>
      <c r="AY224" s="17" t="s">
        <v>142</v>
      </c>
      <c r="BE224" s="138">
        <f>IF(N224="základní",J224,0)</f>
        <v>0</v>
      </c>
      <c r="BF224" s="138">
        <f>IF(N224="snížená",J224,0)</f>
        <v>0</v>
      </c>
      <c r="BG224" s="138">
        <f>IF(N224="zákl. přenesená",J224,0)</f>
        <v>0</v>
      </c>
      <c r="BH224" s="138">
        <f>IF(N224="sníž. přenesená",J224,0)</f>
        <v>0</v>
      </c>
      <c r="BI224" s="138">
        <f>IF(N224="nulová",J224,0)</f>
        <v>0</v>
      </c>
      <c r="BJ224" s="17" t="s">
        <v>78</v>
      </c>
      <c r="BK224" s="138">
        <f>ROUND(I224*H224,2)</f>
        <v>0</v>
      </c>
      <c r="BL224" s="17" t="s">
        <v>149</v>
      </c>
      <c r="BM224" s="137" t="s">
        <v>534</v>
      </c>
    </row>
    <row r="225" spans="2:65" s="1" customFormat="1" ht="11.25">
      <c r="B225" s="32"/>
      <c r="D225" s="181" t="s">
        <v>2577</v>
      </c>
      <c r="F225" s="182" t="s">
        <v>2713</v>
      </c>
      <c r="I225" s="170"/>
      <c r="L225" s="32"/>
      <c r="M225" s="171"/>
      <c r="T225" s="53"/>
      <c r="AT225" s="17" t="s">
        <v>2577</v>
      </c>
      <c r="AU225" s="17" t="s">
        <v>80</v>
      </c>
    </row>
    <row r="226" spans="2:65" s="11" customFormat="1" ht="11.25">
      <c r="B226" s="139"/>
      <c r="D226" s="140" t="s">
        <v>151</v>
      </c>
      <c r="E226" s="141" t="s">
        <v>19</v>
      </c>
      <c r="F226" s="142" t="s">
        <v>2714</v>
      </c>
      <c r="H226" s="143">
        <v>25.8</v>
      </c>
      <c r="I226" s="144"/>
      <c r="L226" s="139"/>
      <c r="M226" s="145"/>
      <c r="T226" s="146"/>
      <c r="AT226" s="141" t="s">
        <v>151</v>
      </c>
      <c r="AU226" s="141" t="s">
        <v>80</v>
      </c>
      <c r="AV226" s="11" t="s">
        <v>80</v>
      </c>
      <c r="AW226" s="11" t="s">
        <v>31</v>
      </c>
      <c r="AX226" s="11" t="s">
        <v>70</v>
      </c>
      <c r="AY226" s="141" t="s">
        <v>142</v>
      </c>
    </row>
    <row r="227" spans="2:65" s="12" customFormat="1" ht="11.25">
      <c r="B227" s="147"/>
      <c r="D227" s="140" t="s">
        <v>151</v>
      </c>
      <c r="E227" s="148" t="s">
        <v>19</v>
      </c>
      <c r="F227" s="149" t="s">
        <v>154</v>
      </c>
      <c r="H227" s="150">
        <v>25.8</v>
      </c>
      <c r="I227" s="151"/>
      <c r="L227" s="147"/>
      <c r="M227" s="152"/>
      <c r="T227" s="153"/>
      <c r="AT227" s="148" t="s">
        <v>151</v>
      </c>
      <c r="AU227" s="148" t="s">
        <v>80</v>
      </c>
      <c r="AV227" s="12" t="s">
        <v>149</v>
      </c>
      <c r="AW227" s="12" t="s">
        <v>31</v>
      </c>
      <c r="AX227" s="12" t="s">
        <v>78</v>
      </c>
      <c r="AY227" s="148" t="s">
        <v>142</v>
      </c>
    </row>
    <row r="228" spans="2:65" s="1" customFormat="1" ht="16.5" customHeight="1">
      <c r="B228" s="32"/>
      <c r="C228" s="125" t="s">
        <v>350</v>
      </c>
      <c r="D228" s="125" t="s">
        <v>143</v>
      </c>
      <c r="E228" s="126" t="s">
        <v>2715</v>
      </c>
      <c r="F228" s="127" t="s">
        <v>2716</v>
      </c>
      <c r="G228" s="128" t="s">
        <v>1554</v>
      </c>
      <c r="H228" s="129">
        <v>39.139000000000003</v>
      </c>
      <c r="I228" s="130"/>
      <c r="J228" s="131">
        <f>ROUND(I228*H228,2)</f>
        <v>0</v>
      </c>
      <c r="K228" s="127" t="s">
        <v>2576</v>
      </c>
      <c r="L228" s="132"/>
      <c r="M228" s="133" t="s">
        <v>19</v>
      </c>
      <c r="N228" s="134" t="s">
        <v>41</v>
      </c>
      <c r="P228" s="135">
        <f>O228*H228</f>
        <v>0</v>
      </c>
      <c r="Q228" s="135">
        <v>0</v>
      </c>
      <c r="R228" s="135">
        <f>Q228*H228</f>
        <v>0</v>
      </c>
      <c r="S228" s="135">
        <v>0</v>
      </c>
      <c r="T228" s="136">
        <f>S228*H228</f>
        <v>0</v>
      </c>
      <c r="AR228" s="137" t="s">
        <v>148</v>
      </c>
      <c r="AT228" s="137" t="s">
        <v>143</v>
      </c>
      <c r="AU228" s="137" t="s">
        <v>80</v>
      </c>
      <c r="AY228" s="17" t="s">
        <v>142</v>
      </c>
      <c r="BE228" s="138">
        <f>IF(N228="základní",J228,0)</f>
        <v>0</v>
      </c>
      <c r="BF228" s="138">
        <f>IF(N228="snížená",J228,0)</f>
        <v>0</v>
      </c>
      <c r="BG228" s="138">
        <f>IF(N228="zákl. přenesená",J228,0)</f>
        <v>0</v>
      </c>
      <c r="BH228" s="138">
        <f>IF(N228="sníž. přenesená",J228,0)</f>
        <v>0</v>
      </c>
      <c r="BI228" s="138">
        <f>IF(N228="nulová",J228,0)</f>
        <v>0</v>
      </c>
      <c r="BJ228" s="17" t="s">
        <v>78</v>
      </c>
      <c r="BK228" s="138">
        <f>ROUND(I228*H228,2)</f>
        <v>0</v>
      </c>
      <c r="BL228" s="17" t="s">
        <v>149</v>
      </c>
      <c r="BM228" s="137" t="s">
        <v>545</v>
      </c>
    </row>
    <row r="229" spans="2:65" s="11" customFormat="1" ht="11.25">
      <c r="B229" s="139"/>
      <c r="D229" s="140" t="s">
        <v>151</v>
      </c>
      <c r="E229" s="141" t="s">
        <v>19</v>
      </c>
      <c r="F229" s="142" t="s">
        <v>2717</v>
      </c>
      <c r="H229" s="143">
        <v>39.139000000000003</v>
      </c>
      <c r="I229" s="144"/>
      <c r="L229" s="139"/>
      <c r="M229" s="145"/>
      <c r="T229" s="146"/>
      <c r="AT229" s="141" t="s">
        <v>151</v>
      </c>
      <c r="AU229" s="141" t="s">
        <v>80</v>
      </c>
      <c r="AV229" s="11" t="s">
        <v>80</v>
      </c>
      <c r="AW229" s="11" t="s">
        <v>31</v>
      </c>
      <c r="AX229" s="11" t="s">
        <v>70</v>
      </c>
      <c r="AY229" s="141" t="s">
        <v>142</v>
      </c>
    </row>
    <row r="230" spans="2:65" s="12" customFormat="1" ht="11.25">
      <c r="B230" s="147"/>
      <c r="D230" s="140" t="s">
        <v>151</v>
      </c>
      <c r="E230" s="148" t="s">
        <v>19</v>
      </c>
      <c r="F230" s="149" t="s">
        <v>154</v>
      </c>
      <c r="H230" s="150">
        <v>39.139000000000003</v>
      </c>
      <c r="I230" s="151"/>
      <c r="L230" s="147"/>
      <c r="M230" s="152"/>
      <c r="T230" s="153"/>
      <c r="AT230" s="148" t="s">
        <v>151</v>
      </c>
      <c r="AU230" s="148" t="s">
        <v>80</v>
      </c>
      <c r="AV230" s="12" t="s">
        <v>149</v>
      </c>
      <c r="AW230" s="12" t="s">
        <v>31</v>
      </c>
      <c r="AX230" s="12" t="s">
        <v>78</v>
      </c>
      <c r="AY230" s="148" t="s">
        <v>142</v>
      </c>
    </row>
    <row r="231" spans="2:65" s="10" customFormat="1" ht="22.9" customHeight="1">
      <c r="B231" s="115"/>
      <c r="D231" s="116" t="s">
        <v>69</v>
      </c>
      <c r="E231" s="179" t="s">
        <v>195</v>
      </c>
      <c r="F231" s="179" t="s">
        <v>2718</v>
      </c>
      <c r="I231" s="118"/>
      <c r="J231" s="180">
        <f>BK231</f>
        <v>0</v>
      </c>
      <c r="L231" s="115"/>
      <c r="M231" s="120"/>
      <c r="P231" s="121">
        <f>SUM(P232:P326)</f>
        <v>0</v>
      </c>
      <c r="R231" s="121">
        <f>SUM(R232:R326)</f>
        <v>0</v>
      </c>
      <c r="T231" s="122">
        <f>SUM(T232:T326)</f>
        <v>0</v>
      </c>
      <c r="AR231" s="116" t="s">
        <v>78</v>
      </c>
      <c r="AT231" s="123" t="s">
        <v>69</v>
      </c>
      <c r="AU231" s="123" t="s">
        <v>78</v>
      </c>
      <c r="AY231" s="116" t="s">
        <v>142</v>
      </c>
      <c r="BK231" s="124">
        <f>SUM(BK232:BK326)</f>
        <v>0</v>
      </c>
    </row>
    <row r="232" spans="2:65" s="1" customFormat="1" ht="16.5" customHeight="1">
      <c r="B232" s="32"/>
      <c r="C232" s="160" t="s">
        <v>357</v>
      </c>
      <c r="D232" s="160" t="s">
        <v>316</v>
      </c>
      <c r="E232" s="161" t="s">
        <v>2719</v>
      </c>
      <c r="F232" s="162" t="s">
        <v>2720</v>
      </c>
      <c r="G232" s="163" t="s">
        <v>164</v>
      </c>
      <c r="H232" s="164">
        <v>19.100000000000001</v>
      </c>
      <c r="I232" s="165"/>
      <c r="J232" s="166">
        <f>ROUND(I232*H232,2)</f>
        <v>0</v>
      </c>
      <c r="K232" s="162" t="s">
        <v>2576</v>
      </c>
      <c r="L232" s="32"/>
      <c r="M232" s="167" t="s">
        <v>19</v>
      </c>
      <c r="N232" s="168" t="s">
        <v>41</v>
      </c>
      <c r="P232" s="135">
        <f>O232*H232</f>
        <v>0</v>
      </c>
      <c r="Q232" s="135">
        <v>0</v>
      </c>
      <c r="R232" s="135">
        <f>Q232*H232</f>
        <v>0</v>
      </c>
      <c r="S232" s="135">
        <v>0</v>
      </c>
      <c r="T232" s="136">
        <f>S232*H232</f>
        <v>0</v>
      </c>
      <c r="AR232" s="137" t="s">
        <v>149</v>
      </c>
      <c r="AT232" s="137" t="s">
        <v>316</v>
      </c>
      <c r="AU232" s="137" t="s">
        <v>80</v>
      </c>
      <c r="AY232" s="17" t="s">
        <v>142</v>
      </c>
      <c r="BE232" s="138">
        <f>IF(N232="základní",J232,0)</f>
        <v>0</v>
      </c>
      <c r="BF232" s="138">
        <f>IF(N232="snížená",J232,0)</f>
        <v>0</v>
      </c>
      <c r="BG232" s="138">
        <f>IF(N232="zákl. přenesená",J232,0)</f>
        <v>0</v>
      </c>
      <c r="BH232" s="138">
        <f>IF(N232="sníž. přenesená",J232,0)</f>
        <v>0</v>
      </c>
      <c r="BI232" s="138">
        <f>IF(N232="nulová",J232,0)</f>
        <v>0</v>
      </c>
      <c r="BJ232" s="17" t="s">
        <v>78</v>
      </c>
      <c r="BK232" s="138">
        <f>ROUND(I232*H232,2)</f>
        <v>0</v>
      </c>
      <c r="BL232" s="17" t="s">
        <v>149</v>
      </c>
      <c r="BM232" s="137" t="s">
        <v>555</v>
      </c>
    </row>
    <row r="233" spans="2:65" s="1" customFormat="1" ht="11.25">
      <c r="B233" s="32"/>
      <c r="D233" s="181" t="s">
        <v>2577</v>
      </c>
      <c r="F233" s="182" t="s">
        <v>2721</v>
      </c>
      <c r="I233" s="170"/>
      <c r="L233" s="32"/>
      <c r="M233" s="171"/>
      <c r="T233" s="53"/>
      <c r="AT233" s="17" t="s">
        <v>2577</v>
      </c>
      <c r="AU233" s="17" t="s">
        <v>80</v>
      </c>
    </row>
    <row r="234" spans="2:65" s="11" customFormat="1" ht="11.25">
      <c r="B234" s="139"/>
      <c r="D234" s="140" t="s">
        <v>151</v>
      </c>
      <c r="E234" s="141" t="s">
        <v>19</v>
      </c>
      <c r="F234" s="142" t="s">
        <v>2722</v>
      </c>
      <c r="H234" s="143">
        <v>19.100000000000001</v>
      </c>
      <c r="I234" s="144"/>
      <c r="L234" s="139"/>
      <c r="M234" s="145"/>
      <c r="T234" s="146"/>
      <c r="AT234" s="141" t="s">
        <v>151</v>
      </c>
      <c r="AU234" s="141" t="s">
        <v>80</v>
      </c>
      <c r="AV234" s="11" t="s">
        <v>80</v>
      </c>
      <c r="AW234" s="11" t="s">
        <v>31</v>
      </c>
      <c r="AX234" s="11" t="s">
        <v>70</v>
      </c>
      <c r="AY234" s="141" t="s">
        <v>142</v>
      </c>
    </row>
    <row r="235" spans="2:65" s="12" customFormat="1" ht="11.25">
      <c r="B235" s="147"/>
      <c r="D235" s="140" t="s">
        <v>151</v>
      </c>
      <c r="E235" s="148" t="s">
        <v>19</v>
      </c>
      <c r="F235" s="149" t="s">
        <v>154</v>
      </c>
      <c r="H235" s="150">
        <v>19.100000000000001</v>
      </c>
      <c r="I235" s="151"/>
      <c r="L235" s="147"/>
      <c r="M235" s="152"/>
      <c r="T235" s="153"/>
      <c r="AT235" s="148" t="s">
        <v>151</v>
      </c>
      <c r="AU235" s="148" t="s">
        <v>80</v>
      </c>
      <c r="AV235" s="12" t="s">
        <v>149</v>
      </c>
      <c r="AW235" s="12" t="s">
        <v>31</v>
      </c>
      <c r="AX235" s="12" t="s">
        <v>78</v>
      </c>
      <c r="AY235" s="148" t="s">
        <v>142</v>
      </c>
    </row>
    <row r="236" spans="2:65" s="1" customFormat="1" ht="16.5" customHeight="1">
      <c r="B236" s="32"/>
      <c r="C236" s="160" t="s">
        <v>364</v>
      </c>
      <c r="D236" s="160" t="s">
        <v>316</v>
      </c>
      <c r="E236" s="161" t="s">
        <v>2723</v>
      </c>
      <c r="F236" s="162" t="s">
        <v>2724</v>
      </c>
      <c r="G236" s="163" t="s">
        <v>164</v>
      </c>
      <c r="H236" s="164">
        <v>19.100000000000001</v>
      </c>
      <c r="I236" s="165"/>
      <c r="J236" s="166">
        <f>ROUND(I236*H236,2)</f>
        <v>0</v>
      </c>
      <c r="K236" s="162" t="s">
        <v>2576</v>
      </c>
      <c r="L236" s="32"/>
      <c r="M236" s="167" t="s">
        <v>19</v>
      </c>
      <c r="N236" s="168" t="s">
        <v>41</v>
      </c>
      <c r="P236" s="135">
        <f>O236*H236</f>
        <v>0</v>
      </c>
      <c r="Q236" s="135">
        <v>0</v>
      </c>
      <c r="R236" s="135">
        <f>Q236*H236</f>
        <v>0</v>
      </c>
      <c r="S236" s="135">
        <v>0</v>
      </c>
      <c r="T236" s="136">
        <f>S236*H236</f>
        <v>0</v>
      </c>
      <c r="AR236" s="137" t="s">
        <v>149</v>
      </c>
      <c r="AT236" s="137" t="s">
        <v>316</v>
      </c>
      <c r="AU236" s="137" t="s">
        <v>80</v>
      </c>
      <c r="AY236" s="17" t="s">
        <v>142</v>
      </c>
      <c r="BE236" s="138">
        <f>IF(N236="základní",J236,0)</f>
        <v>0</v>
      </c>
      <c r="BF236" s="138">
        <f>IF(N236="snížená",J236,0)</f>
        <v>0</v>
      </c>
      <c r="BG236" s="138">
        <f>IF(N236="zákl. přenesená",J236,0)</f>
        <v>0</v>
      </c>
      <c r="BH236" s="138">
        <f>IF(N236="sníž. přenesená",J236,0)</f>
        <v>0</v>
      </c>
      <c r="BI236" s="138">
        <f>IF(N236="nulová",J236,0)</f>
        <v>0</v>
      </c>
      <c r="BJ236" s="17" t="s">
        <v>78</v>
      </c>
      <c r="BK236" s="138">
        <f>ROUND(I236*H236,2)</f>
        <v>0</v>
      </c>
      <c r="BL236" s="17" t="s">
        <v>149</v>
      </c>
      <c r="BM236" s="137" t="s">
        <v>579</v>
      </c>
    </row>
    <row r="237" spans="2:65" s="1" customFormat="1" ht="11.25">
      <c r="B237" s="32"/>
      <c r="D237" s="181" t="s">
        <v>2577</v>
      </c>
      <c r="F237" s="182" t="s">
        <v>2725</v>
      </c>
      <c r="I237" s="170"/>
      <c r="L237" s="32"/>
      <c r="M237" s="171"/>
      <c r="T237" s="53"/>
      <c r="AT237" s="17" t="s">
        <v>2577</v>
      </c>
      <c r="AU237" s="17" t="s">
        <v>80</v>
      </c>
    </row>
    <row r="238" spans="2:65" s="1" customFormat="1" ht="24.2" customHeight="1">
      <c r="B238" s="32"/>
      <c r="C238" s="125" t="s">
        <v>370</v>
      </c>
      <c r="D238" s="125" t="s">
        <v>143</v>
      </c>
      <c r="E238" s="126" t="s">
        <v>2726</v>
      </c>
      <c r="F238" s="127" t="s">
        <v>2727</v>
      </c>
      <c r="G238" s="128" t="s">
        <v>290</v>
      </c>
      <c r="H238" s="129">
        <v>0.38200000000000001</v>
      </c>
      <c r="I238" s="130"/>
      <c r="J238" s="131">
        <f>ROUND(I238*H238,2)</f>
        <v>0</v>
      </c>
      <c r="K238" s="127" t="s">
        <v>2576</v>
      </c>
      <c r="L238" s="132"/>
      <c r="M238" s="133" t="s">
        <v>19</v>
      </c>
      <c r="N238" s="134" t="s">
        <v>41</v>
      </c>
      <c r="P238" s="135">
        <f>O238*H238</f>
        <v>0</v>
      </c>
      <c r="Q238" s="135">
        <v>0</v>
      </c>
      <c r="R238" s="135">
        <f>Q238*H238</f>
        <v>0</v>
      </c>
      <c r="S238" s="135">
        <v>0</v>
      </c>
      <c r="T238" s="136">
        <f>S238*H238</f>
        <v>0</v>
      </c>
      <c r="AR238" s="137" t="s">
        <v>148</v>
      </c>
      <c r="AT238" s="137" t="s">
        <v>143</v>
      </c>
      <c r="AU238" s="137" t="s">
        <v>80</v>
      </c>
      <c r="AY238" s="17" t="s">
        <v>142</v>
      </c>
      <c r="BE238" s="138">
        <f>IF(N238="základní",J238,0)</f>
        <v>0</v>
      </c>
      <c r="BF238" s="138">
        <f>IF(N238="snížená",J238,0)</f>
        <v>0</v>
      </c>
      <c r="BG238" s="138">
        <f>IF(N238="zákl. přenesená",J238,0)</f>
        <v>0</v>
      </c>
      <c r="BH238" s="138">
        <f>IF(N238="sníž. přenesená",J238,0)</f>
        <v>0</v>
      </c>
      <c r="BI238" s="138">
        <f>IF(N238="nulová",J238,0)</f>
        <v>0</v>
      </c>
      <c r="BJ238" s="17" t="s">
        <v>78</v>
      </c>
      <c r="BK238" s="138">
        <f>ROUND(I238*H238,2)</f>
        <v>0</v>
      </c>
      <c r="BL238" s="17" t="s">
        <v>149</v>
      </c>
      <c r="BM238" s="137" t="s">
        <v>596</v>
      </c>
    </row>
    <row r="239" spans="2:65" s="11" customFormat="1" ht="11.25">
      <c r="B239" s="139"/>
      <c r="D239" s="140" t="s">
        <v>151</v>
      </c>
      <c r="E239" s="141" t="s">
        <v>19</v>
      </c>
      <c r="F239" s="142" t="s">
        <v>2728</v>
      </c>
      <c r="H239" s="143">
        <v>0.38200000000000001</v>
      </c>
      <c r="I239" s="144"/>
      <c r="L239" s="139"/>
      <c r="M239" s="145"/>
      <c r="T239" s="146"/>
      <c r="AT239" s="141" t="s">
        <v>151</v>
      </c>
      <c r="AU239" s="141" t="s">
        <v>80</v>
      </c>
      <c r="AV239" s="11" t="s">
        <v>80</v>
      </c>
      <c r="AW239" s="11" t="s">
        <v>31</v>
      </c>
      <c r="AX239" s="11" t="s">
        <v>70</v>
      </c>
      <c r="AY239" s="141" t="s">
        <v>142</v>
      </c>
    </row>
    <row r="240" spans="2:65" s="12" customFormat="1" ht="11.25">
      <c r="B240" s="147"/>
      <c r="D240" s="140" t="s">
        <v>151</v>
      </c>
      <c r="E240" s="148" t="s">
        <v>19</v>
      </c>
      <c r="F240" s="149" t="s">
        <v>154</v>
      </c>
      <c r="H240" s="150">
        <v>0.38200000000000001</v>
      </c>
      <c r="I240" s="151"/>
      <c r="L240" s="147"/>
      <c r="M240" s="152"/>
      <c r="T240" s="153"/>
      <c r="AT240" s="148" t="s">
        <v>151</v>
      </c>
      <c r="AU240" s="148" t="s">
        <v>80</v>
      </c>
      <c r="AV240" s="12" t="s">
        <v>149</v>
      </c>
      <c r="AW240" s="12" t="s">
        <v>31</v>
      </c>
      <c r="AX240" s="12" t="s">
        <v>78</v>
      </c>
      <c r="AY240" s="148" t="s">
        <v>142</v>
      </c>
    </row>
    <row r="241" spans="2:65" s="1" customFormat="1" ht="24.2" customHeight="1">
      <c r="B241" s="32"/>
      <c r="C241" s="125" t="s">
        <v>375</v>
      </c>
      <c r="D241" s="125" t="s">
        <v>143</v>
      </c>
      <c r="E241" s="126" t="s">
        <v>2729</v>
      </c>
      <c r="F241" s="127" t="s">
        <v>2730</v>
      </c>
      <c r="G241" s="128" t="s">
        <v>290</v>
      </c>
      <c r="H241" s="129">
        <v>0.20899999999999999</v>
      </c>
      <c r="I241" s="130"/>
      <c r="J241" s="131">
        <f>ROUND(I241*H241,2)</f>
        <v>0</v>
      </c>
      <c r="K241" s="127" t="s">
        <v>2576</v>
      </c>
      <c r="L241" s="132"/>
      <c r="M241" s="133" t="s">
        <v>19</v>
      </c>
      <c r="N241" s="134" t="s">
        <v>41</v>
      </c>
      <c r="P241" s="135">
        <f>O241*H241</f>
        <v>0</v>
      </c>
      <c r="Q241" s="135">
        <v>0</v>
      </c>
      <c r="R241" s="135">
        <f>Q241*H241</f>
        <v>0</v>
      </c>
      <c r="S241" s="135">
        <v>0</v>
      </c>
      <c r="T241" s="136">
        <f>S241*H241</f>
        <v>0</v>
      </c>
      <c r="AR241" s="137" t="s">
        <v>148</v>
      </c>
      <c r="AT241" s="137" t="s">
        <v>143</v>
      </c>
      <c r="AU241" s="137" t="s">
        <v>80</v>
      </c>
      <c r="AY241" s="17" t="s">
        <v>142</v>
      </c>
      <c r="BE241" s="138">
        <f>IF(N241="základní",J241,0)</f>
        <v>0</v>
      </c>
      <c r="BF241" s="138">
        <f>IF(N241="snížená",J241,0)</f>
        <v>0</v>
      </c>
      <c r="BG241" s="138">
        <f>IF(N241="zákl. přenesená",J241,0)</f>
        <v>0</v>
      </c>
      <c r="BH241" s="138">
        <f>IF(N241="sníž. přenesená",J241,0)</f>
        <v>0</v>
      </c>
      <c r="BI241" s="138">
        <f>IF(N241="nulová",J241,0)</f>
        <v>0</v>
      </c>
      <c r="BJ241" s="17" t="s">
        <v>78</v>
      </c>
      <c r="BK241" s="138">
        <f>ROUND(I241*H241,2)</f>
        <v>0</v>
      </c>
      <c r="BL241" s="17" t="s">
        <v>149</v>
      </c>
      <c r="BM241" s="137" t="s">
        <v>608</v>
      </c>
    </row>
    <row r="242" spans="2:65" s="11" customFormat="1" ht="11.25">
      <c r="B242" s="139"/>
      <c r="D242" s="140" t="s">
        <v>151</v>
      </c>
      <c r="E242" s="141" t="s">
        <v>19</v>
      </c>
      <c r="F242" s="142" t="s">
        <v>2731</v>
      </c>
      <c r="H242" s="143">
        <v>0.20899999999999999</v>
      </c>
      <c r="I242" s="144"/>
      <c r="L242" s="139"/>
      <c r="M242" s="145"/>
      <c r="T242" s="146"/>
      <c r="AT242" s="141" t="s">
        <v>151</v>
      </c>
      <c r="AU242" s="141" t="s">
        <v>80</v>
      </c>
      <c r="AV242" s="11" t="s">
        <v>80</v>
      </c>
      <c r="AW242" s="11" t="s">
        <v>31</v>
      </c>
      <c r="AX242" s="11" t="s">
        <v>70</v>
      </c>
      <c r="AY242" s="141" t="s">
        <v>142</v>
      </c>
    </row>
    <row r="243" spans="2:65" s="12" customFormat="1" ht="11.25">
      <c r="B243" s="147"/>
      <c r="D243" s="140" t="s">
        <v>151</v>
      </c>
      <c r="E243" s="148" t="s">
        <v>19</v>
      </c>
      <c r="F243" s="149" t="s">
        <v>154</v>
      </c>
      <c r="H243" s="150">
        <v>0.20899999999999999</v>
      </c>
      <c r="I243" s="151"/>
      <c r="L243" s="147"/>
      <c r="M243" s="152"/>
      <c r="T243" s="153"/>
      <c r="AT243" s="148" t="s">
        <v>151</v>
      </c>
      <c r="AU243" s="148" t="s">
        <v>80</v>
      </c>
      <c r="AV243" s="12" t="s">
        <v>149</v>
      </c>
      <c r="AW243" s="12" t="s">
        <v>31</v>
      </c>
      <c r="AX243" s="12" t="s">
        <v>78</v>
      </c>
      <c r="AY243" s="148" t="s">
        <v>142</v>
      </c>
    </row>
    <row r="244" spans="2:65" s="1" customFormat="1" ht="16.5" customHeight="1">
      <c r="B244" s="32"/>
      <c r="C244" s="125" t="s">
        <v>381</v>
      </c>
      <c r="D244" s="125" t="s">
        <v>143</v>
      </c>
      <c r="E244" s="126" t="s">
        <v>2732</v>
      </c>
      <c r="F244" s="127" t="s">
        <v>2733</v>
      </c>
      <c r="G244" s="128" t="s">
        <v>290</v>
      </c>
      <c r="H244" s="129">
        <v>0.114</v>
      </c>
      <c r="I244" s="130"/>
      <c r="J244" s="131">
        <f>ROUND(I244*H244,2)</f>
        <v>0</v>
      </c>
      <c r="K244" s="127" t="s">
        <v>2576</v>
      </c>
      <c r="L244" s="132"/>
      <c r="M244" s="133" t="s">
        <v>19</v>
      </c>
      <c r="N244" s="134" t="s">
        <v>41</v>
      </c>
      <c r="P244" s="135">
        <f>O244*H244</f>
        <v>0</v>
      </c>
      <c r="Q244" s="135">
        <v>0</v>
      </c>
      <c r="R244" s="135">
        <f>Q244*H244</f>
        <v>0</v>
      </c>
      <c r="S244" s="135">
        <v>0</v>
      </c>
      <c r="T244" s="136">
        <f>S244*H244</f>
        <v>0</v>
      </c>
      <c r="AR244" s="137" t="s">
        <v>148</v>
      </c>
      <c r="AT244" s="137" t="s">
        <v>143</v>
      </c>
      <c r="AU244" s="137" t="s">
        <v>80</v>
      </c>
      <c r="AY244" s="17" t="s">
        <v>142</v>
      </c>
      <c r="BE244" s="138">
        <f>IF(N244="základní",J244,0)</f>
        <v>0</v>
      </c>
      <c r="BF244" s="138">
        <f>IF(N244="snížená",J244,0)</f>
        <v>0</v>
      </c>
      <c r="BG244" s="138">
        <f>IF(N244="zákl. přenesená",J244,0)</f>
        <v>0</v>
      </c>
      <c r="BH244" s="138">
        <f>IF(N244="sníž. přenesená",J244,0)</f>
        <v>0</v>
      </c>
      <c r="BI244" s="138">
        <f>IF(N244="nulová",J244,0)</f>
        <v>0</v>
      </c>
      <c r="BJ244" s="17" t="s">
        <v>78</v>
      </c>
      <c r="BK244" s="138">
        <f>ROUND(I244*H244,2)</f>
        <v>0</v>
      </c>
      <c r="BL244" s="17" t="s">
        <v>149</v>
      </c>
      <c r="BM244" s="137" t="s">
        <v>1153</v>
      </c>
    </row>
    <row r="245" spans="2:65" s="11" customFormat="1" ht="11.25">
      <c r="B245" s="139"/>
      <c r="D245" s="140" t="s">
        <v>151</v>
      </c>
      <c r="E245" s="141" t="s">
        <v>19</v>
      </c>
      <c r="F245" s="142" t="s">
        <v>2734</v>
      </c>
      <c r="H245" s="143">
        <v>0.114</v>
      </c>
      <c r="I245" s="144"/>
      <c r="L245" s="139"/>
      <c r="M245" s="145"/>
      <c r="T245" s="146"/>
      <c r="AT245" s="141" t="s">
        <v>151</v>
      </c>
      <c r="AU245" s="141" t="s">
        <v>80</v>
      </c>
      <c r="AV245" s="11" t="s">
        <v>80</v>
      </c>
      <c r="AW245" s="11" t="s">
        <v>31</v>
      </c>
      <c r="AX245" s="11" t="s">
        <v>70</v>
      </c>
      <c r="AY245" s="141" t="s">
        <v>142</v>
      </c>
    </row>
    <row r="246" spans="2:65" s="12" customFormat="1" ht="11.25">
      <c r="B246" s="147"/>
      <c r="D246" s="140" t="s">
        <v>151</v>
      </c>
      <c r="E246" s="148" t="s">
        <v>19</v>
      </c>
      <c r="F246" s="149" t="s">
        <v>154</v>
      </c>
      <c r="H246" s="150">
        <v>0.114</v>
      </c>
      <c r="I246" s="151"/>
      <c r="L246" s="147"/>
      <c r="M246" s="152"/>
      <c r="T246" s="153"/>
      <c r="AT246" s="148" t="s">
        <v>151</v>
      </c>
      <c r="AU246" s="148" t="s">
        <v>80</v>
      </c>
      <c r="AV246" s="12" t="s">
        <v>149</v>
      </c>
      <c r="AW246" s="12" t="s">
        <v>31</v>
      </c>
      <c r="AX246" s="12" t="s">
        <v>78</v>
      </c>
      <c r="AY246" s="148" t="s">
        <v>142</v>
      </c>
    </row>
    <row r="247" spans="2:65" s="1" customFormat="1" ht="24.2" customHeight="1">
      <c r="B247" s="32"/>
      <c r="C247" s="160" t="s">
        <v>389</v>
      </c>
      <c r="D247" s="160" t="s">
        <v>316</v>
      </c>
      <c r="E247" s="161" t="s">
        <v>2735</v>
      </c>
      <c r="F247" s="162" t="s">
        <v>2736</v>
      </c>
      <c r="G247" s="163" t="s">
        <v>319</v>
      </c>
      <c r="H247" s="164">
        <v>2.1</v>
      </c>
      <c r="I247" s="165"/>
      <c r="J247" s="166">
        <f>ROUND(I247*H247,2)</f>
        <v>0</v>
      </c>
      <c r="K247" s="162" t="s">
        <v>2576</v>
      </c>
      <c r="L247" s="32"/>
      <c r="M247" s="167" t="s">
        <v>19</v>
      </c>
      <c r="N247" s="168" t="s">
        <v>41</v>
      </c>
      <c r="P247" s="135">
        <f>O247*H247</f>
        <v>0</v>
      </c>
      <c r="Q247" s="135">
        <v>0</v>
      </c>
      <c r="R247" s="135">
        <f>Q247*H247</f>
        <v>0</v>
      </c>
      <c r="S247" s="135">
        <v>0</v>
      </c>
      <c r="T247" s="136">
        <f>S247*H247</f>
        <v>0</v>
      </c>
      <c r="AR247" s="137" t="s">
        <v>149</v>
      </c>
      <c r="AT247" s="137" t="s">
        <v>316</v>
      </c>
      <c r="AU247" s="137" t="s">
        <v>80</v>
      </c>
      <c r="AY247" s="17" t="s">
        <v>142</v>
      </c>
      <c r="BE247" s="138">
        <f>IF(N247="základní",J247,0)</f>
        <v>0</v>
      </c>
      <c r="BF247" s="138">
        <f>IF(N247="snížená",J247,0)</f>
        <v>0</v>
      </c>
      <c r="BG247" s="138">
        <f>IF(N247="zákl. přenesená",J247,0)</f>
        <v>0</v>
      </c>
      <c r="BH247" s="138">
        <f>IF(N247="sníž. přenesená",J247,0)</f>
        <v>0</v>
      </c>
      <c r="BI247" s="138">
        <f>IF(N247="nulová",J247,0)</f>
        <v>0</v>
      </c>
      <c r="BJ247" s="17" t="s">
        <v>78</v>
      </c>
      <c r="BK247" s="138">
        <f>ROUND(I247*H247,2)</f>
        <v>0</v>
      </c>
      <c r="BL247" s="17" t="s">
        <v>149</v>
      </c>
      <c r="BM247" s="137" t="s">
        <v>1160</v>
      </c>
    </row>
    <row r="248" spans="2:65" s="1" customFormat="1" ht="11.25">
      <c r="B248" s="32"/>
      <c r="D248" s="181" t="s">
        <v>2577</v>
      </c>
      <c r="F248" s="182" t="s">
        <v>2737</v>
      </c>
      <c r="I248" s="170"/>
      <c r="L248" s="32"/>
      <c r="M248" s="171"/>
      <c r="T248" s="53"/>
      <c r="AT248" s="17" t="s">
        <v>2577</v>
      </c>
      <c r="AU248" s="17" t="s">
        <v>80</v>
      </c>
    </row>
    <row r="249" spans="2:65" s="11" customFormat="1" ht="11.25">
      <c r="B249" s="139"/>
      <c r="D249" s="140" t="s">
        <v>151</v>
      </c>
      <c r="E249" s="141" t="s">
        <v>19</v>
      </c>
      <c r="F249" s="142" t="s">
        <v>2738</v>
      </c>
      <c r="H249" s="143">
        <v>2.1</v>
      </c>
      <c r="I249" s="144"/>
      <c r="L249" s="139"/>
      <c r="M249" s="145"/>
      <c r="T249" s="146"/>
      <c r="AT249" s="141" t="s">
        <v>151</v>
      </c>
      <c r="AU249" s="141" t="s">
        <v>80</v>
      </c>
      <c r="AV249" s="11" t="s">
        <v>80</v>
      </c>
      <c r="AW249" s="11" t="s">
        <v>31</v>
      </c>
      <c r="AX249" s="11" t="s">
        <v>70</v>
      </c>
      <c r="AY249" s="141" t="s">
        <v>142</v>
      </c>
    </row>
    <row r="250" spans="2:65" s="12" customFormat="1" ht="11.25">
      <c r="B250" s="147"/>
      <c r="D250" s="140" t="s">
        <v>151</v>
      </c>
      <c r="E250" s="148" t="s">
        <v>19</v>
      </c>
      <c r="F250" s="149" t="s">
        <v>154</v>
      </c>
      <c r="H250" s="150">
        <v>2.1</v>
      </c>
      <c r="I250" s="151"/>
      <c r="L250" s="147"/>
      <c r="M250" s="152"/>
      <c r="T250" s="153"/>
      <c r="AT250" s="148" t="s">
        <v>151</v>
      </c>
      <c r="AU250" s="148" t="s">
        <v>80</v>
      </c>
      <c r="AV250" s="12" t="s">
        <v>149</v>
      </c>
      <c r="AW250" s="12" t="s">
        <v>31</v>
      </c>
      <c r="AX250" s="12" t="s">
        <v>78</v>
      </c>
      <c r="AY250" s="148" t="s">
        <v>142</v>
      </c>
    </row>
    <row r="251" spans="2:65" s="1" customFormat="1" ht="24.2" customHeight="1">
      <c r="B251" s="32"/>
      <c r="C251" s="160" t="s">
        <v>395</v>
      </c>
      <c r="D251" s="160" t="s">
        <v>316</v>
      </c>
      <c r="E251" s="161" t="s">
        <v>2739</v>
      </c>
      <c r="F251" s="162" t="s">
        <v>2740</v>
      </c>
      <c r="G251" s="163" t="s">
        <v>164</v>
      </c>
      <c r="H251" s="164">
        <v>4.2</v>
      </c>
      <c r="I251" s="165"/>
      <c r="J251" s="166">
        <f>ROUND(I251*H251,2)</f>
        <v>0</v>
      </c>
      <c r="K251" s="162" t="s">
        <v>2576</v>
      </c>
      <c r="L251" s="32"/>
      <c r="M251" s="167" t="s">
        <v>19</v>
      </c>
      <c r="N251" s="168" t="s">
        <v>41</v>
      </c>
      <c r="P251" s="135">
        <f>O251*H251</f>
        <v>0</v>
      </c>
      <c r="Q251" s="135">
        <v>0</v>
      </c>
      <c r="R251" s="135">
        <f>Q251*H251</f>
        <v>0</v>
      </c>
      <c r="S251" s="135">
        <v>0</v>
      </c>
      <c r="T251" s="136">
        <f>S251*H251</f>
        <v>0</v>
      </c>
      <c r="AR251" s="137" t="s">
        <v>149</v>
      </c>
      <c r="AT251" s="137" t="s">
        <v>316</v>
      </c>
      <c r="AU251" s="137" t="s">
        <v>80</v>
      </c>
      <c r="AY251" s="17" t="s">
        <v>142</v>
      </c>
      <c r="BE251" s="138">
        <f>IF(N251="základní",J251,0)</f>
        <v>0</v>
      </c>
      <c r="BF251" s="138">
        <f>IF(N251="snížená",J251,0)</f>
        <v>0</v>
      </c>
      <c r="BG251" s="138">
        <f>IF(N251="zákl. přenesená",J251,0)</f>
        <v>0</v>
      </c>
      <c r="BH251" s="138">
        <f>IF(N251="sníž. přenesená",J251,0)</f>
        <v>0</v>
      </c>
      <c r="BI251" s="138">
        <f>IF(N251="nulová",J251,0)</f>
        <v>0</v>
      </c>
      <c r="BJ251" s="17" t="s">
        <v>78</v>
      </c>
      <c r="BK251" s="138">
        <f>ROUND(I251*H251,2)</f>
        <v>0</v>
      </c>
      <c r="BL251" s="17" t="s">
        <v>149</v>
      </c>
      <c r="BM251" s="137" t="s">
        <v>1172</v>
      </c>
    </row>
    <row r="252" spans="2:65" s="1" customFormat="1" ht="11.25">
      <c r="B252" s="32"/>
      <c r="D252" s="181" t="s">
        <v>2577</v>
      </c>
      <c r="F252" s="182" t="s">
        <v>2741</v>
      </c>
      <c r="I252" s="170"/>
      <c r="L252" s="32"/>
      <c r="M252" s="171"/>
      <c r="T252" s="53"/>
      <c r="AT252" s="17" t="s">
        <v>2577</v>
      </c>
      <c r="AU252" s="17" t="s">
        <v>80</v>
      </c>
    </row>
    <row r="253" spans="2:65" s="1" customFormat="1" ht="24.2" customHeight="1">
      <c r="B253" s="32"/>
      <c r="C253" s="160" t="s">
        <v>400</v>
      </c>
      <c r="D253" s="160" t="s">
        <v>316</v>
      </c>
      <c r="E253" s="161" t="s">
        <v>2742</v>
      </c>
      <c r="F253" s="162" t="s">
        <v>2743</v>
      </c>
      <c r="G253" s="163" t="s">
        <v>146</v>
      </c>
      <c r="H253" s="164">
        <v>2</v>
      </c>
      <c r="I253" s="165"/>
      <c r="J253" s="166">
        <f>ROUND(I253*H253,2)</f>
        <v>0</v>
      </c>
      <c r="K253" s="162" t="s">
        <v>2576</v>
      </c>
      <c r="L253" s="32"/>
      <c r="M253" s="167" t="s">
        <v>19</v>
      </c>
      <c r="N253" s="168" t="s">
        <v>41</v>
      </c>
      <c r="P253" s="135">
        <f>O253*H253</f>
        <v>0</v>
      </c>
      <c r="Q253" s="135">
        <v>0</v>
      </c>
      <c r="R253" s="135">
        <f>Q253*H253</f>
        <v>0</v>
      </c>
      <c r="S253" s="135">
        <v>0</v>
      </c>
      <c r="T253" s="136">
        <f>S253*H253</f>
        <v>0</v>
      </c>
      <c r="AR253" s="137" t="s">
        <v>149</v>
      </c>
      <c r="AT253" s="137" t="s">
        <v>316</v>
      </c>
      <c r="AU253" s="137" t="s">
        <v>80</v>
      </c>
      <c r="AY253" s="17" t="s">
        <v>142</v>
      </c>
      <c r="BE253" s="138">
        <f>IF(N253="základní",J253,0)</f>
        <v>0</v>
      </c>
      <c r="BF253" s="138">
        <f>IF(N253="snížená",J253,0)</f>
        <v>0</v>
      </c>
      <c r="BG253" s="138">
        <f>IF(N253="zákl. přenesená",J253,0)</f>
        <v>0</v>
      </c>
      <c r="BH253" s="138">
        <f>IF(N253="sníž. přenesená",J253,0)</f>
        <v>0</v>
      </c>
      <c r="BI253" s="138">
        <f>IF(N253="nulová",J253,0)</f>
        <v>0</v>
      </c>
      <c r="BJ253" s="17" t="s">
        <v>78</v>
      </c>
      <c r="BK253" s="138">
        <f>ROUND(I253*H253,2)</f>
        <v>0</v>
      </c>
      <c r="BL253" s="17" t="s">
        <v>149</v>
      </c>
      <c r="BM253" s="137" t="s">
        <v>948</v>
      </c>
    </row>
    <row r="254" spans="2:65" s="1" customFormat="1" ht="11.25">
      <c r="B254" s="32"/>
      <c r="D254" s="181" t="s">
        <v>2577</v>
      </c>
      <c r="F254" s="182" t="s">
        <v>2744</v>
      </c>
      <c r="I254" s="170"/>
      <c r="L254" s="32"/>
      <c r="M254" s="171"/>
      <c r="T254" s="53"/>
      <c r="AT254" s="17" t="s">
        <v>2577</v>
      </c>
      <c r="AU254" s="17" t="s">
        <v>80</v>
      </c>
    </row>
    <row r="255" spans="2:65" s="1" customFormat="1" ht="37.9" customHeight="1">
      <c r="B255" s="32"/>
      <c r="C255" s="160" t="s">
        <v>405</v>
      </c>
      <c r="D255" s="160" t="s">
        <v>316</v>
      </c>
      <c r="E255" s="161" t="s">
        <v>2745</v>
      </c>
      <c r="F255" s="162" t="s">
        <v>2746</v>
      </c>
      <c r="G255" s="163" t="s">
        <v>319</v>
      </c>
      <c r="H255" s="164">
        <v>102</v>
      </c>
      <c r="I255" s="165"/>
      <c r="J255" s="166">
        <f>ROUND(I255*H255,2)</f>
        <v>0</v>
      </c>
      <c r="K255" s="162" t="s">
        <v>2576</v>
      </c>
      <c r="L255" s="32"/>
      <c r="M255" s="167" t="s">
        <v>19</v>
      </c>
      <c r="N255" s="168" t="s">
        <v>41</v>
      </c>
      <c r="P255" s="135">
        <f>O255*H255</f>
        <v>0</v>
      </c>
      <c r="Q255" s="135">
        <v>0</v>
      </c>
      <c r="R255" s="135">
        <f>Q255*H255</f>
        <v>0</v>
      </c>
      <c r="S255" s="135">
        <v>0</v>
      </c>
      <c r="T255" s="136">
        <f>S255*H255</f>
        <v>0</v>
      </c>
      <c r="AR255" s="137" t="s">
        <v>149</v>
      </c>
      <c r="AT255" s="137" t="s">
        <v>316</v>
      </c>
      <c r="AU255" s="137" t="s">
        <v>80</v>
      </c>
      <c r="AY255" s="17" t="s">
        <v>142</v>
      </c>
      <c r="BE255" s="138">
        <f>IF(N255="základní",J255,0)</f>
        <v>0</v>
      </c>
      <c r="BF255" s="138">
        <f>IF(N255="snížená",J255,0)</f>
        <v>0</v>
      </c>
      <c r="BG255" s="138">
        <f>IF(N255="zákl. přenesená",J255,0)</f>
        <v>0</v>
      </c>
      <c r="BH255" s="138">
        <f>IF(N255="sníž. přenesená",J255,0)</f>
        <v>0</v>
      </c>
      <c r="BI255" s="138">
        <f>IF(N255="nulová",J255,0)</f>
        <v>0</v>
      </c>
      <c r="BJ255" s="17" t="s">
        <v>78</v>
      </c>
      <c r="BK255" s="138">
        <f>ROUND(I255*H255,2)</f>
        <v>0</v>
      </c>
      <c r="BL255" s="17" t="s">
        <v>149</v>
      </c>
      <c r="BM255" s="137" t="s">
        <v>1193</v>
      </c>
    </row>
    <row r="256" spans="2:65" s="1" customFormat="1" ht="11.25">
      <c r="B256" s="32"/>
      <c r="D256" s="181" t="s">
        <v>2577</v>
      </c>
      <c r="F256" s="182" t="s">
        <v>2747</v>
      </c>
      <c r="I256" s="170"/>
      <c r="L256" s="32"/>
      <c r="M256" s="171"/>
      <c r="T256" s="53"/>
      <c r="AT256" s="17" t="s">
        <v>2577</v>
      </c>
      <c r="AU256" s="17" t="s">
        <v>80</v>
      </c>
    </row>
    <row r="257" spans="2:65" s="1" customFormat="1" ht="37.9" customHeight="1">
      <c r="B257" s="32"/>
      <c r="C257" s="160" t="s">
        <v>411</v>
      </c>
      <c r="D257" s="160" t="s">
        <v>316</v>
      </c>
      <c r="E257" s="161" t="s">
        <v>2748</v>
      </c>
      <c r="F257" s="162" t="s">
        <v>2749</v>
      </c>
      <c r="G257" s="163" t="s">
        <v>319</v>
      </c>
      <c r="H257" s="164">
        <v>3570</v>
      </c>
      <c r="I257" s="165"/>
      <c r="J257" s="166">
        <f>ROUND(I257*H257,2)</f>
        <v>0</v>
      </c>
      <c r="K257" s="162" t="s">
        <v>2576</v>
      </c>
      <c r="L257" s="32"/>
      <c r="M257" s="167" t="s">
        <v>19</v>
      </c>
      <c r="N257" s="168" t="s">
        <v>41</v>
      </c>
      <c r="P257" s="135">
        <f>O257*H257</f>
        <v>0</v>
      </c>
      <c r="Q257" s="135">
        <v>0</v>
      </c>
      <c r="R257" s="135">
        <f>Q257*H257</f>
        <v>0</v>
      </c>
      <c r="S257" s="135">
        <v>0</v>
      </c>
      <c r="T257" s="136">
        <f>S257*H257</f>
        <v>0</v>
      </c>
      <c r="AR257" s="137" t="s">
        <v>149</v>
      </c>
      <c r="AT257" s="137" t="s">
        <v>316</v>
      </c>
      <c r="AU257" s="137" t="s">
        <v>80</v>
      </c>
      <c r="AY257" s="17" t="s">
        <v>142</v>
      </c>
      <c r="BE257" s="138">
        <f>IF(N257="základní",J257,0)</f>
        <v>0</v>
      </c>
      <c r="BF257" s="138">
        <f>IF(N257="snížená",J257,0)</f>
        <v>0</v>
      </c>
      <c r="BG257" s="138">
        <f>IF(N257="zákl. přenesená",J257,0)</f>
        <v>0</v>
      </c>
      <c r="BH257" s="138">
        <f>IF(N257="sníž. přenesená",J257,0)</f>
        <v>0</v>
      </c>
      <c r="BI257" s="138">
        <f>IF(N257="nulová",J257,0)</f>
        <v>0</v>
      </c>
      <c r="BJ257" s="17" t="s">
        <v>78</v>
      </c>
      <c r="BK257" s="138">
        <f>ROUND(I257*H257,2)</f>
        <v>0</v>
      </c>
      <c r="BL257" s="17" t="s">
        <v>149</v>
      </c>
      <c r="BM257" s="137" t="s">
        <v>880</v>
      </c>
    </row>
    <row r="258" spans="2:65" s="1" customFormat="1" ht="11.25">
      <c r="B258" s="32"/>
      <c r="D258" s="181" t="s">
        <v>2577</v>
      </c>
      <c r="F258" s="182" t="s">
        <v>2750</v>
      </c>
      <c r="I258" s="170"/>
      <c r="L258" s="32"/>
      <c r="M258" s="171"/>
      <c r="T258" s="53"/>
      <c r="AT258" s="17" t="s">
        <v>2577</v>
      </c>
      <c r="AU258" s="17" t="s">
        <v>80</v>
      </c>
    </row>
    <row r="259" spans="2:65" s="11" customFormat="1" ht="11.25">
      <c r="B259" s="139"/>
      <c r="D259" s="140" t="s">
        <v>151</v>
      </c>
      <c r="E259" s="141" t="s">
        <v>19</v>
      </c>
      <c r="F259" s="142" t="s">
        <v>2751</v>
      </c>
      <c r="H259" s="143">
        <v>3570</v>
      </c>
      <c r="I259" s="144"/>
      <c r="L259" s="139"/>
      <c r="M259" s="145"/>
      <c r="T259" s="146"/>
      <c r="AT259" s="141" t="s">
        <v>151</v>
      </c>
      <c r="AU259" s="141" t="s">
        <v>80</v>
      </c>
      <c r="AV259" s="11" t="s">
        <v>80</v>
      </c>
      <c r="AW259" s="11" t="s">
        <v>31</v>
      </c>
      <c r="AX259" s="11" t="s">
        <v>70</v>
      </c>
      <c r="AY259" s="141" t="s">
        <v>142</v>
      </c>
    </row>
    <row r="260" spans="2:65" s="12" customFormat="1" ht="11.25">
      <c r="B260" s="147"/>
      <c r="D260" s="140" t="s">
        <v>151</v>
      </c>
      <c r="E260" s="148" t="s">
        <v>19</v>
      </c>
      <c r="F260" s="149" t="s">
        <v>154</v>
      </c>
      <c r="H260" s="150">
        <v>3570</v>
      </c>
      <c r="I260" s="151"/>
      <c r="L260" s="147"/>
      <c r="M260" s="152"/>
      <c r="T260" s="153"/>
      <c r="AT260" s="148" t="s">
        <v>151</v>
      </c>
      <c r="AU260" s="148" t="s">
        <v>80</v>
      </c>
      <c r="AV260" s="12" t="s">
        <v>149</v>
      </c>
      <c r="AW260" s="12" t="s">
        <v>31</v>
      </c>
      <c r="AX260" s="12" t="s">
        <v>78</v>
      </c>
      <c r="AY260" s="148" t="s">
        <v>142</v>
      </c>
    </row>
    <row r="261" spans="2:65" s="1" customFormat="1" ht="37.9" customHeight="1">
      <c r="B261" s="32"/>
      <c r="C261" s="160" t="s">
        <v>417</v>
      </c>
      <c r="D261" s="160" t="s">
        <v>316</v>
      </c>
      <c r="E261" s="161" t="s">
        <v>2752</v>
      </c>
      <c r="F261" s="162" t="s">
        <v>2753</v>
      </c>
      <c r="G261" s="163" t="s">
        <v>319</v>
      </c>
      <c r="H261" s="164">
        <v>102</v>
      </c>
      <c r="I261" s="165"/>
      <c r="J261" s="166">
        <f>ROUND(I261*H261,2)</f>
        <v>0</v>
      </c>
      <c r="K261" s="162" t="s">
        <v>2576</v>
      </c>
      <c r="L261" s="32"/>
      <c r="M261" s="167" t="s">
        <v>19</v>
      </c>
      <c r="N261" s="168" t="s">
        <v>41</v>
      </c>
      <c r="P261" s="135">
        <f>O261*H261</f>
        <v>0</v>
      </c>
      <c r="Q261" s="135">
        <v>0</v>
      </c>
      <c r="R261" s="135">
        <f>Q261*H261</f>
        <v>0</v>
      </c>
      <c r="S261" s="135">
        <v>0</v>
      </c>
      <c r="T261" s="136">
        <f>S261*H261</f>
        <v>0</v>
      </c>
      <c r="AR261" s="137" t="s">
        <v>149</v>
      </c>
      <c r="AT261" s="137" t="s">
        <v>316</v>
      </c>
      <c r="AU261" s="137" t="s">
        <v>80</v>
      </c>
      <c r="AY261" s="17" t="s">
        <v>142</v>
      </c>
      <c r="BE261" s="138">
        <f>IF(N261="základní",J261,0)</f>
        <v>0</v>
      </c>
      <c r="BF261" s="138">
        <f>IF(N261="snížená",J261,0)</f>
        <v>0</v>
      </c>
      <c r="BG261" s="138">
        <f>IF(N261="zákl. přenesená",J261,0)</f>
        <v>0</v>
      </c>
      <c r="BH261" s="138">
        <f>IF(N261="sníž. přenesená",J261,0)</f>
        <v>0</v>
      </c>
      <c r="BI261" s="138">
        <f>IF(N261="nulová",J261,0)</f>
        <v>0</v>
      </c>
      <c r="BJ261" s="17" t="s">
        <v>78</v>
      </c>
      <c r="BK261" s="138">
        <f>ROUND(I261*H261,2)</f>
        <v>0</v>
      </c>
      <c r="BL261" s="17" t="s">
        <v>149</v>
      </c>
      <c r="BM261" s="137" t="s">
        <v>1216</v>
      </c>
    </row>
    <row r="262" spans="2:65" s="1" customFormat="1" ht="11.25">
      <c r="B262" s="32"/>
      <c r="D262" s="181" t="s">
        <v>2577</v>
      </c>
      <c r="F262" s="182" t="s">
        <v>2754</v>
      </c>
      <c r="I262" s="170"/>
      <c r="L262" s="32"/>
      <c r="M262" s="171"/>
      <c r="T262" s="53"/>
      <c r="AT262" s="17" t="s">
        <v>2577</v>
      </c>
      <c r="AU262" s="17" t="s">
        <v>80</v>
      </c>
    </row>
    <row r="263" spans="2:65" s="1" customFormat="1" ht="33" customHeight="1">
      <c r="B263" s="32"/>
      <c r="C263" s="160" t="s">
        <v>422</v>
      </c>
      <c r="D263" s="160" t="s">
        <v>316</v>
      </c>
      <c r="E263" s="161" t="s">
        <v>2755</v>
      </c>
      <c r="F263" s="162" t="s">
        <v>2756</v>
      </c>
      <c r="G263" s="163" t="s">
        <v>298</v>
      </c>
      <c r="H263" s="164">
        <v>49.5</v>
      </c>
      <c r="I263" s="165"/>
      <c r="J263" s="166">
        <f>ROUND(I263*H263,2)</f>
        <v>0</v>
      </c>
      <c r="K263" s="162" t="s">
        <v>2576</v>
      </c>
      <c r="L263" s="32"/>
      <c r="M263" s="167" t="s">
        <v>19</v>
      </c>
      <c r="N263" s="168" t="s">
        <v>41</v>
      </c>
      <c r="P263" s="135">
        <f>O263*H263</f>
        <v>0</v>
      </c>
      <c r="Q263" s="135">
        <v>0</v>
      </c>
      <c r="R263" s="135">
        <f>Q263*H263</f>
        <v>0</v>
      </c>
      <c r="S263" s="135">
        <v>0</v>
      </c>
      <c r="T263" s="136">
        <f>S263*H263</f>
        <v>0</v>
      </c>
      <c r="AR263" s="137" t="s">
        <v>149</v>
      </c>
      <c r="AT263" s="137" t="s">
        <v>316</v>
      </c>
      <c r="AU263" s="137" t="s">
        <v>80</v>
      </c>
      <c r="AY263" s="17" t="s">
        <v>142</v>
      </c>
      <c r="BE263" s="138">
        <f>IF(N263="základní",J263,0)</f>
        <v>0</v>
      </c>
      <c r="BF263" s="138">
        <f>IF(N263="snížená",J263,0)</f>
        <v>0</v>
      </c>
      <c r="BG263" s="138">
        <f>IF(N263="zákl. přenesená",J263,0)</f>
        <v>0</v>
      </c>
      <c r="BH263" s="138">
        <f>IF(N263="sníž. přenesená",J263,0)</f>
        <v>0</v>
      </c>
      <c r="BI263" s="138">
        <f>IF(N263="nulová",J263,0)</f>
        <v>0</v>
      </c>
      <c r="BJ263" s="17" t="s">
        <v>78</v>
      </c>
      <c r="BK263" s="138">
        <f>ROUND(I263*H263,2)</f>
        <v>0</v>
      </c>
      <c r="BL263" s="17" t="s">
        <v>149</v>
      </c>
      <c r="BM263" s="137" t="s">
        <v>404</v>
      </c>
    </row>
    <row r="264" spans="2:65" s="1" customFormat="1" ht="11.25">
      <c r="B264" s="32"/>
      <c r="D264" s="181" t="s">
        <v>2577</v>
      </c>
      <c r="F264" s="182" t="s">
        <v>2757</v>
      </c>
      <c r="I264" s="170"/>
      <c r="L264" s="32"/>
      <c r="M264" s="171"/>
      <c r="T264" s="53"/>
      <c r="AT264" s="17" t="s">
        <v>2577</v>
      </c>
      <c r="AU264" s="17" t="s">
        <v>80</v>
      </c>
    </row>
    <row r="265" spans="2:65" s="11" customFormat="1" ht="11.25">
      <c r="B265" s="139"/>
      <c r="D265" s="140" t="s">
        <v>151</v>
      </c>
      <c r="E265" s="141" t="s">
        <v>19</v>
      </c>
      <c r="F265" s="142" t="s">
        <v>2758</v>
      </c>
      <c r="H265" s="143">
        <v>49.5</v>
      </c>
      <c r="I265" s="144"/>
      <c r="L265" s="139"/>
      <c r="M265" s="145"/>
      <c r="T265" s="146"/>
      <c r="AT265" s="141" t="s">
        <v>151</v>
      </c>
      <c r="AU265" s="141" t="s">
        <v>80</v>
      </c>
      <c r="AV265" s="11" t="s">
        <v>80</v>
      </c>
      <c r="AW265" s="11" t="s">
        <v>31</v>
      </c>
      <c r="AX265" s="11" t="s">
        <v>70</v>
      </c>
      <c r="AY265" s="141" t="s">
        <v>142</v>
      </c>
    </row>
    <row r="266" spans="2:65" s="12" customFormat="1" ht="11.25">
      <c r="B266" s="147"/>
      <c r="D266" s="140" t="s">
        <v>151</v>
      </c>
      <c r="E266" s="148" t="s">
        <v>19</v>
      </c>
      <c r="F266" s="149" t="s">
        <v>154</v>
      </c>
      <c r="H266" s="150">
        <v>49.5</v>
      </c>
      <c r="I266" s="151"/>
      <c r="L266" s="147"/>
      <c r="M266" s="152"/>
      <c r="T266" s="153"/>
      <c r="AT266" s="148" t="s">
        <v>151</v>
      </c>
      <c r="AU266" s="148" t="s">
        <v>80</v>
      </c>
      <c r="AV266" s="12" t="s">
        <v>149</v>
      </c>
      <c r="AW266" s="12" t="s">
        <v>31</v>
      </c>
      <c r="AX266" s="12" t="s">
        <v>78</v>
      </c>
      <c r="AY266" s="148" t="s">
        <v>142</v>
      </c>
    </row>
    <row r="267" spans="2:65" s="1" customFormat="1" ht="37.9" customHeight="1">
      <c r="B267" s="32"/>
      <c r="C267" s="160" t="s">
        <v>427</v>
      </c>
      <c r="D267" s="160" t="s">
        <v>316</v>
      </c>
      <c r="E267" s="161" t="s">
        <v>2759</v>
      </c>
      <c r="F267" s="162" t="s">
        <v>2760</v>
      </c>
      <c r="G267" s="163" t="s">
        <v>298</v>
      </c>
      <c r="H267" s="164">
        <v>1732.5</v>
      </c>
      <c r="I267" s="165"/>
      <c r="J267" s="166">
        <f>ROUND(I267*H267,2)</f>
        <v>0</v>
      </c>
      <c r="K267" s="162" t="s">
        <v>2576</v>
      </c>
      <c r="L267" s="32"/>
      <c r="M267" s="167" t="s">
        <v>19</v>
      </c>
      <c r="N267" s="168" t="s">
        <v>41</v>
      </c>
      <c r="P267" s="135">
        <f>O267*H267</f>
        <v>0</v>
      </c>
      <c r="Q267" s="135">
        <v>0</v>
      </c>
      <c r="R267" s="135">
        <f>Q267*H267</f>
        <v>0</v>
      </c>
      <c r="S267" s="135">
        <v>0</v>
      </c>
      <c r="T267" s="136">
        <f>S267*H267</f>
        <v>0</v>
      </c>
      <c r="AR267" s="137" t="s">
        <v>149</v>
      </c>
      <c r="AT267" s="137" t="s">
        <v>316</v>
      </c>
      <c r="AU267" s="137" t="s">
        <v>80</v>
      </c>
      <c r="AY267" s="17" t="s">
        <v>142</v>
      </c>
      <c r="BE267" s="138">
        <f>IF(N267="základní",J267,0)</f>
        <v>0</v>
      </c>
      <c r="BF267" s="138">
        <f>IF(N267="snížená",J267,0)</f>
        <v>0</v>
      </c>
      <c r="BG267" s="138">
        <f>IF(N267="zákl. přenesená",J267,0)</f>
        <v>0</v>
      </c>
      <c r="BH267" s="138">
        <f>IF(N267="sníž. přenesená",J267,0)</f>
        <v>0</v>
      </c>
      <c r="BI267" s="138">
        <f>IF(N267="nulová",J267,0)</f>
        <v>0</v>
      </c>
      <c r="BJ267" s="17" t="s">
        <v>78</v>
      </c>
      <c r="BK267" s="138">
        <f>ROUND(I267*H267,2)</f>
        <v>0</v>
      </c>
      <c r="BL267" s="17" t="s">
        <v>149</v>
      </c>
      <c r="BM267" s="137" t="s">
        <v>1237</v>
      </c>
    </row>
    <row r="268" spans="2:65" s="1" customFormat="1" ht="11.25">
      <c r="B268" s="32"/>
      <c r="D268" s="181" t="s">
        <v>2577</v>
      </c>
      <c r="F268" s="182" t="s">
        <v>2761</v>
      </c>
      <c r="I268" s="170"/>
      <c r="L268" s="32"/>
      <c r="M268" s="171"/>
      <c r="T268" s="53"/>
      <c r="AT268" s="17" t="s">
        <v>2577</v>
      </c>
      <c r="AU268" s="17" t="s">
        <v>80</v>
      </c>
    </row>
    <row r="269" spans="2:65" s="11" customFormat="1" ht="11.25">
      <c r="B269" s="139"/>
      <c r="D269" s="140" t="s">
        <v>151</v>
      </c>
      <c r="E269" s="141" t="s">
        <v>19</v>
      </c>
      <c r="F269" s="142" t="s">
        <v>2762</v>
      </c>
      <c r="H269" s="143">
        <v>1732.5</v>
      </c>
      <c r="I269" s="144"/>
      <c r="L269" s="139"/>
      <c r="M269" s="145"/>
      <c r="T269" s="146"/>
      <c r="AT269" s="141" t="s">
        <v>151</v>
      </c>
      <c r="AU269" s="141" t="s">
        <v>80</v>
      </c>
      <c r="AV269" s="11" t="s">
        <v>80</v>
      </c>
      <c r="AW269" s="11" t="s">
        <v>31</v>
      </c>
      <c r="AX269" s="11" t="s">
        <v>70</v>
      </c>
      <c r="AY269" s="141" t="s">
        <v>142</v>
      </c>
    </row>
    <row r="270" spans="2:65" s="12" customFormat="1" ht="11.25">
      <c r="B270" s="147"/>
      <c r="D270" s="140" t="s">
        <v>151</v>
      </c>
      <c r="E270" s="148" t="s">
        <v>19</v>
      </c>
      <c r="F270" s="149" t="s">
        <v>154</v>
      </c>
      <c r="H270" s="150">
        <v>1732.5</v>
      </c>
      <c r="I270" s="151"/>
      <c r="L270" s="147"/>
      <c r="M270" s="152"/>
      <c r="T270" s="153"/>
      <c r="AT270" s="148" t="s">
        <v>151</v>
      </c>
      <c r="AU270" s="148" t="s">
        <v>80</v>
      </c>
      <c r="AV270" s="12" t="s">
        <v>149</v>
      </c>
      <c r="AW270" s="12" t="s">
        <v>31</v>
      </c>
      <c r="AX270" s="12" t="s">
        <v>78</v>
      </c>
      <c r="AY270" s="148" t="s">
        <v>142</v>
      </c>
    </row>
    <row r="271" spans="2:65" s="1" customFormat="1" ht="33" customHeight="1">
      <c r="B271" s="32"/>
      <c r="C271" s="160" t="s">
        <v>432</v>
      </c>
      <c r="D271" s="160" t="s">
        <v>316</v>
      </c>
      <c r="E271" s="161" t="s">
        <v>2763</v>
      </c>
      <c r="F271" s="162" t="s">
        <v>2764</v>
      </c>
      <c r="G271" s="163" t="s">
        <v>298</v>
      </c>
      <c r="H271" s="164">
        <v>49.5</v>
      </c>
      <c r="I271" s="165"/>
      <c r="J271" s="166">
        <f>ROUND(I271*H271,2)</f>
        <v>0</v>
      </c>
      <c r="K271" s="162" t="s">
        <v>2576</v>
      </c>
      <c r="L271" s="32"/>
      <c r="M271" s="167" t="s">
        <v>19</v>
      </c>
      <c r="N271" s="168" t="s">
        <v>41</v>
      </c>
      <c r="P271" s="135">
        <f>O271*H271</f>
        <v>0</v>
      </c>
      <c r="Q271" s="135">
        <v>0</v>
      </c>
      <c r="R271" s="135">
        <f>Q271*H271</f>
        <v>0</v>
      </c>
      <c r="S271" s="135">
        <v>0</v>
      </c>
      <c r="T271" s="136">
        <f>S271*H271</f>
        <v>0</v>
      </c>
      <c r="AR271" s="137" t="s">
        <v>149</v>
      </c>
      <c r="AT271" s="137" t="s">
        <v>316</v>
      </c>
      <c r="AU271" s="137" t="s">
        <v>80</v>
      </c>
      <c r="AY271" s="17" t="s">
        <v>142</v>
      </c>
      <c r="BE271" s="138">
        <f>IF(N271="základní",J271,0)</f>
        <v>0</v>
      </c>
      <c r="BF271" s="138">
        <f>IF(N271="snížená",J271,0)</f>
        <v>0</v>
      </c>
      <c r="BG271" s="138">
        <f>IF(N271="zákl. přenesená",J271,0)</f>
        <v>0</v>
      </c>
      <c r="BH271" s="138">
        <f>IF(N271="sníž. přenesená",J271,0)</f>
        <v>0</v>
      </c>
      <c r="BI271" s="138">
        <f>IF(N271="nulová",J271,0)</f>
        <v>0</v>
      </c>
      <c r="BJ271" s="17" t="s">
        <v>78</v>
      </c>
      <c r="BK271" s="138">
        <f>ROUND(I271*H271,2)</f>
        <v>0</v>
      </c>
      <c r="BL271" s="17" t="s">
        <v>149</v>
      </c>
      <c r="BM271" s="137" t="s">
        <v>1243</v>
      </c>
    </row>
    <row r="272" spans="2:65" s="1" customFormat="1" ht="11.25">
      <c r="B272" s="32"/>
      <c r="D272" s="181" t="s">
        <v>2577</v>
      </c>
      <c r="F272" s="182" t="s">
        <v>2765</v>
      </c>
      <c r="I272" s="170"/>
      <c r="L272" s="32"/>
      <c r="M272" s="171"/>
      <c r="T272" s="53"/>
      <c r="AT272" s="17" t="s">
        <v>2577</v>
      </c>
      <c r="AU272" s="17" t="s">
        <v>80</v>
      </c>
    </row>
    <row r="273" spans="2:65" s="1" customFormat="1" ht="24.2" customHeight="1">
      <c r="B273" s="32"/>
      <c r="C273" s="160" t="s">
        <v>440</v>
      </c>
      <c r="D273" s="160" t="s">
        <v>316</v>
      </c>
      <c r="E273" s="161" t="s">
        <v>2766</v>
      </c>
      <c r="F273" s="162" t="s">
        <v>2767</v>
      </c>
      <c r="G273" s="163" t="s">
        <v>319</v>
      </c>
      <c r="H273" s="164">
        <v>19.8</v>
      </c>
      <c r="I273" s="165"/>
      <c r="J273" s="166">
        <f>ROUND(I273*H273,2)</f>
        <v>0</v>
      </c>
      <c r="K273" s="162" t="s">
        <v>2576</v>
      </c>
      <c r="L273" s="32"/>
      <c r="M273" s="167" t="s">
        <v>19</v>
      </c>
      <c r="N273" s="168" t="s">
        <v>41</v>
      </c>
      <c r="P273" s="135">
        <f>O273*H273</f>
        <v>0</v>
      </c>
      <c r="Q273" s="135">
        <v>0</v>
      </c>
      <c r="R273" s="135">
        <f>Q273*H273</f>
        <v>0</v>
      </c>
      <c r="S273" s="135">
        <v>0</v>
      </c>
      <c r="T273" s="136">
        <f>S273*H273</f>
        <v>0</v>
      </c>
      <c r="AR273" s="137" t="s">
        <v>149</v>
      </c>
      <c r="AT273" s="137" t="s">
        <v>316</v>
      </c>
      <c r="AU273" s="137" t="s">
        <v>80</v>
      </c>
      <c r="AY273" s="17" t="s">
        <v>142</v>
      </c>
      <c r="BE273" s="138">
        <f>IF(N273="základní",J273,0)</f>
        <v>0</v>
      </c>
      <c r="BF273" s="138">
        <f>IF(N273="snížená",J273,0)</f>
        <v>0</v>
      </c>
      <c r="BG273" s="138">
        <f>IF(N273="zákl. přenesená",J273,0)</f>
        <v>0</v>
      </c>
      <c r="BH273" s="138">
        <f>IF(N273="sníž. přenesená",J273,0)</f>
        <v>0</v>
      </c>
      <c r="BI273" s="138">
        <f>IF(N273="nulová",J273,0)</f>
        <v>0</v>
      </c>
      <c r="BJ273" s="17" t="s">
        <v>78</v>
      </c>
      <c r="BK273" s="138">
        <f>ROUND(I273*H273,2)</f>
        <v>0</v>
      </c>
      <c r="BL273" s="17" t="s">
        <v>149</v>
      </c>
      <c r="BM273" s="137" t="s">
        <v>1268</v>
      </c>
    </row>
    <row r="274" spans="2:65" s="1" customFormat="1" ht="11.25">
      <c r="B274" s="32"/>
      <c r="D274" s="181" t="s">
        <v>2577</v>
      </c>
      <c r="F274" s="182" t="s">
        <v>2768</v>
      </c>
      <c r="I274" s="170"/>
      <c r="L274" s="32"/>
      <c r="M274" s="171"/>
      <c r="T274" s="53"/>
      <c r="AT274" s="17" t="s">
        <v>2577</v>
      </c>
      <c r="AU274" s="17" t="s">
        <v>80</v>
      </c>
    </row>
    <row r="275" spans="2:65" s="11" customFormat="1" ht="11.25">
      <c r="B275" s="139"/>
      <c r="D275" s="140" t="s">
        <v>151</v>
      </c>
      <c r="E275" s="141" t="s">
        <v>19</v>
      </c>
      <c r="F275" s="142" t="s">
        <v>2769</v>
      </c>
      <c r="H275" s="143">
        <v>19.8</v>
      </c>
      <c r="I275" s="144"/>
      <c r="L275" s="139"/>
      <c r="M275" s="145"/>
      <c r="T275" s="146"/>
      <c r="AT275" s="141" t="s">
        <v>151</v>
      </c>
      <c r="AU275" s="141" t="s">
        <v>80</v>
      </c>
      <c r="AV275" s="11" t="s">
        <v>80</v>
      </c>
      <c r="AW275" s="11" t="s">
        <v>31</v>
      </c>
      <c r="AX275" s="11" t="s">
        <v>70</v>
      </c>
      <c r="AY275" s="141" t="s">
        <v>142</v>
      </c>
    </row>
    <row r="276" spans="2:65" s="12" customFormat="1" ht="11.25">
      <c r="B276" s="147"/>
      <c r="D276" s="140" t="s">
        <v>151</v>
      </c>
      <c r="E276" s="148" t="s">
        <v>19</v>
      </c>
      <c r="F276" s="149" t="s">
        <v>154</v>
      </c>
      <c r="H276" s="150">
        <v>19.8</v>
      </c>
      <c r="I276" s="151"/>
      <c r="L276" s="147"/>
      <c r="M276" s="152"/>
      <c r="T276" s="153"/>
      <c r="AT276" s="148" t="s">
        <v>151</v>
      </c>
      <c r="AU276" s="148" t="s">
        <v>80</v>
      </c>
      <c r="AV276" s="12" t="s">
        <v>149</v>
      </c>
      <c r="AW276" s="12" t="s">
        <v>31</v>
      </c>
      <c r="AX276" s="12" t="s">
        <v>78</v>
      </c>
      <c r="AY276" s="148" t="s">
        <v>142</v>
      </c>
    </row>
    <row r="277" spans="2:65" s="1" customFormat="1" ht="33" customHeight="1">
      <c r="B277" s="32"/>
      <c r="C277" s="160" t="s">
        <v>444</v>
      </c>
      <c r="D277" s="160" t="s">
        <v>316</v>
      </c>
      <c r="E277" s="161" t="s">
        <v>2770</v>
      </c>
      <c r="F277" s="162" t="s">
        <v>2771</v>
      </c>
      <c r="G277" s="163" t="s">
        <v>319</v>
      </c>
      <c r="H277" s="164">
        <v>693</v>
      </c>
      <c r="I277" s="165"/>
      <c r="J277" s="166">
        <f>ROUND(I277*H277,2)</f>
        <v>0</v>
      </c>
      <c r="K277" s="162" t="s">
        <v>2576</v>
      </c>
      <c r="L277" s="32"/>
      <c r="M277" s="167" t="s">
        <v>19</v>
      </c>
      <c r="N277" s="168" t="s">
        <v>41</v>
      </c>
      <c r="P277" s="135">
        <f>O277*H277</f>
        <v>0</v>
      </c>
      <c r="Q277" s="135">
        <v>0</v>
      </c>
      <c r="R277" s="135">
        <f>Q277*H277</f>
        <v>0</v>
      </c>
      <c r="S277" s="135">
        <v>0</v>
      </c>
      <c r="T277" s="136">
        <f>S277*H277</f>
        <v>0</v>
      </c>
      <c r="AR277" s="137" t="s">
        <v>149</v>
      </c>
      <c r="AT277" s="137" t="s">
        <v>316</v>
      </c>
      <c r="AU277" s="137" t="s">
        <v>80</v>
      </c>
      <c r="AY277" s="17" t="s">
        <v>142</v>
      </c>
      <c r="BE277" s="138">
        <f>IF(N277="základní",J277,0)</f>
        <v>0</v>
      </c>
      <c r="BF277" s="138">
        <f>IF(N277="snížená",J277,0)</f>
        <v>0</v>
      </c>
      <c r="BG277" s="138">
        <f>IF(N277="zákl. přenesená",J277,0)</f>
        <v>0</v>
      </c>
      <c r="BH277" s="138">
        <f>IF(N277="sníž. přenesená",J277,0)</f>
        <v>0</v>
      </c>
      <c r="BI277" s="138">
        <f>IF(N277="nulová",J277,0)</f>
        <v>0</v>
      </c>
      <c r="BJ277" s="17" t="s">
        <v>78</v>
      </c>
      <c r="BK277" s="138">
        <f>ROUND(I277*H277,2)</f>
        <v>0</v>
      </c>
      <c r="BL277" s="17" t="s">
        <v>149</v>
      </c>
      <c r="BM277" s="137" t="s">
        <v>1280</v>
      </c>
    </row>
    <row r="278" spans="2:65" s="1" customFormat="1" ht="11.25">
      <c r="B278" s="32"/>
      <c r="D278" s="181" t="s">
        <v>2577</v>
      </c>
      <c r="F278" s="182" t="s">
        <v>2772</v>
      </c>
      <c r="I278" s="170"/>
      <c r="L278" s="32"/>
      <c r="M278" s="171"/>
      <c r="T278" s="53"/>
      <c r="AT278" s="17" t="s">
        <v>2577</v>
      </c>
      <c r="AU278" s="17" t="s">
        <v>80</v>
      </c>
    </row>
    <row r="279" spans="2:65" s="11" customFormat="1" ht="11.25">
      <c r="B279" s="139"/>
      <c r="D279" s="140" t="s">
        <v>151</v>
      </c>
      <c r="E279" s="141" t="s">
        <v>19</v>
      </c>
      <c r="F279" s="142" t="s">
        <v>2773</v>
      </c>
      <c r="H279" s="143">
        <v>693</v>
      </c>
      <c r="I279" s="144"/>
      <c r="L279" s="139"/>
      <c r="M279" s="145"/>
      <c r="T279" s="146"/>
      <c r="AT279" s="141" t="s">
        <v>151</v>
      </c>
      <c r="AU279" s="141" t="s">
        <v>80</v>
      </c>
      <c r="AV279" s="11" t="s">
        <v>80</v>
      </c>
      <c r="AW279" s="11" t="s">
        <v>31</v>
      </c>
      <c r="AX279" s="11" t="s">
        <v>70</v>
      </c>
      <c r="AY279" s="141" t="s">
        <v>142</v>
      </c>
    </row>
    <row r="280" spans="2:65" s="12" customFormat="1" ht="11.25">
      <c r="B280" s="147"/>
      <c r="D280" s="140" t="s">
        <v>151</v>
      </c>
      <c r="E280" s="148" t="s">
        <v>19</v>
      </c>
      <c r="F280" s="149" t="s">
        <v>154</v>
      </c>
      <c r="H280" s="150">
        <v>693</v>
      </c>
      <c r="I280" s="151"/>
      <c r="L280" s="147"/>
      <c r="M280" s="152"/>
      <c r="T280" s="153"/>
      <c r="AT280" s="148" t="s">
        <v>151</v>
      </c>
      <c r="AU280" s="148" t="s">
        <v>80</v>
      </c>
      <c r="AV280" s="12" t="s">
        <v>149</v>
      </c>
      <c r="AW280" s="12" t="s">
        <v>31</v>
      </c>
      <c r="AX280" s="12" t="s">
        <v>78</v>
      </c>
      <c r="AY280" s="148" t="s">
        <v>142</v>
      </c>
    </row>
    <row r="281" spans="2:65" s="1" customFormat="1" ht="24.2" customHeight="1">
      <c r="B281" s="32"/>
      <c r="C281" s="160" t="s">
        <v>450</v>
      </c>
      <c r="D281" s="160" t="s">
        <v>316</v>
      </c>
      <c r="E281" s="161" t="s">
        <v>2774</v>
      </c>
      <c r="F281" s="162" t="s">
        <v>2775</v>
      </c>
      <c r="G281" s="163" t="s">
        <v>319</v>
      </c>
      <c r="H281" s="164">
        <v>19.8</v>
      </c>
      <c r="I281" s="165"/>
      <c r="J281" s="166">
        <f>ROUND(I281*H281,2)</f>
        <v>0</v>
      </c>
      <c r="K281" s="162" t="s">
        <v>2576</v>
      </c>
      <c r="L281" s="32"/>
      <c r="M281" s="167" t="s">
        <v>19</v>
      </c>
      <c r="N281" s="168" t="s">
        <v>41</v>
      </c>
      <c r="P281" s="135">
        <f>O281*H281</f>
        <v>0</v>
      </c>
      <c r="Q281" s="135">
        <v>0</v>
      </c>
      <c r="R281" s="135">
        <f>Q281*H281</f>
        <v>0</v>
      </c>
      <c r="S281" s="135">
        <v>0</v>
      </c>
      <c r="T281" s="136">
        <f>S281*H281</f>
        <v>0</v>
      </c>
      <c r="AR281" s="137" t="s">
        <v>149</v>
      </c>
      <c r="AT281" s="137" t="s">
        <v>316</v>
      </c>
      <c r="AU281" s="137" t="s">
        <v>80</v>
      </c>
      <c r="AY281" s="17" t="s">
        <v>142</v>
      </c>
      <c r="BE281" s="138">
        <f>IF(N281="základní",J281,0)</f>
        <v>0</v>
      </c>
      <c r="BF281" s="138">
        <f>IF(N281="snížená",J281,0)</f>
        <v>0</v>
      </c>
      <c r="BG281" s="138">
        <f>IF(N281="zákl. přenesená",J281,0)</f>
        <v>0</v>
      </c>
      <c r="BH281" s="138">
        <f>IF(N281="sníž. přenesená",J281,0)</f>
        <v>0</v>
      </c>
      <c r="BI281" s="138">
        <f>IF(N281="nulová",J281,0)</f>
        <v>0</v>
      </c>
      <c r="BJ281" s="17" t="s">
        <v>78</v>
      </c>
      <c r="BK281" s="138">
        <f>ROUND(I281*H281,2)</f>
        <v>0</v>
      </c>
      <c r="BL281" s="17" t="s">
        <v>149</v>
      </c>
      <c r="BM281" s="137" t="s">
        <v>1286</v>
      </c>
    </row>
    <row r="282" spans="2:65" s="1" customFormat="1" ht="11.25">
      <c r="B282" s="32"/>
      <c r="D282" s="181" t="s">
        <v>2577</v>
      </c>
      <c r="F282" s="182" t="s">
        <v>2776</v>
      </c>
      <c r="I282" s="170"/>
      <c r="L282" s="32"/>
      <c r="M282" s="171"/>
      <c r="T282" s="53"/>
      <c r="AT282" s="17" t="s">
        <v>2577</v>
      </c>
      <c r="AU282" s="17" t="s">
        <v>80</v>
      </c>
    </row>
    <row r="283" spans="2:65" s="1" customFormat="1" ht="16.5" customHeight="1">
      <c r="B283" s="32"/>
      <c r="C283" s="160" t="s">
        <v>455</v>
      </c>
      <c r="D283" s="160" t="s">
        <v>316</v>
      </c>
      <c r="E283" s="161" t="s">
        <v>2777</v>
      </c>
      <c r="F283" s="162" t="s">
        <v>2778</v>
      </c>
      <c r="G283" s="163" t="s">
        <v>298</v>
      </c>
      <c r="H283" s="164">
        <v>6.9</v>
      </c>
      <c r="I283" s="165"/>
      <c r="J283" s="166">
        <f>ROUND(I283*H283,2)</f>
        <v>0</v>
      </c>
      <c r="K283" s="162" t="s">
        <v>2576</v>
      </c>
      <c r="L283" s="32"/>
      <c r="M283" s="167" t="s">
        <v>19</v>
      </c>
      <c r="N283" s="168" t="s">
        <v>41</v>
      </c>
      <c r="P283" s="135">
        <f>O283*H283</f>
        <v>0</v>
      </c>
      <c r="Q283" s="135">
        <v>0</v>
      </c>
      <c r="R283" s="135">
        <f>Q283*H283</f>
        <v>0</v>
      </c>
      <c r="S283" s="135">
        <v>0</v>
      </c>
      <c r="T283" s="136">
        <f>S283*H283</f>
        <v>0</v>
      </c>
      <c r="AR283" s="137" t="s">
        <v>149</v>
      </c>
      <c r="AT283" s="137" t="s">
        <v>316</v>
      </c>
      <c r="AU283" s="137" t="s">
        <v>80</v>
      </c>
      <c r="AY283" s="17" t="s">
        <v>142</v>
      </c>
      <c r="BE283" s="138">
        <f>IF(N283="základní",J283,0)</f>
        <v>0</v>
      </c>
      <c r="BF283" s="138">
        <f>IF(N283="snížená",J283,0)</f>
        <v>0</v>
      </c>
      <c r="BG283" s="138">
        <f>IF(N283="zákl. přenesená",J283,0)</f>
        <v>0</v>
      </c>
      <c r="BH283" s="138">
        <f>IF(N283="sníž. přenesená",J283,0)</f>
        <v>0</v>
      </c>
      <c r="BI283" s="138">
        <f>IF(N283="nulová",J283,0)</f>
        <v>0</v>
      </c>
      <c r="BJ283" s="17" t="s">
        <v>78</v>
      </c>
      <c r="BK283" s="138">
        <f>ROUND(I283*H283,2)</f>
        <v>0</v>
      </c>
      <c r="BL283" s="17" t="s">
        <v>149</v>
      </c>
      <c r="BM283" s="137" t="s">
        <v>932</v>
      </c>
    </row>
    <row r="284" spans="2:65" s="1" customFormat="1" ht="11.25">
      <c r="B284" s="32"/>
      <c r="D284" s="181" t="s">
        <v>2577</v>
      </c>
      <c r="F284" s="182" t="s">
        <v>2779</v>
      </c>
      <c r="I284" s="170"/>
      <c r="L284" s="32"/>
      <c r="M284" s="171"/>
      <c r="T284" s="53"/>
      <c r="AT284" s="17" t="s">
        <v>2577</v>
      </c>
      <c r="AU284" s="17" t="s">
        <v>80</v>
      </c>
    </row>
    <row r="285" spans="2:65" s="11" customFormat="1" ht="22.5">
      <c r="B285" s="139"/>
      <c r="D285" s="140" t="s">
        <v>151</v>
      </c>
      <c r="E285" s="141" t="s">
        <v>19</v>
      </c>
      <c r="F285" s="142" t="s">
        <v>2780</v>
      </c>
      <c r="H285" s="143">
        <v>6.9</v>
      </c>
      <c r="I285" s="144"/>
      <c r="L285" s="139"/>
      <c r="M285" s="145"/>
      <c r="T285" s="146"/>
      <c r="AT285" s="141" t="s">
        <v>151</v>
      </c>
      <c r="AU285" s="141" t="s">
        <v>80</v>
      </c>
      <c r="AV285" s="11" t="s">
        <v>80</v>
      </c>
      <c r="AW285" s="11" t="s">
        <v>31</v>
      </c>
      <c r="AX285" s="11" t="s">
        <v>70</v>
      </c>
      <c r="AY285" s="141" t="s">
        <v>142</v>
      </c>
    </row>
    <row r="286" spans="2:65" s="12" customFormat="1" ht="11.25">
      <c r="B286" s="147"/>
      <c r="D286" s="140" t="s">
        <v>151</v>
      </c>
      <c r="E286" s="148" t="s">
        <v>19</v>
      </c>
      <c r="F286" s="149" t="s">
        <v>154</v>
      </c>
      <c r="H286" s="150">
        <v>6.9</v>
      </c>
      <c r="I286" s="151"/>
      <c r="L286" s="147"/>
      <c r="M286" s="152"/>
      <c r="T286" s="153"/>
      <c r="AT286" s="148" t="s">
        <v>151</v>
      </c>
      <c r="AU286" s="148" t="s">
        <v>80</v>
      </c>
      <c r="AV286" s="12" t="s">
        <v>149</v>
      </c>
      <c r="AW286" s="12" t="s">
        <v>31</v>
      </c>
      <c r="AX286" s="12" t="s">
        <v>78</v>
      </c>
      <c r="AY286" s="148" t="s">
        <v>142</v>
      </c>
    </row>
    <row r="287" spans="2:65" s="1" customFormat="1" ht="16.5" customHeight="1">
      <c r="B287" s="32"/>
      <c r="C287" s="160" t="s">
        <v>459</v>
      </c>
      <c r="D287" s="160" t="s">
        <v>316</v>
      </c>
      <c r="E287" s="161" t="s">
        <v>2781</v>
      </c>
      <c r="F287" s="162" t="s">
        <v>2782</v>
      </c>
      <c r="G287" s="163" t="s">
        <v>164</v>
      </c>
      <c r="H287" s="164">
        <v>15</v>
      </c>
      <c r="I287" s="165"/>
      <c r="J287" s="166">
        <f>ROUND(I287*H287,2)</f>
        <v>0</v>
      </c>
      <c r="K287" s="162" t="s">
        <v>2576</v>
      </c>
      <c r="L287" s="32"/>
      <c r="M287" s="167" t="s">
        <v>19</v>
      </c>
      <c r="N287" s="168" t="s">
        <v>41</v>
      </c>
      <c r="P287" s="135">
        <f>O287*H287</f>
        <v>0</v>
      </c>
      <c r="Q287" s="135">
        <v>0</v>
      </c>
      <c r="R287" s="135">
        <f>Q287*H287</f>
        <v>0</v>
      </c>
      <c r="S287" s="135">
        <v>0</v>
      </c>
      <c r="T287" s="136">
        <f>S287*H287</f>
        <v>0</v>
      </c>
      <c r="AR287" s="137" t="s">
        <v>149</v>
      </c>
      <c r="AT287" s="137" t="s">
        <v>316</v>
      </c>
      <c r="AU287" s="137" t="s">
        <v>80</v>
      </c>
      <c r="AY287" s="17" t="s">
        <v>142</v>
      </c>
      <c r="BE287" s="138">
        <f>IF(N287="základní",J287,0)</f>
        <v>0</v>
      </c>
      <c r="BF287" s="138">
        <f>IF(N287="snížená",J287,0)</f>
        <v>0</v>
      </c>
      <c r="BG287" s="138">
        <f>IF(N287="zákl. přenesená",J287,0)</f>
        <v>0</v>
      </c>
      <c r="BH287" s="138">
        <f>IF(N287="sníž. přenesená",J287,0)</f>
        <v>0</v>
      </c>
      <c r="BI287" s="138">
        <f>IF(N287="nulová",J287,0)</f>
        <v>0</v>
      </c>
      <c r="BJ287" s="17" t="s">
        <v>78</v>
      </c>
      <c r="BK287" s="138">
        <f>ROUND(I287*H287,2)</f>
        <v>0</v>
      </c>
      <c r="BL287" s="17" t="s">
        <v>149</v>
      </c>
      <c r="BM287" s="137" t="s">
        <v>1307</v>
      </c>
    </row>
    <row r="288" spans="2:65" s="1" customFormat="1" ht="11.25">
      <c r="B288" s="32"/>
      <c r="D288" s="181" t="s">
        <v>2577</v>
      </c>
      <c r="F288" s="182" t="s">
        <v>2783</v>
      </c>
      <c r="I288" s="170"/>
      <c r="L288" s="32"/>
      <c r="M288" s="171"/>
      <c r="T288" s="53"/>
      <c r="AT288" s="17" t="s">
        <v>2577</v>
      </c>
      <c r="AU288" s="17" t="s">
        <v>80</v>
      </c>
    </row>
    <row r="289" spans="2:65" s="11" customFormat="1" ht="11.25">
      <c r="B289" s="139"/>
      <c r="D289" s="140" t="s">
        <v>151</v>
      </c>
      <c r="E289" s="141" t="s">
        <v>19</v>
      </c>
      <c r="F289" s="142" t="s">
        <v>2784</v>
      </c>
      <c r="H289" s="143">
        <v>15</v>
      </c>
      <c r="I289" s="144"/>
      <c r="L289" s="139"/>
      <c r="M289" s="145"/>
      <c r="T289" s="146"/>
      <c r="AT289" s="141" t="s">
        <v>151</v>
      </c>
      <c r="AU289" s="141" t="s">
        <v>80</v>
      </c>
      <c r="AV289" s="11" t="s">
        <v>80</v>
      </c>
      <c r="AW289" s="11" t="s">
        <v>31</v>
      </c>
      <c r="AX289" s="11" t="s">
        <v>70</v>
      </c>
      <c r="AY289" s="141" t="s">
        <v>142</v>
      </c>
    </row>
    <row r="290" spans="2:65" s="12" customFormat="1" ht="11.25">
      <c r="B290" s="147"/>
      <c r="D290" s="140" t="s">
        <v>151</v>
      </c>
      <c r="E290" s="148" t="s">
        <v>19</v>
      </c>
      <c r="F290" s="149" t="s">
        <v>154</v>
      </c>
      <c r="H290" s="150">
        <v>15</v>
      </c>
      <c r="I290" s="151"/>
      <c r="L290" s="147"/>
      <c r="M290" s="152"/>
      <c r="T290" s="153"/>
      <c r="AT290" s="148" t="s">
        <v>151</v>
      </c>
      <c r="AU290" s="148" t="s">
        <v>80</v>
      </c>
      <c r="AV290" s="12" t="s">
        <v>149</v>
      </c>
      <c r="AW290" s="12" t="s">
        <v>31</v>
      </c>
      <c r="AX290" s="12" t="s">
        <v>78</v>
      </c>
      <c r="AY290" s="148" t="s">
        <v>142</v>
      </c>
    </row>
    <row r="291" spans="2:65" s="1" customFormat="1" ht="24.2" customHeight="1">
      <c r="B291" s="32"/>
      <c r="C291" s="160" t="s">
        <v>463</v>
      </c>
      <c r="D291" s="160" t="s">
        <v>316</v>
      </c>
      <c r="E291" s="161" t="s">
        <v>2785</v>
      </c>
      <c r="F291" s="162" t="s">
        <v>2786</v>
      </c>
      <c r="G291" s="163" t="s">
        <v>164</v>
      </c>
      <c r="H291" s="164">
        <v>60</v>
      </c>
      <c r="I291" s="165"/>
      <c r="J291" s="166">
        <f>ROUND(I291*H291,2)</f>
        <v>0</v>
      </c>
      <c r="K291" s="162" t="s">
        <v>2576</v>
      </c>
      <c r="L291" s="32"/>
      <c r="M291" s="167" t="s">
        <v>19</v>
      </c>
      <c r="N291" s="168" t="s">
        <v>41</v>
      </c>
      <c r="P291" s="135">
        <f>O291*H291</f>
        <v>0</v>
      </c>
      <c r="Q291" s="135">
        <v>0</v>
      </c>
      <c r="R291" s="135">
        <f>Q291*H291</f>
        <v>0</v>
      </c>
      <c r="S291" s="135">
        <v>0</v>
      </c>
      <c r="T291" s="136">
        <f>S291*H291</f>
        <v>0</v>
      </c>
      <c r="AR291" s="137" t="s">
        <v>149</v>
      </c>
      <c r="AT291" s="137" t="s">
        <v>316</v>
      </c>
      <c r="AU291" s="137" t="s">
        <v>80</v>
      </c>
      <c r="AY291" s="17" t="s">
        <v>142</v>
      </c>
      <c r="BE291" s="138">
        <f>IF(N291="základní",J291,0)</f>
        <v>0</v>
      </c>
      <c r="BF291" s="138">
        <f>IF(N291="snížená",J291,0)</f>
        <v>0</v>
      </c>
      <c r="BG291" s="138">
        <f>IF(N291="zákl. přenesená",J291,0)</f>
        <v>0</v>
      </c>
      <c r="BH291" s="138">
        <f>IF(N291="sníž. přenesená",J291,0)</f>
        <v>0</v>
      </c>
      <c r="BI291" s="138">
        <f>IF(N291="nulová",J291,0)</f>
        <v>0</v>
      </c>
      <c r="BJ291" s="17" t="s">
        <v>78</v>
      </c>
      <c r="BK291" s="138">
        <f>ROUND(I291*H291,2)</f>
        <v>0</v>
      </c>
      <c r="BL291" s="17" t="s">
        <v>149</v>
      </c>
      <c r="BM291" s="137" t="s">
        <v>1320</v>
      </c>
    </row>
    <row r="292" spans="2:65" s="1" customFormat="1" ht="11.25">
      <c r="B292" s="32"/>
      <c r="D292" s="181" t="s">
        <v>2577</v>
      </c>
      <c r="F292" s="182" t="s">
        <v>2787</v>
      </c>
      <c r="I292" s="170"/>
      <c r="L292" s="32"/>
      <c r="M292" s="171"/>
      <c r="T292" s="53"/>
      <c r="AT292" s="17" t="s">
        <v>2577</v>
      </c>
      <c r="AU292" s="17" t="s">
        <v>80</v>
      </c>
    </row>
    <row r="293" spans="2:65" s="11" customFormat="1" ht="11.25">
      <c r="B293" s="139"/>
      <c r="D293" s="140" t="s">
        <v>151</v>
      </c>
      <c r="E293" s="141" t="s">
        <v>19</v>
      </c>
      <c r="F293" s="142" t="s">
        <v>2788</v>
      </c>
      <c r="H293" s="143">
        <v>60</v>
      </c>
      <c r="I293" s="144"/>
      <c r="L293" s="139"/>
      <c r="M293" s="145"/>
      <c r="T293" s="146"/>
      <c r="AT293" s="141" t="s">
        <v>151</v>
      </c>
      <c r="AU293" s="141" t="s">
        <v>80</v>
      </c>
      <c r="AV293" s="11" t="s">
        <v>80</v>
      </c>
      <c r="AW293" s="11" t="s">
        <v>31</v>
      </c>
      <c r="AX293" s="11" t="s">
        <v>70</v>
      </c>
      <c r="AY293" s="141" t="s">
        <v>142</v>
      </c>
    </row>
    <row r="294" spans="2:65" s="12" customFormat="1" ht="11.25">
      <c r="B294" s="147"/>
      <c r="D294" s="140" t="s">
        <v>151</v>
      </c>
      <c r="E294" s="148" t="s">
        <v>19</v>
      </c>
      <c r="F294" s="149" t="s">
        <v>154</v>
      </c>
      <c r="H294" s="150">
        <v>60</v>
      </c>
      <c r="I294" s="151"/>
      <c r="L294" s="147"/>
      <c r="M294" s="152"/>
      <c r="T294" s="153"/>
      <c r="AT294" s="148" t="s">
        <v>151</v>
      </c>
      <c r="AU294" s="148" t="s">
        <v>80</v>
      </c>
      <c r="AV294" s="12" t="s">
        <v>149</v>
      </c>
      <c r="AW294" s="12" t="s">
        <v>31</v>
      </c>
      <c r="AX294" s="12" t="s">
        <v>78</v>
      </c>
      <c r="AY294" s="148" t="s">
        <v>142</v>
      </c>
    </row>
    <row r="295" spans="2:65" s="1" customFormat="1" ht="33" customHeight="1">
      <c r="B295" s="32"/>
      <c r="C295" s="160" t="s">
        <v>248</v>
      </c>
      <c r="D295" s="160" t="s">
        <v>316</v>
      </c>
      <c r="E295" s="161" t="s">
        <v>2789</v>
      </c>
      <c r="F295" s="162" t="s">
        <v>2790</v>
      </c>
      <c r="G295" s="163" t="s">
        <v>319</v>
      </c>
      <c r="H295" s="164">
        <v>118</v>
      </c>
      <c r="I295" s="165"/>
      <c r="J295" s="166">
        <f>ROUND(I295*H295,2)</f>
        <v>0</v>
      </c>
      <c r="K295" s="162" t="s">
        <v>2576</v>
      </c>
      <c r="L295" s="32"/>
      <c r="M295" s="167" t="s">
        <v>19</v>
      </c>
      <c r="N295" s="168" t="s">
        <v>41</v>
      </c>
      <c r="P295" s="135">
        <f>O295*H295</f>
        <v>0</v>
      </c>
      <c r="Q295" s="135">
        <v>0</v>
      </c>
      <c r="R295" s="135">
        <f>Q295*H295</f>
        <v>0</v>
      </c>
      <c r="S295" s="135">
        <v>0</v>
      </c>
      <c r="T295" s="136">
        <f>S295*H295</f>
        <v>0</v>
      </c>
      <c r="AR295" s="137" t="s">
        <v>149</v>
      </c>
      <c r="AT295" s="137" t="s">
        <v>316</v>
      </c>
      <c r="AU295" s="137" t="s">
        <v>80</v>
      </c>
      <c r="AY295" s="17" t="s">
        <v>142</v>
      </c>
      <c r="BE295" s="138">
        <f>IF(N295="základní",J295,0)</f>
        <v>0</v>
      </c>
      <c r="BF295" s="138">
        <f>IF(N295="snížená",J295,0)</f>
        <v>0</v>
      </c>
      <c r="BG295" s="138">
        <f>IF(N295="zákl. přenesená",J295,0)</f>
        <v>0</v>
      </c>
      <c r="BH295" s="138">
        <f>IF(N295="sníž. přenesená",J295,0)</f>
        <v>0</v>
      </c>
      <c r="BI295" s="138">
        <f>IF(N295="nulová",J295,0)</f>
        <v>0</v>
      </c>
      <c r="BJ295" s="17" t="s">
        <v>78</v>
      </c>
      <c r="BK295" s="138">
        <f>ROUND(I295*H295,2)</f>
        <v>0</v>
      </c>
      <c r="BL295" s="17" t="s">
        <v>149</v>
      </c>
      <c r="BM295" s="137" t="s">
        <v>253</v>
      </c>
    </row>
    <row r="296" spans="2:65" s="1" customFormat="1" ht="11.25">
      <c r="B296" s="32"/>
      <c r="D296" s="181" t="s">
        <v>2577</v>
      </c>
      <c r="F296" s="182" t="s">
        <v>2791</v>
      </c>
      <c r="I296" s="170"/>
      <c r="L296" s="32"/>
      <c r="M296" s="171"/>
      <c r="T296" s="53"/>
      <c r="AT296" s="17" t="s">
        <v>2577</v>
      </c>
      <c r="AU296" s="17" t="s">
        <v>80</v>
      </c>
    </row>
    <row r="297" spans="2:65" s="11" customFormat="1" ht="11.25">
      <c r="B297" s="139"/>
      <c r="D297" s="140" t="s">
        <v>151</v>
      </c>
      <c r="E297" s="141" t="s">
        <v>19</v>
      </c>
      <c r="F297" s="142" t="s">
        <v>2792</v>
      </c>
      <c r="H297" s="143">
        <v>118</v>
      </c>
      <c r="I297" s="144"/>
      <c r="L297" s="139"/>
      <c r="M297" s="145"/>
      <c r="T297" s="146"/>
      <c r="AT297" s="141" t="s">
        <v>151</v>
      </c>
      <c r="AU297" s="141" t="s">
        <v>80</v>
      </c>
      <c r="AV297" s="11" t="s">
        <v>80</v>
      </c>
      <c r="AW297" s="11" t="s">
        <v>31</v>
      </c>
      <c r="AX297" s="11" t="s">
        <v>70</v>
      </c>
      <c r="AY297" s="141" t="s">
        <v>142</v>
      </c>
    </row>
    <row r="298" spans="2:65" s="12" customFormat="1" ht="11.25">
      <c r="B298" s="147"/>
      <c r="D298" s="140" t="s">
        <v>151</v>
      </c>
      <c r="E298" s="148" t="s">
        <v>19</v>
      </c>
      <c r="F298" s="149" t="s">
        <v>154</v>
      </c>
      <c r="H298" s="150">
        <v>118</v>
      </c>
      <c r="I298" s="151"/>
      <c r="L298" s="147"/>
      <c r="M298" s="152"/>
      <c r="T298" s="153"/>
      <c r="AT298" s="148" t="s">
        <v>151</v>
      </c>
      <c r="AU298" s="148" t="s">
        <v>80</v>
      </c>
      <c r="AV298" s="12" t="s">
        <v>149</v>
      </c>
      <c r="AW298" s="12" t="s">
        <v>31</v>
      </c>
      <c r="AX298" s="12" t="s">
        <v>78</v>
      </c>
      <c r="AY298" s="148" t="s">
        <v>142</v>
      </c>
    </row>
    <row r="299" spans="2:65" s="1" customFormat="1" ht="24.2" customHeight="1">
      <c r="B299" s="32"/>
      <c r="C299" s="160" t="s">
        <v>471</v>
      </c>
      <c r="D299" s="160" t="s">
        <v>316</v>
      </c>
      <c r="E299" s="161" t="s">
        <v>2793</v>
      </c>
      <c r="F299" s="162" t="s">
        <v>2794</v>
      </c>
      <c r="G299" s="163" t="s">
        <v>319</v>
      </c>
      <c r="H299" s="164">
        <v>55</v>
      </c>
      <c r="I299" s="165"/>
      <c r="J299" s="166">
        <f>ROUND(I299*H299,2)</f>
        <v>0</v>
      </c>
      <c r="K299" s="162" t="s">
        <v>2576</v>
      </c>
      <c r="L299" s="32"/>
      <c r="M299" s="167" t="s">
        <v>19</v>
      </c>
      <c r="N299" s="168" t="s">
        <v>41</v>
      </c>
      <c r="P299" s="135">
        <f>O299*H299</f>
        <v>0</v>
      </c>
      <c r="Q299" s="135">
        <v>0</v>
      </c>
      <c r="R299" s="135">
        <f>Q299*H299</f>
        <v>0</v>
      </c>
      <c r="S299" s="135">
        <v>0</v>
      </c>
      <c r="T299" s="136">
        <f>S299*H299</f>
        <v>0</v>
      </c>
      <c r="AR299" s="137" t="s">
        <v>149</v>
      </c>
      <c r="AT299" s="137" t="s">
        <v>316</v>
      </c>
      <c r="AU299" s="137" t="s">
        <v>80</v>
      </c>
      <c r="AY299" s="17" t="s">
        <v>142</v>
      </c>
      <c r="BE299" s="138">
        <f>IF(N299="základní",J299,0)</f>
        <v>0</v>
      </c>
      <c r="BF299" s="138">
        <f>IF(N299="snížená",J299,0)</f>
        <v>0</v>
      </c>
      <c r="BG299" s="138">
        <f>IF(N299="zákl. přenesená",J299,0)</f>
        <v>0</v>
      </c>
      <c r="BH299" s="138">
        <f>IF(N299="sníž. přenesená",J299,0)</f>
        <v>0</v>
      </c>
      <c r="BI299" s="138">
        <f>IF(N299="nulová",J299,0)</f>
        <v>0</v>
      </c>
      <c r="BJ299" s="17" t="s">
        <v>78</v>
      </c>
      <c r="BK299" s="138">
        <f>ROUND(I299*H299,2)</f>
        <v>0</v>
      </c>
      <c r="BL299" s="17" t="s">
        <v>149</v>
      </c>
      <c r="BM299" s="137" t="s">
        <v>978</v>
      </c>
    </row>
    <row r="300" spans="2:65" s="1" customFormat="1" ht="11.25">
      <c r="B300" s="32"/>
      <c r="D300" s="181" t="s">
        <v>2577</v>
      </c>
      <c r="F300" s="182" t="s">
        <v>2795</v>
      </c>
      <c r="I300" s="170"/>
      <c r="L300" s="32"/>
      <c r="M300" s="171"/>
      <c r="T300" s="53"/>
      <c r="AT300" s="17" t="s">
        <v>2577</v>
      </c>
      <c r="AU300" s="17" t="s">
        <v>80</v>
      </c>
    </row>
    <row r="301" spans="2:65" s="11" customFormat="1" ht="11.25">
      <c r="B301" s="139"/>
      <c r="D301" s="140" t="s">
        <v>151</v>
      </c>
      <c r="E301" s="141" t="s">
        <v>19</v>
      </c>
      <c r="F301" s="142" t="s">
        <v>2796</v>
      </c>
      <c r="H301" s="143">
        <v>55</v>
      </c>
      <c r="I301" s="144"/>
      <c r="L301" s="139"/>
      <c r="M301" s="145"/>
      <c r="T301" s="146"/>
      <c r="AT301" s="141" t="s">
        <v>151</v>
      </c>
      <c r="AU301" s="141" t="s">
        <v>80</v>
      </c>
      <c r="AV301" s="11" t="s">
        <v>80</v>
      </c>
      <c r="AW301" s="11" t="s">
        <v>31</v>
      </c>
      <c r="AX301" s="11" t="s">
        <v>70</v>
      </c>
      <c r="AY301" s="141" t="s">
        <v>142</v>
      </c>
    </row>
    <row r="302" spans="2:65" s="12" customFormat="1" ht="11.25">
      <c r="B302" s="147"/>
      <c r="D302" s="140" t="s">
        <v>151</v>
      </c>
      <c r="E302" s="148" t="s">
        <v>19</v>
      </c>
      <c r="F302" s="149" t="s">
        <v>154</v>
      </c>
      <c r="H302" s="150">
        <v>55</v>
      </c>
      <c r="I302" s="151"/>
      <c r="L302" s="147"/>
      <c r="M302" s="152"/>
      <c r="T302" s="153"/>
      <c r="AT302" s="148" t="s">
        <v>151</v>
      </c>
      <c r="AU302" s="148" t="s">
        <v>80</v>
      </c>
      <c r="AV302" s="12" t="s">
        <v>149</v>
      </c>
      <c r="AW302" s="12" t="s">
        <v>31</v>
      </c>
      <c r="AX302" s="12" t="s">
        <v>78</v>
      </c>
      <c r="AY302" s="148" t="s">
        <v>142</v>
      </c>
    </row>
    <row r="303" spans="2:65" s="1" customFormat="1" ht="24.2" customHeight="1">
      <c r="B303" s="32"/>
      <c r="C303" s="160" t="s">
        <v>475</v>
      </c>
      <c r="D303" s="160" t="s">
        <v>316</v>
      </c>
      <c r="E303" s="161" t="s">
        <v>2797</v>
      </c>
      <c r="F303" s="162" t="s">
        <v>2798</v>
      </c>
      <c r="G303" s="163" t="s">
        <v>319</v>
      </c>
      <c r="H303" s="164">
        <v>55</v>
      </c>
      <c r="I303" s="165"/>
      <c r="J303" s="166">
        <f>ROUND(I303*H303,2)</f>
        <v>0</v>
      </c>
      <c r="K303" s="162" t="s">
        <v>2576</v>
      </c>
      <c r="L303" s="32"/>
      <c r="M303" s="167" t="s">
        <v>19</v>
      </c>
      <c r="N303" s="168" t="s">
        <v>41</v>
      </c>
      <c r="P303" s="135">
        <f>O303*H303</f>
        <v>0</v>
      </c>
      <c r="Q303" s="135">
        <v>0</v>
      </c>
      <c r="R303" s="135">
        <f>Q303*H303</f>
        <v>0</v>
      </c>
      <c r="S303" s="135">
        <v>0</v>
      </c>
      <c r="T303" s="136">
        <f>S303*H303</f>
        <v>0</v>
      </c>
      <c r="AR303" s="137" t="s">
        <v>149</v>
      </c>
      <c r="AT303" s="137" t="s">
        <v>316</v>
      </c>
      <c r="AU303" s="137" t="s">
        <v>80</v>
      </c>
      <c r="AY303" s="17" t="s">
        <v>142</v>
      </c>
      <c r="BE303" s="138">
        <f>IF(N303="základní",J303,0)</f>
        <v>0</v>
      </c>
      <c r="BF303" s="138">
        <f>IF(N303="snížená",J303,0)</f>
        <v>0</v>
      </c>
      <c r="BG303" s="138">
        <f>IF(N303="zákl. přenesená",J303,0)</f>
        <v>0</v>
      </c>
      <c r="BH303" s="138">
        <f>IF(N303="sníž. přenesená",J303,0)</f>
        <v>0</v>
      </c>
      <c r="BI303" s="138">
        <f>IF(N303="nulová",J303,0)</f>
        <v>0</v>
      </c>
      <c r="BJ303" s="17" t="s">
        <v>78</v>
      </c>
      <c r="BK303" s="138">
        <f>ROUND(I303*H303,2)</f>
        <v>0</v>
      </c>
      <c r="BL303" s="17" t="s">
        <v>149</v>
      </c>
      <c r="BM303" s="137" t="s">
        <v>1352</v>
      </c>
    </row>
    <row r="304" spans="2:65" s="1" customFormat="1" ht="11.25">
      <c r="B304" s="32"/>
      <c r="D304" s="181" t="s">
        <v>2577</v>
      </c>
      <c r="F304" s="182" t="s">
        <v>2799</v>
      </c>
      <c r="I304" s="170"/>
      <c r="L304" s="32"/>
      <c r="M304" s="171"/>
      <c r="T304" s="53"/>
      <c r="AT304" s="17" t="s">
        <v>2577</v>
      </c>
      <c r="AU304" s="17" t="s">
        <v>80</v>
      </c>
    </row>
    <row r="305" spans="2:65" s="1" customFormat="1" ht="24.2" customHeight="1">
      <c r="B305" s="32"/>
      <c r="C305" s="160" t="s">
        <v>479</v>
      </c>
      <c r="D305" s="160" t="s">
        <v>316</v>
      </c>
      <c r="E305" s="161" t="s">
        <v>2800</v>
      </c>
      <c r="F305" s="162" t="s">
        <v>2801</v>
      </c>
      <c r="G305" s="163" t="s">
        <v>319</v>
      </c>
      <c r="H305" s="164">
        <v>229.2</v>
      </c>
      <c r="I305" s="165"/>
      <c r="J305" s="166">
        <f>ROUND(I305*H305,2)</f>
        <v>0</v>
      </c>
      <c r="K305" s="162" t="s">
        <v>2576</v>
      </c>
      <c r="L305" s="32"/>
      <c r="M305" s="167" t="s">
        <v>19</v>
      </c>
      <c r="N305" s="168" t="s">
        <v>41</v>
      </c>
      <c r="P305" s="135">
        <f>O305*H305</f>
        <v>0</v>
      </c>
      <c r="Q305" s="135">
        <v>0</v>
      </c>
      <c r="R305" s="135">
        <f>Q305*H305</f>
        <v>0</v>
      </c>
      <c r="S305" s="135">
        <v>0</v>
      </c>
      <c r="T305" s="136">
        <f>S305*H305</f>
        <v>0</v>
      </c>
      <c r="AR305" s="137" t="s">
        <v>149</v>
      </c>
      <c r="AT305" s="137" t="s">
        <v>316</v>
      </c>
      <c r="AU305" s="137" t="s">
        <v>80</v>
      </c>
      <c r="AY305" s="17" t="s">
        <v>142</v>
      </c>
      <c r="BE305" s="138">
        <f>IF(N305="základní",J305,0)</f>
        <v>0</v>
      </c>
      <c r="BF305" s="138">
        <f>IF(N305="snížená",J305,0)</f>
        <v>0</v>
      </c>
      <c r="BG305" s="138">
        <f>IF(N305="zákl. přenesená",J305,0)</f>
        <v>0</v>
      </c>
      <c r="BH305" s="138">
        <f>IF(N305="sníž. přenesená",J305,0)</f>
        <v>0</v>
      </c>
      <c r="BI305" s="138">
        <f>IF(N305="nulová",J305,0)</f>
        <v>0</v>
      </c>
      <c r="BJ305" s="17" t="s">
        <v>78</v>
      </c>
      <c r="BK305" s="138">
        <f>ROUND(I305*H305,2)</f>
        <v>0</v>
      </c>
      <c r="BL305" s="17" t="s">
        <v>149</v>
      </c>
      <c r="BM305" s="137" t="s">
        <v>1360</v>
      </c>
    </row>
    <row r="306" spans="2:65" s="1" customFormat="1" ht="11.25">
      <c r="B306" s="32"/>
      <c r="D306" s="181" t="s">
        <v>2577</v>
      </c>
      <c r="F306" s="182" t="s">
        <v>2802</v>
      </c>
      <c r="I306" s="170"/>
      <c r="L306" s="32"/>
      <c r="M306" s="171"/>
      <c r="T306" s="53"/>
      <c r="AT306" s="17" t="s">
        <v>2577</v>
      </c>
      <c r="AU306" s="17" t="s">
        <v>80</v>
      </c>
    </row>
    <row r="307" spans="2:65" s="11" customFormat="1" ht="11.25">
      <c r="B307" s="139"/>
      <c r="D307" s="140" t="s">
        <v>151</v>
      </c>
      <c r="E307" s="141" t="s">
        <v>19</v>
      </c>
      <c r="F307" s="142" t="s">
        <v>2803</v>
      </c>
      <c r="H307" s="143">
        <v>229.2</v>
      </c>
      <c r="I307" s="144"/>
      <c r="L307" s="139"/>
      <c r="M307" s="145"/>
      <c r="T307" s="146"/>
      <c r="AT307" s="141" t="s">
        <v>151</v>
      </c>
      <c r="AU307" s="141" t="s">
        <v>80</v>
      </c>
      <c r="AV307" s="11" t="s">
        <v>80</v>
      </c>
      <c r="AW307" s="11" t="s">
        <v>31</v>
      </c>
      <c r="AX307" s="11" t="s">
        <v>70</v>
      </c>
      <c r="AY307" s="141" t="s">
        <v>142</v>
      </c>
    </row>
    <row r="308" spans="2:65" s="12" customFormat="1" ht="11.25">
      <c r="B308" s="147"/>
      <c r="D308" s="140" t="s">
        <v>151</v>
      </c>
      <c r="E308" s="148" t="s">
        <v>19</v>
      </c>
      <c r="F308" s="149" t="s">
        <v>154</v>
      </c>
      <c r="H308" s="150">
        <v>229.2</v>
      </c>
      <c r="I308" s="151"/>
      <c r="L308" s="147"/>
      <c r="M308" s="152"/>
      <c r="T308" s="153"/>
      <c r="AT308" s="148" t="s">
        <v>151</v>
      </c>
      <c r="AU308" s="148" t="s">
        <v>80</v>
      </c>
      <c r="AV308" s="12" t="s">
        <v>149</v>
      </c>
      <c r="AW308" s="12" t="s">
        <v>31</v>
      </c>
      <c r="AX308" s="12" t="s">
        <v>78</v>
      </c>
      <c r="AY308" s="148" t="s">
        <v>142</v>
      </c>
    </row>
    <row r="309" spans="2:65" s="1" customFormat="1" ht="24.2" customHeight="1">
      <c r="B309" s="32"/>
      <c r="C309" s="160" t="s">
        <v>483</v>
      </c>
      <c r="D309" s="160" t="s">
        <v>316</v>
      </c>
      <c r="E309" s="161" t="s">
        <v>2804</v>
      </c>
      <c r="F309" s="162" t="s">
        <v>2805</v>
      </c>
      <c r="G309" s="163" t="s">
        <v>319</v>
      </c>
      <c r="H309" s="164">
        <v>173</v>
      </c>
      <c r="I309" s="165"/>
      <c r="J309" s="166">
        <f>ROUND(I309*H309,2)</f>
        <v>0</v>
      </c>
      <c r="K309" s="162" t="s">
        <v>2576</v>
      </c>
      <c r="L309" s="32"/>
      <c r="M309" s="167" t="s">
        <v>19</v>
      </c>
      <c r="N309" s="168" t="s">
        <v>41</v>
      </c>
      <c r="P309" s="135">
        <f>O309*H309</f>
        <v>0</v>
      </c>
      <c r="Q309" s="135">
        <v>0</v>
      </c>
      <c r="R309" s="135">
        <f>Q309*H309</f>
        <v>0</v>
      </c>
      <c r="S309" s="135">
        <v>0</v>
      </c>
      <c r="T309" s="136">
        <f>S309*H309</f>
        <v>0</v>
      </c>
      <c r="AR309" s="137" t="s">
        <v>149</v>
      </c>
      <c r="AT309" s="137" t="s">
        <v>316</v>
      </c>
      <c r="AU309" s="137" t="s">
        <v>80</v>
      </c>
      <c r="AY309" s="17" t="s">
        <v>142</v>
      </c>
      <c r="BE309" s="138">
        <f>IF(N309="základní",J309,0)</f>
        <v>0</v>
      </c>
      <c r="BF309" s="138">
        <f>IF(N309="snížená",J309,0)</f>
        <v>0</v>
      </c>
      <c r="BG309" s="138">
        <f>IF(N309="zákl. přenesená",J309,0)</f>
        <v>0</v>
      </c>
      <c r="BH309" s="138">
        <f>IF(N309="sníž. přenesená",J309,0)</f>
        <v>0</v>
      </c>
      <c r="BI309" s="138">
        <f>IF(N309="nulová",J309,0)</f>
        <v>0</v>
      </c>
      <c r="BJ309" s="17" t="s">
        <v>78</v>
      </c>
      <c r="BK309" s="138">
        <f>ROUND(I309*H309,2)</f>
        <v>0</v>
      </c>
      <c r="BL309" s="17" t="s">
        <v>149</v>
      </c>
      <c r="BM309" s="137" t="s">
        <v>1369</v>
      </c>
    </row>
    <row r="310" spans="2:65" s="1" customFormat="1" ht="11.25">
      <c r="B310" s="32"/>
      <c r="D310" s="181" t="s">
        <v>2577</v>
      </c>
      <c r="F310" s="182" t="s">
        <v>2806</v>
      </c>
      <c r="I310" s="170"/>
      <c r="L310" s="32"/>
      <c r="M310" s="171"/>
      <c r="T310" s="53"/>
      <c r="AT310" s="17" t="s">
        <v>2577</v>
      </c>
      <c r="AU310" s="17" t="s">
        <v>80</v>
      </c>
    </row>
    <row r="311" spans="2:65" s="11" customFormat="1" ht="11.25">
      <c r="B311" s="139"/>
      <c r="D311" s="140" t="s">
        <v>151</v>
      </c>
      <c r="E311" s="141" t="s">
        <v>19</v>
      </c>
      <c r="F311" s="142" t="s">
        <v>2807</v>
      </c>
      <c r="H311" s="143">
        <v>173</v>
      </c>
      <c r="I311" s="144"/>
      <c r="L311" s="139"/>
      <c r="M311" s="145"/>
      <c r="T311" s="146"/>
      <c r="AT311" s="141" t="s">
        <v>151</v>
      </c>
      <c r="AU311" s="141" t="s">
        <v>80</v>
      </c>
      <c r="AV311" s="11" t="s">
        <v>80</v>
      </c>
      <c r="AW311" s="11" t="s">
        <v>31</v>
      </c>
      <c r="AX311" s="11" t="s">
        <v>70</v>
      </c>
      <c r="AY311" s="141" t="s">
        <v>142</v>
      </c>
    </row>
    <row r="312" spans="2:65" s="12" customFormat="1" ht="11.25">
      <c r="B312" s="147"/>
      <c r="D312" s="140" t="s">
        <v>151</v>
      </c>
      <c r="E312" s="148" t="s">
        <v>19</v>
      </c>
      <c r="F312" s="149" t="s">
        <v>154</v>
      </c>
      <c r="H312" s="150">
        <v>173</v>
      </c>
      <c r="I312" s="151"/>
      <c r="L312" s="147"/>
      <c r="M312" s="152"/>
      <c r="T312" s="153"/>
      <c r="AT312" s="148" t="s">
        <v>151</v>
      </c>
      <c r="AU312" s="148" t="s">
        <v>80</v>
      </c>
      <c r="AV312" s="12" t="s">
        <v>149</v>
      </c>
      <c r="AW312" s="12" t="s">
        <v>31</v>
      </c>
      <c r="AX312" s="12" t="s">
        <v>78</v>
      </c>
      <c r="AY312" s="148" t="s">
        <v>142</v>
      </c>
    </row>
    <row r="313" spans="2:65" s="1" customFormat="1" ht="24.2" customHeight="1">
      <c r="B313" s="32"/>
      <c r="C313" s="160" t="s">
        <v>487</v>
      </c>
      <c r="D313" s="160" t="s">
        <v>316</v>
      </c>
      <c r="E313" s="161" t="s">
        <v>2808</v>
      </c>
      <c r="F313" s="162" t="s">
        <v>2809</v>
      </c>
      <c r="G313" s="163" t="s">
        <v>319</v>
      </c>
      <c r="H313" s="164">
        <v>56.2</v>
      </c>
      <c r="I313" s="165"/>
      <c r="J313" s="166">
        <f>ROUND(I313*H313,2)</f>
        <v>0</v>
      </c>
      <c r="K313" s="162" t="s">
        <v>2576</v>
      </c>
      <c r="L313" s="32"/>
      <c r="M313" s="167" t="s">
        <v>19</v>
      </c>
      <c r="N313" s="168" t="s">
        <v>41</v>
      </c>
      <c r="P313" s="135">
        <f>O313*H313</f>
        <v>0</v>
      </c>
      <c r="Q313" s="135">
        <v>0</v>
      </c>
      <c r="R313" s="135">
        <f>Q313*H313</f>
        <v>0</v>
      </c>
      <c r="S313" s="135">
        <v>0</v>
      </c>
      <c r="T313" s="136">
        <f>S313*H313</f>
        <v>0</v>
      </c>
      <c r="AR313" s="137" t="s">
        <v>149</v>
      </c>
      <c r="AT313" s="137" t="s">
        <v>316</v>
      </c>
      <c r="AU313" s="137" t="s">
        <v>80</v>
      </c>
      <c r="AY313" s="17" t="s">
        <v>142</v>
      </c>
      <c r="BE313" s="138">
        <f>IF(N313="základní",J313,0)</f>
        <v>0</v>
      </c>
      <c r="BF313" s="138">
        <f>IF(N313="snížená",J313,0)</f>
        <v>0</v>
      </c>
      <c r="BG313" s="138">
        <f>IF(N313="zákl. přenesená",J313,0)</f>
        <v>0</v>
      </c>
      <c r="BH313" s="138">
        <f>IF(N313="sníž. přenesená",J313,0)</f>
        <v>0</v>
      </c>
      <c r="BI313" s="138">
        <f>IF(N313="nulová",J313,0)</f>
        <v>0</v>
      </c>
      <c r="BJ313" s="17" t="s">
        <v>78</v>
      </c>
      <c r="BK313" s="138">
        <f>ROUND(I313*H313,2)</f>
        <v>0</v>
      </c>
      <c r="BL313" s="17" t="s">
        <v>149</v>
      </c>
      <c r="BM313" s="137" t="s">
        <v>622</v>
      </c>
    </row>
    <row r="314" spans="2:65" s="1" customFormat="1" ht="11.25">
      <c r="B314" s="32"/>
      <c r="D314" s="181" t="s">
        <v>2577</v>
      </c>
      <c r="F314" s="182" t="s">
        <v>2810</v>
      </c>
      <c r="I314" s="170"/>
      <c r="L314" s="32"/>
      <c r="M314" s="171"/>
      <c r="T314" s="53"/>
      <c r="AT314" s="17" t="s">
        <v>2577</v>
      </c>
      <c r="AU314" s="17" t="s">
        <v>80</v>
      </c>
    </row>
    <row r="315" spans="2:65" s="11" customFormat="1" ht="22.5">
      <c r="B315" s="139"/>
      <c r="D315" s="140" t="s">
        <v>151</v>
      </c>
      <c r="E315" s="141" t="s">
        <v>19</v>
      </c>
      <c r="F315" s="142" t="s">
        <v>2811</v>
      </c>
      <c r="H315" s="143">
        <v>56.2</v>
      </c>
      <c r="I315" s="144"/>
      <c r="L315" s="139"/>
      <c r="M315" s="145"/>
      <c r="T315" s="146"/>
      <c r="AT315" s="141" t="s">
        <v>151</v>
      </c>
      <c r="AU315" s="141" t="s">
        <v>80</v>
      </c>
      <c r="AV315" s="11" t="s">
        <v>80</v>
      </c>
      <c r="AW315" s="11" t="s">
        <v>31</v>
      </c>
      <c r="AX315" s="11" t="s">
        <v>70</v>
      </c>
      <c r="AY315" s="141" t="s">
        <v>142</v>
      </c>
    </row>
    <row r="316" spans="2:65" s="12" customFormat="1" ht="11.25">
      <c r="B316" s="147"/>
      <c r="D316" s="140" t="s">
        <v>151</v>
      </c>
      <c r="E316" s="148" t="s">
        <v>19</v>
      </c>
      <c r="F316" s="149" t="s">
        <v>154</v>
      </c>
      <c r="H316" s="150">
        <v>56.2</v>
      </c>
      <c r="I316" s="151"/>
      <c r="L316" s="147"/>
      <c r="M316" s="152"/>
      <c r="T316" s="153"/>
      <c r="AT316" s="148" t="s">
        <v>151</v>
      </c>
      <c r="AU316" s="148" t="s">
        <v>80</v>
      </c>
      <c r="AV316" s="12" t="s">
        <v>149</v>
      </c>
      <c r="AW316" s="12" t="s">
        <v>31</v>
      </c>
      <c r="AX316" s="12" t="s">
        <v>78</v>
      </c>
      <c r="AY316" s="148" t="s">
        <v>142</v>
      </c>
    </row>
    <row r="317" spans="2:65" s="1" customFormat="1" ht="24.2" customHeight="1">
      <c r="B317" s="32"/>
      <c r="C317" s="160" t="s">
        <v>491</v>
      </c>
      <c r="D317" s="160" t="s">
        <v>316</v>
      </c>
      <c r="E317" s="161" t="s">
        <v>2812</v>
      </c>
      <c r="F317" s="162" t="s">
        <v>2813</v>
      </c>
      <c r="G317" s="163" t="s">
        <v>319</v>
      </c>
      <c r="H317" s="164">
        <v>173</v>
      </c>
      <c r="I317" s="165"/>
      <c r="J317" s="166">
        <f>ROUND(I317*H317,2)</f>
        <v>0</v>
      </c>
      <c r="K317" s="162" t="s">
        <v>2576</v>
      </c>
      <c r="L317" s="32"/>
      <c r="M317" s="167" t="s">
        <v>19</v>
      </c>
      <c r="N317" s="168" t="s">
        <v>41</v>
      </c>
      <c r="P317" s="135">
        <f>O317*H317</f>
        <v>0</v>
      </c>
      <c r="Q317" s="135">
        <v>0</v>
      </c>
      <c r="R317" s="135">
        <f>Q317*H317</f>
        <v>0</v>
      </c>
      <c r="S317" s="135">
        <v>0</v>
      </c>
      <c r="T317" s="136">
        <f>S317*H317</f>
        <v>0</v>
      </c>
      <c r="AR317" s="137" t="s">
        <v>149</v>
      </c>
      <c r="AT317" s="137" t="s">
        <v>316</v>
      </c>
      <c r="AU317" s="137" t="s">
        <v>80</v>
      </c>
      <c r="AY317" s="17" t="s">
        <v>142</v>
      </c>
      <c r="BE317" s="138">
        <f>IF(N317="základní",J317,0)</f>
        <v>0</v>
      </c>
      <c r="BF317" s="138">
        <f>IF(N317="snížená",J317,0)</f>
        <v>0</v>
      </c>
      <c r="BG317" s="138">
        <f>IF(N317="zákl. přenesená",J317,0)</f>
        <v>0</v>
      </c>
      <c r="BH317" s="138">
        <f>IF(N317="sníž. přenesená",J317,0)</f>
        <v>0</v>
      </c>
      <c r="BI317" s="138">
        <f>IF(N317="nulová",J317,0)</f>
        <v>0</v>
      </c>
      <c r="BJ317" s="17" t="s">
        <v>78</v>
      </c>
      <c r="BK317" s="138">
        <f>ROUND(I317*H317,2)</f>
        <v>0</v>
      </c>
      <c r="BL317" s="17" t="s">
        <v>149</v>
      </c>
      <c r="BM317" s="137" t="s">
        <v>1388</v>
      </c>
    </row>
    <row r="318" spans="2:65" s="1" customFormat="1" ht="11.25">
      <c r="B318" s="32"/>
      <c r="D318" s="181" t="s">
        <v>2577</v>
      </c>
      <c r="F318" s="182" t="s">
        <v>2814</v>
      </c>
      <c r="I318" s="170"/>
      <c r="L318" s="32"/>
      <c r="M318" s="171"/>
      <c r="T318" s="53"/>
      <c r="AT318" s="17" t="s">
        <v>2577</v>
      </c>
      <c r="AU318" s="17" t="s">
        <v>80</v>
      </c>
    </row>
    <row r="319" spans="2:65" s="1" customFormat="1" ht="33" customHeight="1">
      <c r="B319" s="32"/>
      <c r="C319" s="160" t="s">
        <v>495</v>
      </c>
      <c r="D319" s="160" t="s">
        <v>316</v>
      </c>
      <c r="E319" s="161" t="s">
        <v>2815</v>
      </c>
      <c r="F319" s="162" t="s">
        <v>2816</v>
      </c>
      <c r="G319" s="163" t="s">
        <v>164</v>
      </c>
      <c r="H319" s="164">
        <v>31.5</v>
      </c>
      <c r="I319" s="165"/>
      <c r="J319" s="166">
        <f>ROUND(I319*H319,2)</f>
        <v>0</v>
      </c>
      <c r="K319" s="162" t="s">
        <v>2576</v>
      </c>
      <c r="L319" s="32"/>
      <c r="M319" s="167" t="s">
        <v>19</v>
      </c>
      <c r="N319" s="168" t="s">
        <v>41</v>
      </c>
      <c r="P319" s="135">
        <f>O319*H319</f>
        <v>0</v>
      </c>
      <c r="Q319" s="135">
        <v>0</v>
      </c>
      <c r="R319" s="135">
        <f>Q319*H319</f>
        <v>0</v>
      </c>
      <c r="S319" s="135">
        <v>0</v>
      </c>
      <c r="T319" s="136">
        <f>S319*H319</f>
        <v>0</v>
      </c>
      <c r="AR319" s="137" t="s">
        <v>149</v>
      </c>
      <c r="AT319" s="137" t="s">
        <v>316</v>
      </c>
      <c r="AU319" s="137" t="s">
        <v>80</v>
      </c>
      <c r="AY319" s="17" t="s">
        <v>142</v>
      </c>
      <c r="BE319" s="138">
        <f>IF(N319="základní",J319,0)</f>
        <v>0</v>
      </c>
      <c r="BF319" s="138">
        <f>IF(N319="snížená",J319,0)</f>
        <v>0</v>
      </c>
      <c r="BG319" s="138">
        <f>IF(N319="zákl. přenesená",J319,0)</f>
        <v>0</v>
      </c>
      <c r="BH319" s="138">
        <f>IF(N319="sníž. přenesená",J319,0)</f>
        <v>0</v>
      </c>
      <c r="BI319" s="138">
        <f>IF(N319="nulová",J319,0)</f>
        <v>0</v>
      </c>
      <c r="BJ319" s="17" t="s">
        <v>78</v>
      </c>
      <c r="BK319" s="138">
        <f>ROUND(I319*H319,2)</f>
        <v>0</v>
      </c>
      <c r="BL319" s="17" t="s">
        <v>149</v>
      </c>
      <c r="BM319" s="137" t="s">
        <v>1396</v>
      </c>
    </row>
    <row r="320" spans="2:65" s="1" customFormat="1" ht="11.25">
      <c r="B320" s="32"/>
      <c r="D320" s="181" t="s">
        <v>2577</v>
      </c>
      <c r="F320" s="182" t="s">
        <v>2817</v>
      </c>
      <c r="I320" s="170"/>
      <c r="L320" s="32"/>
      <c r="M320" s="171"/>
      <c r="T320" s="53"/>
      <c r="AT320" s="17" t="s">
        <v>2577</v>
      </c>
      <c r="AU320" s="17" t="s">
        <v>80</v>
      </c>
    </row>
    <row r="321" spans="2:65" s="11" customFormat="1" ht="11.25">
      <c r="B321" s="139"/>
      <c r="D321" s="140" t="s">
        <v>151</v>
      </c>
      <c r="E321" s="141" t="s">
        <v>19</v>
      </c>
      <c r="F321" s="142" t="s">
        <v>2818</v>
      </c>
      <c r="H321" s="143">
        <v>31.5</v>
      </c>
      <c r="I321" s="144"/>
      <c r="L321" s="139"/>
      <c r="M321" s="145"/>
      <c r="T321" s="146"/>
      <c r="AT321" s="141" t="s">
        <v>151</v>
      </c>
      <c r="AU321" s="141" t="s">
        <v>80</v>
      </c>
      <c r="AV321" s="11" t="s">
        <v>80</v>
      </c>
      <c r="AW321" s="11" t="s">
        <v>31</v>
      </c>
      <c r="AX321" s="11" t="s">
        <v>70</v>
      </c>
      <c r="AY321" s="141" t="s">
        <v>142</v>
      </c>
    </row>
    <row r="322" spans="2:65" s="12" customFormat="1" ht="11.25">
      <c r="B322" s="147"/>
      <c r="D322" s="140" t="s">
        <v>151</v>
      </c>
      <c r="E322" s="148" t="s">
        <v>19</v>
      </c>
      <c r="F322" s="149" t="s">
        <v>154</v>
      </c>
      <c r="H322" s="150">
        <v>31.5</v>
      </c>
      <c r="I322" s="151"/>
      <c r="L322" s="147"/>
      <c r="M322" s="152"/>
      <c r="T322" s="153"/>
      <c r="AT322" s="148" t="s">
        <v>151</v>
      </c>
      <c r="AU322" s="148" t="s">
        <v>80</v>
      </c>
      <c r="AV322" s="12" t="s">
        <v>149</v>
      </c>
      <c r="AW322" s="12" t="s">
        <v>31</v>
      </c>
      <c r="AX322" s="12" t="s">
        <v>78</v>
      </c>
      <c r="AY322" s="148" t="s">
        <v>142</v>
      </c>
    </row>
    <row r="323" spans="2:65" s="1" customFormat="1" ht="24.2" customHeight="1">
      <c r="B323" s="32"/>
      <c r="C323" s="125" t="s">
        <v>499</v>
      </c>
      <c r="D323" s="125" t="s">
        <v>143</v>
      </c>
      <c r="E323" s="126" t="s">
        <v>2819</v>
      </c>
      <c r="F323" s="127" t="s">
        <v>2820</v>
      </c>
      <c r="G323" s="128" t="s">
        <v>290</v>
      </c>
      <c r="H323" s="129">
        <v>5.6000000000000001E-2</v>
      </c>
      <c r="I323" s="130"/>
      <c r="J323" s="131">
        <f>ROUND(I323*H323,2)</f>
        <v>0</v>
      </c>
      <c r="K323" s="127" t="s">
        <v>2821</v>
      </c>
      <c r="L323" s="132"/>
      <c r="M323" s="133" t="s">
        <v>19</v>
      </c>
      <c r="N323" s="134" t="s">
        <v>41</v>
      </c>
      <c r="P323" s="135">
        <f>O323*H323</f>
        <v>0</v>
      </c>
      <c r="Q323" s="135">
        <v>0</v>
      </c>
      <c r="R323" s="135">
        <f>Q323*H323</f>
        <v>0</v>
      </c>
      <c r="S323" s="135">
        <v>0</v>
      </c>
      <c r="T323" s="136">
        <f>S323*H323</f>
        <v>0</v>
      </c>
      <c r="AR323" s="137" t="s">
        <v>148</v>
      </c>
      <c r="AT323" s="137" t="s">
        <v>143</v>
      </c>
      <c r="AU323" s="137" t="s">
        <v>80</v>
      </c>
      <c r="AY323" s="17" t="s">
        <v>142</v>
      </c>
      <c r="BE323" s="138">
        <f>IF(N323="základní",J323,0)</f>
        <v>0</v>
      </c>
      <c r="BF323" s="138">
        <f>IF(N323="snížená",J323,0)</f>
        <v>0</v>
      </c>
      <c r="BG323" s="138">
        <f>IF(N323="zákl. přenesená",J323,0)</f>
        <v>0</v>
      </c>
      <c r="BH323" s="138">
        <f>IF(N323="sníž. přenesená",J323,0)</f>
        <v>0</v>
      </c>
      <c r="BI323" s="138">
        <f>IF(N323="nulová",J323,0)</f>
        <v>0</v>
      </c>
      <c r="BJ323" s="17" t="s">
        <v>78</v>
      </c>
      <c r="BK323" s="138">
        <f>ROUND(I323*H323,2)</f>
        <v>0</v>
      </c>
      <c r="BL323" s="17" t="s">
        <v>149</v>
      </c>
      <c r="BM323" s="137" t="s">
        <v>1408</v>
      </c>
    </row>
    <row r="324" spans="2:65" s="11" customFormat="1" ht="22.5">
      <c r="B324" s="139"/>
      <c r="D324" s="140" t="s">
        <v>151</v>
      </c>
      <c r="E324" s="141" t="s">
        <v>19</v>
      </c>
      <c r="F324" s="142" t="s">
        <v>2822</v>
      </c>
      <c r="H324" s="143">
        <v>5.6000000000000001E-2</v>
      </c>
      <c r="I324" s="144"/>
      <c r="L324" s="139"/>
      <c r="M324" s="145"/>
      <c r="T324" s="146"/>
      <c r="AT324" s="141" t="s">
        <v>151</v>
      </c>
      <c r="AU324" s="141" t="s">
        <v>80</v>
      </c>
      <c r="AV324" s="11" t="s">
        <v>80</v>
      </c>
      <c r="AW324" s="11" t="s">
        <v>31</v>
      </c>
      <c r="AX324" s="11" t="s">
        <v>70</v>
      </c>
      <c r="AY324" s="141" t="s">
        <v>142</v>
      </c>
    </row>
    <row r="325" spans="2:65" s="12" customFormat="1" ht="11.25">
      <c r="B325" s="147"/>
      <c r="D325" s="140" t="s">
        <v>151</v>
      </c>
      <c r="E325" s="148" t="s">
        <v>19</v>
      </c>
      <c r="F325" s="149" t="s">
        <v>154</v>
      </c>
      <c r="H325" s="150">
        <v>5.6000000000000001E-2</v>
      </c>
      <c r="I325" s="151"/>
      <c r="L325" s="147"/>
      <c r="M325" s="152"/>
      <c r="T325" s="153"/>
      <c r="AT325" s="148" t="s">
        <v>151</v>
      </c>
      <c r="AU325" s="148" t="s">
        <v>80</v>
      </c>
      <c r="AV325" s="12" t="s">
        <v>149</v>
      </c>
      <c r="AW325" s="12" t="s">
        <v>31</v>
      </c>
      <c r="AX325" s="12" t="s">
        <v>78</v>
      </c>
      <c r="AY325" s="148" t="s">
        <v>142</v>
      </c>
    </row>
    <row r="326" spans="2:65" s="1" customFormat="1" ht="21.75" customHeight="1">
      <c r="B326" s="32"/>
      <c r="C326" s="160" t="s">
        <v>503</v>
      </c>
      <c r="D326" s="160" t="s">
        <v>316</v>
      </c>
      <c r="E326" s="161" t="s">
        <v>2823</v>
      </c>
      <c r="F326" s="162" t="s">
        <v>2824</v>
      </c>
      <c r="G326" s="163" t="s">
        <v>2825</v>
      </c>
      <c r="H326" s="164">
        <v>10</v>
      </c>
      <c r="I326" s="165"/>
      <c r="J326" s="166">
        <f>ROUND(I326*H326,2)</f>
        <v>0</v>
      </c>
      <c r="K326" s="162" t="s">
        <v>19</v>
      </c>
      <c r="L326" s="32"/>
      <c r="M326" s="167" t="s">
        <v>19</v>
      </c>
      <c r="N326" s="168" t="s">
        <v>41</v>
      </c>
      <c r="P326" s="135">
        <f>O326*H326</f>
        <v>0</v>
      </c>
      <c r="Q326" s="135">
        <v>0</v>
      </c>
      <c r="R326" s="135">
        <f>Q326*H326</f>
        <v>0</v>
      </c>
      <c r="S326" s="135">
        <v>0</v>
      </c>
      <c r="T326" s="136">
        <f>S326*H326</f>
        <v>0</v>
      </c>
      <c r="AR326" s="137" t="s">
        <v>149</v>
      </c>
      <c r="AT326" s="137" t="s">
        <v>316</v>
      </c>
      <c r="AU326" s="137" t="s">
        <v>80</v>
      </c>
      <c r="AY326" s="17" t="s">
        <v>142</v>
      </c>
      <c r="BE326" s="138">
        <f>IF(N326="základní",J326,0)</f>
        <v>0</v>
      </c>
      <c r="BF326" s="138">
        <f>IF(N326="snížená",J326,0)</f>
        <v>0</v>
      </c>
      <c r="BG326" s="138">
        <f>IF(N326="zákl. přenesená",J326,0)</f>
        <v>0</v>
      </c>
      <c r="BH326" s="138">
        <f>IF(N326="sníž. přenesená",J326,0)</f>
        <v>0</v>
      </c>
      <c r="BI326" s="138">
        <f>IF(N326="nulová",J326,0)</f>
        <v>0</v>
      </c>
      <c r="BJ326" s="17" t="s">
        <v>78</v>
      </c>
      <c r="BK326" s="138">
        <f>ROUND(I326*H326,2)</f>
        <v>0</v>
      </c>
      <c r="BL326" s="17" t="s">
        <v>149</v>
      </c>
      <c r="BM326" s="137" t="s">
        <v>1415</v>
      </c>
    </row>
    <row r="327" spans="2:65" s="10" customFormat="1" ht="22.9" customHeight="1">
      <c r="B327" s="115"/>
      <c r="D327" s="116" t="s">
        <v>69</v>
      </c>
      <c r="E327" s="179" t="s">
        <v>2826</v>
      </c>
      <c r="F327" s="179" t="s">
        <v>2827</v>
      </c>
      <c r="I327" s="118"/>
      <c r="J327" s="180">
        <f>BK327</f>
        <v>0</v>
      </c>
      <c r="L327" s="115"/>
      <c r="M327" s="120"/>
      <c r="P327" s="121">
        <f>SUM(P328:P350)</f>
        <v>0</v>
      </c>
      <c r="R327" s="121">
        <f>SUM(R328:R350)</f>
        <v>0</v>
      </c>
      <c r="T327" s="122">
        <f>SUM(T328:T350)</f>
        <v>0</v>
      </c>
      <c r="AR327" s="116" t="s">
        <v>78</v>
      </c>
      <c r="AT327" s="123" t="s">
        <v>69</v>
      </c>
      <c r="AU327" s="123" t="s">
        <v>78</v>
      </c>
      <c r="AY327" s="116" t="s">
        <v>142</v>
      </c>
      <c r="BK327" s="124">
        <f>SUM(BK328:BK350)</f>
        <v>0</v>
      </c>
    </row>
    <row r="328" spans="2:65" s="1" customFormat="1" ht="24.2" customHeight="1">
      <c r="B328" s="32"/>
      <c r="C328" s="160" t="s">
        <v>508</v>
      </c>
      <c r="D328" s="160" t="s">
        <v>316</v>
      </c>
      <c r="E328" s="161" t="s">
        <v>2828</v>
      </c>
      <c r="F328" s="162" t="s">
        <v>2829</v>
      </c>
      <c r="G328" s="163" t="s">
        <v>290</v>
      </c>
      <c r="H328" s="164">
        <v>17.231999999999999</v>
      </c>
      <c r="I328" s="165"/>
      <c r="J328" s="166">
        <f>ROUND(I328*H328,2)</f>
        <v>0</v>
      </c>
      <c r="K328" s="162" t="s">
        <v>2576</v>
      </c>
      <c r="L328" s="32"/>
      <c r="M328" s="167" t="s">
        <v>19</v>
      </c>
      <c r="N328" s="168" t="s">
        <v>41</v>
      </c>
      <c r="P328" s="135">
        <f>O328*H328</f>
        <v>0</v>
      </c>
      <c r="Q328" s="135">
        <v>0</v>
      </c>
      <c r="R328" s="135">
        <f>Q328*H328</f>
        <v>0</v>
      </c>
      <c r="S328" s="135">
        <v>0</v>
      </c>
      <c r="T328" s="136">
        <f>S328*H328</f>
        <v>0</v>
      </c>
      <c r="AR328" s="137" t="s">
        <v>149</v>
      </c>
      <c r="AT328" s="137" t="s">
        <v>316</v>
      </c>
      <c r="AU328" s="137" t="s">
        <v>80</v>
      </c>
      <c r="AY328" s="17" t="s">
        <v>142</v>
      </c>
      <c r="BE328" s="138">
        <f>IF(N328="základní",J328,0)</f>
        <v>0</v>
      </c>
      <c r="BF328" s="138">
        <f>IF(N328="snížená",J328,0)</f>
        <v>0</v>
      </c>
      <c r="BG328" s="138">
        <f>IF(N328="zákl. přenesená",J328,0)</f>
        <v>0</v>
      </c>
      <c r="BH328" s="138">
        <f>IF(N328="sníž. přenesená",J328,0)</f>
        <v>0</v>
      </c>
      <c r="BI328" s="138">
        <f>IF(N328="nulová",J328,0)</f>
        <v>0</v>
      </c>
      <c r="BJ328" s="17" t="s">
        <v>78</v>
      </c>
      <c r="BK328" s="138">
        <f>ROUND(I328*H328,2)</f>
        <v>0</v>
      </c>
      <c r="BL328" s="17" t="s">
        <v>149</v>
      </c>
      <c r="BM328" s="137" t="s">
        <v>1423</v>
      </c>
    </row>
    <row r="329" spans="2:65" s="1" customFormat="1" ht="11.25">
      <c r="B329" s="32"/>
      <c r="D329" s="181" t="s">
        <v>2577</v>
      </c>
      <c r="F329" s="182" t="s">
        <v>2830</v>
      </c>
      <c r="I329" s="170"/>
      <c r="L329" s="32"/>
      <c r="M329" s="171"/>
      <c r="T329" s="53"/>
      <c r="AT329" s="17" t="s">
        <v>2577</v>
      </c>
      <c r="AU329" s="17" t="s">
        <v>80</v>
      </c>
    </row>
    <row r="330" spans="2:65" s="11" customFormat="1" ht="11.25">
      <c r="B330" s="139"/>
      <c r="D330" s="140" t="s">
        <v>151</v>
      </c>
      <c r="E330" s="141" t="s">
        <v>19</v>
      </c>
      <c r="F330" s="142" t="s">
        <v>2831</v>
      </c>
      <c r="H330" s="143">
        <v>0.67200000000000004</v>
      </c>
      <c r="I330" s="144"/>
      <c r="L330" s="139"/>
      <c r="M330" s="145"/>
      <c r="T330" s="146"/>
      <c r="AT330" s="141" t="s">
        <v>151</v>
      </c>
      <c r="AU330" s="141" t="s">
        <v>80</v>
      </c>
      <c r="AV330" s="11" t="s">
        <v>80</v>
      </c>
      <c r="AW330" s="11" t="s">
        <v>31</v>
      </c>
      <c r="AX330" s="11" t="s">
        <v>70</v>
      </c>
      <c r="AY330" s="141" t="s">
        <v>142</v>
      </c>
    </row>
    <row r="331" spans="2:65" s="11" customFormat="1" ht="11.25">
      <c r="B331" s="139"/>
      <c r="D331" s="140" t="s">
        <v>151</v>
      </c>
      <c r="E331" s="141" t="s">
        <v>19</v>
      </c>
      <c r="F331" s="142" t="s">
        <v>2832</v>
      </c>
      <c r="H331" s="143">
        <v>16.559999999999999</v>
      </c>
      <c r="I331" s="144"/>
      <c r="L331" s="139"/>
      <c r="M331" s="145"/>
      <c r="T331" s="146"/>
      <c r="AT331" s="141" t="s">
        <v>151</v>
      </c>
      <c r="AU331" s="141" t="s">
        <v>80</v>
      </c>
      <c r="AV331" s="11" t="s">
        <v>80</v>
      </c>
      <c r="AW331" s="11" t="s">
        <v>31</v>
      </c>
      <c r="AX331" s="11" t="s">
        <v>70</v>
      </c>
      <c r="AY331" s="141" t="s">
        <v>142</v>
      </c>
    </row>
    <row r="332" spans="2:65" s="12" customFormat="1" ht="11.25">
      <c r="B332" s="147"/>
      <c r="D332" s="140" t="s">
        <v>151</v>
      </c>
      <c r="E332" s="148" t="s">
        <v>19</v>
      </c>
      <c r="F332" s="149" t="s">
        <v>154</v>
      </c>
      <c r="H332" s="150">
        <v>17.231999999999999</v>
      </c>
      <c r="I332" s="151"/>
      <c r="L332" s="147"/>
      <c r="M332" s="152"/>
      <c r="T332" s="153"/>
      <c r="AT332" s="148" t="s">
        <v>151</v>
      </c>
      <c r="AU332" s="148" t="s">
        <v>80</v>
      </c>
      <c r="AV332" s="12" t="s">
        <v>149</v>
      </c>
      <c r="AW332" s="12" t="s">
        <v>31</v>
      </c>
      <c r="AX332" s="12" t="s">
        <v>78</v>
      </c>
      <c r="AY332" s="148" t="s">
        <v>142</v>
      </c>
    </row>
    <row r="333" spans="2:65" s="1" customFormat="1" ht="24.2" customHeight="1">
      <c r="B333" s="32"/>
      <c r="C333" s="160" t="s">
        <v>512</v>
      </c>
      <c r="D333" s="160" t="s">
        <v>316</v>
      </c>
      <c r="E333" s="161" t="s">
        <v>2833</v>
      </c>
      <c r="F333" s="162" t="s">
        <v>2834</v>
      </c>
      <c r="G333" s="163" t="s">
        <v>290</v>
      </c>
      <c r="H333" s="164">
        <v>7.5720000000000001</v>
      </c>
      <c r="I333" s="165"/>
      <c r="J333" s="166">
        <f>ROUND(I333*H333,2)</f>
        <v>0</v>
      </c>
      <c r="K333" s="162" t="s">
        <v>2576</v>
      </c>
      <c r="L333" s="32"/>
      <c r="M333" s="167" t="s">
        <v>19</v>
      </c>
      <c r="N333" s="168" t="s">
        <v>41</v>
      </c>
      <c r="P333" s="135">
        <f>O333*H333</f>
        <v>0</v>
      </c>
      <c r="Q333" s="135">
        <v>0</v>
      </c>
      <c r="R333" s="135">
        <f>Q333*H333</f>
        <v>0</v>
      </c>
      <c r="S333" s="135">
        <v>0</v>
      </c>
      <c r="T333" s="136">
        <f>S333*H333</f>
        <v>0</v>
      </c>
      <c r="AR333" s="137" t="s">
        <v>149</v>
      </c>
      <c r="AT333" s="137" t="s">
        <v>316</v>
      </c>
      <c r="AU333" s="137" t="s">
        <v>80</v>
      </c>
      <c r="AY333" s="17" t="s">
        <v>142</v>
      </c>
      <c r="BE333" s="138">
        <f>IF(N333="základní",J333,0)</f>
        <v>0</v>
      </c>
      <c r="BF333" s="138">
        <f>IF(N333="snížená",J333,0)</f>
        <v>0</v>
      </c>
      <c r="BG333" s="138">
        <f>IF(N333="zákl. přenesená",J333,0)</f>
        <v>0</v>
      </c>
      <c r="BH333" s="138">
        <f>IF(N333="sníž. přenesená",J333,0)</f>
        <v>0</v>
      </c>
      <c r="BI333" s="138">
        <f>IF(N333="nulová",J333,0)</f>
        <v>0</v>
      </c>
      <c r="BJ333" s="17" t="s">
        <v>78</v>
      </c>
      <c r="BK333" s="138">
        <f>ROUND(I333*H333,2)</f>
        <v>0</v>
      </c>
      <c r="BL333" s="17" t="s">
        <v>149</v>
      </c>
      <c r="BM333" s="137" t="s">
        <v>1443</v>
      </c>
    </row>
    <row r="334" spans="2:65" s="1" customFormat="1" ht="11.25">
      <c r="B334" s="32"/>
      <c r="D334" s="181" t="s">
        <v>2577</v>
      </c>
      <c r="F334" s="182" t="s">
        <v>2835</v>
      </c>
      <c r="I334" s="170"/>
      <c r="L334" s="32"/>
      <c r="M334" s="171"/>
      <c r="T334" s="53"/>
      <c r="AT334" s="17" t="s">
        <v>2577</v>
      </c>
      <c r="AU334" s="17" t="s">
        <v>80</v>
      </c>
    </row>
    <row r="335" spans="2:65" s="11" customFormat="1" ht="11.25">
      <c r="B335" s="139"/>
      <c r="D335" s="140" t="s">
        <v>151</v>
      </c>
      <c r="E335" s="141" t="s">
        <v>19</v>
      </c>
      <c r="F335" s="142" t="s">
        <v>2836</v>
      </c>
      <c r="H335" s="143">
        <v>6.9</v>
      </c>
      <c r="I335" s="144"/>
      <c r="L335" s="139"/>
      <c r="M335" s="145"/>
      <c r="T335" s="146"/>
      <c r="AT335" s="141" t="s">
        <v>151</v>
      </c>
      <c r="AU335" s="141" t="s">
        <v>80</v>
      </c>
      <c r="AV335" s="11" t="s">
        <v>80</v>
      </c>
      <c r="AW335" s="11" t="s">
        <v>31</v>
      </c>
      <c r="AX335" s="11" t="s">
        <v>70</v>
      </c>
      <c r="AY335" s="141" t="s">
        <v>142</v>
      </c>
    </row>
    <row r="336" spans="2:65" s="11" customFormat="1" ht="11.25">
      <c r="B336" s="139"/>
      <c r="D336" s="140" t="s">
        <v>151</v>
      </c>
      <c r="E336" s="141" t="s">
        <v>19</v>
      </c>
      <c r="F336" s="142" t="s">
        <v>2831</v>
      </c>
      <c r="H336" s="143">
        <v>0.67200000000000004</v>
      </c>
      <c r="I336" s="144"/>
      <c r="L336" s="139"/>
      <c r="M336" s="145"/>
      <c r="T336" s="146"/>
      <c r="AT336" s="141" t="s">
        <v>151</v>
      </c>
      <c r="AU336" s="141" t="s">
        <v>80</v>
      </c>
      <c r="AV336" s="11" t="s">
        <v>80</v>
      </c>
      <c r="AW336" s="11" t="s">
        <v>31</v>
      </c>
      <c r="AX336" s="11" t="s">
        <v>70</v>
      </c>
      <c r="AY336" s="141" t="s">
        <v>142</v>
      </c>
    </row>
    <row r="337" spans="2:65" s="12" customFormat="1" ht="11.25">
      <c r="B337" s="147"/>
      <c r="D337" s="140" t="s">
        <v>151</v>
      </c>
      <c r="E337" s="148" t="s">
        <v>19</v>
      </c>
      <c r="F337" s="149" t="s">
        <v>154</v>
      </c>
      <c r="H337" s="150">
        <v>7.5720000000000001</v>
      </c>
      <c r="I337" s="151"/>
      <c r="L337" s="147"/>
      <c r="M337" s="152"/>
      <c r="T337" s="153"/>
      <c r="AT337" s="148" t="s">
        <v>151</v>
      </c>
      <c r="AU337" s="148" t="s">
        <v>80</v>
      </c>
      <c r="AV337" s="12" t="s">
        <v>149</v>
      </c>
      <c r="AW337" s="12" t="s">
        <v>31</v>
      </c>
      <c r="AX337" s="12" t="s">
        <v>78</v>
      </c>
      <c r="AY337" s="148" t="s">
        <v>142</v>
      </c>
    </row>
    <row r="338" spans="2:65" s="1" customFormat="1" ht="16.5" customHeight="1">
      <c r="B338" s="32"/>
      <c r="C338" s="160" t="s">
        <v>517</v>
      </c>
      <c r="D338" s="160" t="s">
        <v>316</v>
      </c>
      <c r="E338" s="161" t="s">
        <v>2837</v>
      </c>
      <c r="F338" s="162" t="s">
        <v>2838</v>
      </c>
      <c r="G338" s="163" t="s">
        <v>290</v>
      </c>
      <c r="H338" s="164">
        <v>223.23599999999999</v>
      </c>
      <c r="I338" s="165"/>
      <c r="J338" s="166">
        <f>ROUND(I338*H338,2)</f>
        <v>0</v>
      </c>
      <c r="K338" s="162" t="s">
        <v>2576</v>
      </c>
      <c r="L338" s="32"/>
      <c r="M338" s="167" t="s">
        <v>19</v>
      </c>
      <c r="N338" s="168" t="s">
        <v>41</v>
      </c>
      <c r="P338" s="135">
        <f>O338*H338</f>
        <v>0</v>
      </c>
      <c r="Q338" s="135">
        <v>0</v>
      </c>
      <c r="R338" s="135">
        <f>Q338*H338</f>
        <v>0</v>
      </c>
      <c r="S338" s="135">
        <v>0</v>
      </c>
      <c r="T338" s="136">
        <f>S338*H338</f>
        <v>0</v>
      </c>
      <c r="AR338" s="137" t="s">
        <v>149</v>
      </c>
      <c r="AT338" s="137" t="s">
        <v>316</v>
      </c>
      <c r="AU338" s="137" t="s">
        <v>80</v>
      </c>
      <c r="AY338" s="17" t="s">
        <v>142</v>
      </c>
      <c r="BE338" s="138">
        <f>IF(N338="základní",J338,0)</f>
        <v>0</v>
      </c>
      <c r="BF338" s="138">
        <f>IF(N338="snížená",J338,0)</f>
        <v>0</v>
      </c>
      <c r="BG338" s="138">
        <f>IF(N338="zákl. přenesená",J338,0)</f>
        <v>0</v>
      </c>
      <c r="BH338" s="138">
        <f>IF(N338="sníž. přenesená",J338,0)</f>
        <v>0</v>
      </c>
      <c r="BI338" s="138">
        <f>IF(N338="nulová",J338,0)</f>
        <v>0</v>
      </c>
      <c r="BJ338" s="17" t="s">
        <v>78</v>
      </c>
      <c r="BK338" s="138">
        <f>ROUND(I338*H338,2)</f>
        <v>0</v>
      </c>
      <c r="BL338" s="17" t="s">
        <v>149</v>
      </c>
      <c r="BM338" s="137" t="s">
        <v>1453</v>
      </c>
    </row>
    <row r="339" spans="2:65" s="1" customFormat="1" ht="11.25">
      <c r="B339" s="32"/>
      <c r="D339" s="181" t="s">
        <v>2577</v>
      </c>
      <c r="F339" s="182" t="s">
        <v>2839</v>
      </c>
      <c r="I339" s="170"/>
      <c r="L339" s="32"/>
      <c r="M339" s="171"/>
      <c r="T339" s="53"/>
      <c r="AT339" s="17" t="s">
        <v>2577</v>
      </c>
      <c r="AU339" s="17" t="s">
        <v>80</v>
      </c>
    </row>
    <row r="340" spans="2:65" s="1" customFormat="1" ht="29.25">
      <c r="B340" s="32"/>
      <c r="D340" s="140" t="s">
        <v>314</v>
      </c>
      <c r="F340" s="169" t="s">
        <v>2840</v>
      </c>
      <c r="I340" s="170"/>
      <c r="L340" s="32"/>
      <c r="M340" s="171"/>
      <c r="T340" s="53"/>
      <c r="AT340" s="17" t="s">
        <v>314</v>
      </c>
      <c r="AU340" s="17" t="s">
        <v>80</v>
      </c>
    </row>
    <row r="341" spans="2:65" s="11" customFormat="1" ht="11.25">
      <c r="B341" s="139"/>
      <c r="D341" s="140" t="s">
        <v>151</v>
      </c>
      <c r="E341" s="141" t="s">
        <v>19</v>
      </c>
      <c r="F341" s="142" t="s">
        <v>2841</v>
      </c>
      <c r="H341" s="143">
        <v>223.23599999999999</v>
      </c>
      <c r="I341" s="144"/>
      <c r="L341" s="139"/>
      <c r="M341" s="145"/>
      <c r="T341" s="146"/>
      <c r="AT341" s="141" t="s">
        <v>151</v>
      </c>
      <c r="AU341" s="141" t="s">
        <v>80</v>
      </c>
      <c r="AV341" s="11" t="s">
        <v>80</v>
      </c>
      <c r="AW341" s="11" t="s">
        <v>31</v>
      </c>
      <c r="AX341" s="11" t="s">
        <v>70</v>
      </c>
      <c r="AY341" s="141" t="s">
        <v>142</v>
      </c>
    </row>
    <row r="342" spans="2:65" s="12" customFormat="1" ht="11.25">
      <c r="B342" s="147"/>
      <c r="D342" s="140" t="s">
        <v>151</v>
      </c>
      <c r="E342" s="148" t="s">
        <v>19</v>
      </c>
      <c r="F342" s="149" t="s">
        <v>154</v>
      </c>
      <c r="H342" s="150">
        <v>223.23599999999999</v>
      </c>
      <c r="I342" s="151"/>
      <c r="L342" s="147"/>
      <c r="M342" s="152"/>
      <c r="T342" s="153"/>
      <c r="AT342" s="148" t="s">
        <v>151</v>
      </c>
      <c r="AU342" s="148" t="s">
        <v>80</v>
      </c>
      <c r="AV342" s="12" t="s">
        <v>149</v>
      </c>
      <c r="AW342" s="12" t="s">
        <v>31</v>
      </c>
      <c r="AX342" s="12" t="s">
        <v>78</v>
      </c>
      <c r="AY342" s="148" t="s">
        <v>142</v>
      </c>
    </row>
    <row r="343" spans="2:65" s="1" customFormat="1" ht="33" customHeight="1">
      <c r="B343" s="32"/>
      <c r="C343" s="160" t="s">
        <v>523</v>
      </c>
      <c r="D343" s="160" t="s">
        <v>316</v>
      </c>
      <c r="E343" s="161" t="s">
        <v>2842</v>
      </c>
      <c r="F343" s="162" t="s">
        <v>2843</v>
      </c>
      <c r="G343" s="163" t="s">
        <v>290</v>
      </c>
      <c r="H343" s="164">
        <v>0.67200000000000004</v>
      </c>
      <c r="I343" s="165"/>
      <c r="J343" s="166">
        <f>ROUND(I343*H343,2)</f>
        <v>0</v>
      </c>
      <c r="K343" s="162" t="s">
        <v>2576</v>
      </c>
      <c r="L343" s="32"/>
      <c r="M343" s="167" t="s">
        <v>19</v>
      </c>
      <c r="N343" s="168" t="s">
        <v>41</v>
      </c>
      <c r="P343" s="135">
        <f>O343*H343</f>
        <v>0</v>
      </c>
      <c r="Q343" s="135">
        <v>0</v>
      </c>
      <c r="R343" s="135">
        <f>Q343*H343</f>
        <v>0</v>
      </c>
      <c r="S343" s="135">
        <v>0</v>
      </c>
      <c r="T343" s="136">
        <f>S343*H343</f>
        <v>0</v>
      </c>
      <c r="AR343" s="137" t="s">
        <v>149</v>
      </c>
      <c r="AT343" s="137" t="s">
        <v>316</v>
      </c>
      <c r="AU343" s="137" t="s">
        <v>80</v>
      </c>
      <c r="AY343" s="17" t="s">
        <v>142</v>
      </c>
      <c r="BE343" s="138">
        <f>IF(N343="základní",J343,0)</f>
        <v>0</v>
      </c>
      <c r="BF343" s="138">
        <f>IF(N343="snížená",J343,0)</f>
        <v>0</v>
      </c>
      <c r="BG343" s="138">
        <f>IF(N343="zákl. přenesená",J343,0)</f>
        <v>0</v>
      </c>
      <c r="BH343" s="138">
        <f>IF(N343="sníž. přenesená",J343,0)</f>
        <v>0</v>
      </c>
      <c r="BI343" s="138">
        <f>IF(N343="nulová",J343,0)</f>
        <v>0</v>
      </c>
      <c r="BJ343" s="17" t="s">
        <v>78</v>
      </c>
      <c r="BK343" s="138">
        <f>ROUND(I343*H343,2)</f>
        <v>0</v>
      </c>
      <c r="BL343" s="17" t="s">
        <v>149</v>
      </c>
      <c r="BM343" s="137" t="s">
        <v>1460</v>
      </c>
    </row>
    <row r="344" spans="2:65" s="1" customFormat="1" ht="11.25">
      <c r="B344" s="32"/>
      <c r="D344" s="181" t="s">
        <v>2577</v>
      </c>
      <c r="F344" s="182" t="s">
        <v>2844</v>
      </c>
      <c r="I344" s="170"/>
      <c r="L344" s="32"/>
      <c r="M344" s="171"/>
      <c r="T344" s="53"/>
      <c r="AT344" s="17" t="s">
        <v>2577</v>
      </c>
      <c r="AU344" s="17" t="s">
        <v>80</v>
      </c>
    </row>
    <row r="345" spans="2:65" s="11" customFormat="1" ht="11.25">
      <c r="B345" s="139"/>
      <c r="D345" s="140" t="s">
        <v>151</v>
      </c>
      <c r="E345" s="141" t="s">
        <v>19</v>
      </c>
      <c r="F345" s="142" t="s">
        <v>2831</v>
      </c>
      <c r="H345" s="143">
        <v>0.67200000000000004</v>
      </c>
      <c r="I345" s="144"/>
      <c r="L345" s="139"/>
      <c r="M345" s="145"/>
      <c r="T345" s="146"/>
      <c r="AT345" s="141" t="s">
        <v>151</v>
      </c>
      <c r="AU345" s="141" t="s">
        <v>80</v>
      </c>
      <c r="AV345" s="11" t="s">
        <v>80</v>
      </c>
      <c r="AW345" s="11" t="s">
        <v>31</v>
      </c>
      <c r="AX345" s="11" t="s">
        <v>70</v>
      </c>
      <c r="AY345" s="141" t="s">
        <v>142</v>
      </c>
    </row>
    <row r="346" spans="2:65" s="12" customFormat="1" ht="11.25">
      <c r="B346" s="147"/>
      <c r="D346" s="140" t="s">
        <v>151</v>
      </c>
      <c r="E346" s="148" t="s">
        <v>19</v>
      </c>
      <c r="F346" s="149" t="s">
        <v>154</v>
      </c>
      <c r="H346" s="150">
        <v>0.67200000000000004</v>
      </c>
      <c r="I346" s="151"/>
      <c r="L346" s="147"/>
      <c r="M346" s="152"/>
      <c r="T346" s="153"/>
      <c r="AT346" s="148" t="s">
        <v>151</v>
      </c>
      <c r="AU346" s="148" t="s">
        <v>80</v>
      </c>
      <c r="AV346" s="12" t="s">
        <v>149</v>
      </c>
      <c r="AW346" s="12" t="s">
        <v>31</v>
      </c>
      <c r="AX346" s="12" t="s">
        <v>78</v>
      </c>
      <c r="AY346" s="148" t="s">
        <v>142</v>
      </c>
    </row>
    <row r="347" spans="2:65" s="1" customFormat="1" ht="37.9" customHeight="1">
      <c r="B347" s="32"/>
      <c r="C347" s="160" t="s">
        <v>528</v>
      </c>
      <c r="D347" s="160" t="s">
        <v>316</v>
      </c>
      <c r="E347" s="161" t="s">
        <v>2845</v>
      </c>
      <c r="F347" s="162" t="s">
        <v>2846</v>
      </c>
      <c r="G347" s="163" t="s">
        <v>290</v>
      </c>
      <c r="H347" s="164">
        <v>16.559999999999999</v>
      </c>
      <c r="I347" s="165"/>
      <c r="J347" s="166">
        <f>ROUND(I347*H347,2)</f>
        <v>0</v>
      </c>
      <c r="K347" s="162" t="s">
        <v>2576</v>
      </c>
      <c r="L347" s="32"/>
      <c r="M347" s="167" t="s">
        <v>19</v>
      </c>
      <c r="N347" s="168" t="s">
        <v>41</v>
      </c>
      <c r="P347" s="135">
        <f>O347*H347</f>
        <v>0</v>
      </c>
      <c r="Q347" s="135">
        <v>0</v>
      </c>
      <c r="R347" s="135">
        <f>Q347*H347</f>
        <v>0</v>
      </c>
      <c r="S347" s="135">
        <v>0</v>
      </c>
      <c r="T347" s="136">
        <f>S347*H347</f>
        <v>0</v>
      </c>
      <c r="AR347" s="137" t="s">
        <v>149</v>
      </c>
      <c r="AT347" s="137" t="s">
        <v>316</v>
      </c>
      <c r="AU347" s="137" t="s">
        <v>80</v>
      </c>
      <c r="AY347" s="17" t="s">
        <v>142</v>
      </c>
      <c r="BE347" s="138">
        <f>IF(N347="základní",J347,0)</f>
        <v>0</v>
      </c>
      <c r="BF347" s="138">
        <f>IF(N347="snížená",J347,0)</f>
        <v>0</v>
      </c>
      <c r="BG347" s="138">
        <f>IF(N347="zákl. přenesená",J347,0)</f>
        <v>0</v>
      </c>
      <c r="BH347" s="138">
        <f>IF(N347="sníž. přenesená",J347,0)</f>
        <v>0</v>
      </c>
      <c r="BI347" s="138">
        <f>IF(N347="nulová",J347,0)</f>
        <v>0</v>
      </c>
      <c r="BJ347" s="17" t="s">
        <v>78</v>
      </c>
      <c r="BK347" s="138">
        <f>ROUND(I347*H347,2)</f>
        <v>0</v>
      </c>
      <c r="BL347" s="17" t="s">
        <v>149</v>
      </c>
      <c r="BM347" s="137" t="s">
        <v>1471</v>
      </c>
    </row>
    <row r="348" spans="2:65" s="1" customFormat="1" ht="11.25">
      <c r="B348" s="32"/>
      <c r="D348" s="181" t="s">
        <v>2577</v>
      </c>
      <c r="F348" s="182" t="s">
        <v>2847</v>
      </c>
      <c r="I348" s="170"/>
      <c r="L348" s="32"/>
      <c r="M348" s="171"/>
      <c r="T348" s="53"/>
      <c r="AT348" s="17" t="s">
        <v>2577</v>
      </c>
      <c r="AU348" s="17" t="s">
        <v>80</v>
      </c>
    </row>
    <row r="349" spans="2:65" s="11" customFormat="1" ht="11.25">
      <c r="B349" s="139"/>
      <c r="D349" s="140" t="s">
        <v>151</v>
      </c>
      <c r="E349" s="141" t="s">
        <v>19</v>
      </c>
      <c r="F349" s="142" t="s">
        <v>2848</v>
      </c>
      <c r="H349" s="143">
        <v>16.559999999999999</v>
      </c>
      <c r="I349" s="144"/>
      <c r="L349" s="139"/>
      <c r="M349" s="145"/>
      <c r="T349" s="146"/>
      <c r="AT349" s="141" t="s">
        <v>151</v>
      </c>
      <c r="AU349" s="141" t="s">
        <v>80</v>
      </c>
      <c r="AV349" s="11" t="s">
        <v>80</v>
      </c>
      <c r="AW349" s="11" t="s">
        <v>31</v>
      </c>
      <c r="AX349" s="11" t="s">
        <v>70</v>
      </c>
      <c r="AY349" s="141" t="s">
        <v>142</v>
      </c>
    </row>
    <row r="350" spans="2:65" s="12" customFormat="1" ht="11.25">
      <c r="B350" s="147"/>
      <c r="D350" s="140" t="s">
        <v>151</v>
      </c>
      <c r="E350" s="148" t="s">
        <v>19</v>
      </c>
      <c r="F350" s="149" t="s">
        <v>154</v>
      </c>
      <c r="H350" s="150">
        <v>16.559999999999999</v>
      </c>
      <c r="I350" s="151"/>
      <c r="L350" s="147"/>
      <c r="M350" s="152"/>
      <c r="T350" s="153"/>
      <c r="AT350" s="148" t="s">
        <v>151</v>
      </c>
      <c r="AU350" s="148" t="s">
        <v>80</v>
      </c>
      <c r="AV350" s="12" t="s">
        <v>149</v>
      </c>
      <c r="AW350" s="12" t="s">
        <v>31</v>
      </c>
      <c r="AX350" s="12" t="s">
        <v>78</v>
      </c>
      <c r="AY350" s="148" t="s">
        <v>142</v>
      </c>
    </row>
    <row r="351" spans="2:65" s="10" customFormat="1" ht="22.9" customHeight="1">
      <c r="B351" s="115"/>
      <c r="D351" s="116" t="s">
        <v>69</v>
      </c>
      <c r="E351" s="179" t="s">
        <v>2849</v>
      </c>
      <c r="F351" s="179" t="s">
        <v>2850</v>
      </c>
      <c r="I351" s="118"/>
      <c r="J351" s="180">
        <f>BK351</f>
        <v>0</v>
      </c>
      <c r="L351" s="115"/>
      <c r="M351" s="120"/>
      <c r="P351" s="121">
        <f>SUM(P352:P353)</f>
        <v>0</v>
      </c>
      <c r="R351" s="121">
        <f>SUM(R352:R353)</f>
        <v>0</v>
      </c>
      <c r="T351" s="122">
        <f>SUM(T352:T353)</f>
        <v>0</v>
      </c>
      <c r="AR351" s="116" t="s">
        <v>78</v>
      </c>
      <c r="AT351" s="123" t="s">
        <v>69</v>
      </c>
      <c r="AU351" s="123" t="s">
        <v>78</v>
      </c>
      <c r="AY351" s="116" t="s">
        <v>142</v>
      </c>
      <c r="BK351" s="124">
        <f>SUM(BK352:BK353)</f>
        <v>0</v>
      </c>
    </row>
    <row r="352" spans="2:65" s="1" customFormat="1" ht="24.2" customHeight="1">
      <c r="B352" s="32"/>
      <c r="C352" s="160" t="s">
        <v>534</v>
      </c>
      <c r="D352" s="160" t="s">
        <v>316</v>
      </c>
      <c r="E352" s="161" t="s">
        <v>2851</v>
      </c>
      <c r="F352" s="162" t="s">
        <v>2852</v>
      </c>
      <c r="G352" s="163" t="s">
        <v>290</v>
      </c>
      <c r="H352" s="164">
        <v>662.81500000000005</v>
      </c>
      <c r="I352" s="165"/>
      <c r="J352" s="166">
        <f>ROUND(I352*H352,2)</f>
        <v>0</v>
      </c>
      <c r="K352" s="162" t="s">
        <v>2576</v>
      </c>
      <c r="L352" s="32"/>
      <c r="M352" s="167" t="s">
        <v>19</v>
      </c>
      <c r="N352" s="168" t="s">
        <v>41</v>
      </c>
      <c r="P352" s="135">
        <f>O352*H352</f>
        <v>0</v>
      </c>
      <c r="Q352" s="135">
        <v>0</v>
      </c>
      <c r="R352" s="135">
        <f>Q352*H352</f>
        <v>0</v>
      </c>
      <c r="S352" s="135">
        <v>0</v>
      </c>
      <c r="T352" s="136">
        <f>S352*H352</f>
        <v>0</v>
      </c>
      <c r="AR352" s="137" t="s">
        <v>149</v>
      </c>
      <c r="AT352" s="137" t="s">
        <v>316</v>
      </c>
      <c r="AU352" s="137" t="s">
        <v>80</v>
      </c>
      <c r="AY352" s="17" t="s">
        <v>142</v>
      </c>
      <c r="BE352" s="138">
        <f>IF(N352="základní",J352,0)</f>
        <v>0</v>
      </c>
      <c r="BF352" s="138">
        <f>IF(N352="snížená",J352,0)</f>
        <v>0</v>
      </c>
      <c r="BG352" s="138">
        <f>IF(N352="zákl. přenesená",J352,0)</f>
        <v>0</v>
      </c>
      <c r="BH352" s="138">
        <f>IF(N352="sníž. přenesená",J352,0)</f>
        <v>0</v>
      </c>
      <c r="BI352" s="138">
        <f>IF(N352="nulová",J352,0)</f>
        <v>0</v>
      </c>
      <c r="BJ352" s="17" t="s">
        <v>78</v>
      </c>
      <c r="BK352" s="138">
        <f>ROUND(I352*H352,2)</f>
        <v>0</v>
      </c>
      <c r="BL352" s="17" t="s">
        <v>149</v>
      </c>
      <c r="BM352" s="137" t="s">
        <v>2853</v>
      </c>
    </row>
    <row r="353" spans="2:65" s="1" customFormat="1" ht="11.25">
      <c r="B353" s="32"/>
      <c r="D353" s="181" t="s">
        <v>2577</v>
      </c>
      <c r="F353" s="182" t="s">
        <v>2854</v>
      </c>
      <c r="I353" s="170"/>
      <c r="L353" s="32"/>
      <c r="M353" s="171"/>
      <c r="T353" s="53"/>
      <c r="AT353" s="17" t="s">
        <v>2577</v>
      </c>
      <c r="AU353" s="17" t="s">
        <v>80</v>
      </c>
    </row>
    <row r="354" spans="2:65" s="10" customFormat="1" ht="25.9" customHeight="1">
      <c r="B354" s="115"/>
      <c r="D354" s="116" t="s">
        <v>69</v>
      </c>
      <c r="E354" s="117" t="s">
        <v>2855</v>
      </c>
      <c r="F354" s="117" t="s">
        <v>2856</v>
      </c>
      <c r="I354" s="118"/>
      <c r="J354" s="119">
        <f>BK354</f>
        <v>0</v>
      </c>
      <c r="L354" s="115"/>
      <c r="M354" s="120"/>
      <c r="P354" s="121">
        <f>P355</f>
        <v>0</v>
      </c>
      <c r="R354" s="121">
        <f>R355</f>
        <v>0</v>
      </c>
      <c r="T354" s="122">
        <f>T355</f>
        <v>0</v>
      </c>
      <c r="AR354" s="116" t="s">
        <v>80</v>
      </c>
      <c r="AT354" s="123" t="s">
        <v>69</v>
      </c>
      <c r="AU354" s="123" t="s">
        <v>70</v>
      </c>
      <c r="AY354" s="116" t="s">
        <v>142</v>
      </c>
      <c r="BK354" s="124">
        <f>BK355</f>
        <v>0</v>
      </c>
    </row>
    <row r="355" spans="2:65" s="10" customFormat="1" ht="22.9" customHeight="1">
      <c r="B355" s="115"/>
      <c r="D355" s="116" t="s">
        <v>69</v>
      </c>
      <c r="E355" s="179" t="s">
        <v>2857</v>
      </c>
      <c r="F355" s="179" t="s">
        <v>2858</v>
      </c>
      <c r="I355" s="118"/>
      <c r="J355" s="180">
        <f>BK355</f>
        <v>0</v>
      </c>
      <c r="L355" s="115"/>
      <c r="M355" s="120"/>
      <c r="P355" s="121">
        <f>SUM(P356:P393)</f>
        <v>0</v>
      </c>
      <c r="R355" s="121">
        <f>SUM(R356:R393)</f>
        <v>0</v>
      </c>
      <c r="T355" s="122">
        <f>SUM(T356:T393)</f>
        <v>0</v>
      </c>
      <c r="AR355" s="116" t="s">
        <v>80</v>
      </c>
      <c r="AT355" s="123" t="s">
        <v>69</v>
      </c>
      <c r="AU355" s="123" t="s">
        <v>78</v>
      </c>
      <c r="AY355" s="116" t="s">
        <v>142</v>
      </c>
      <c r="BK355" s="124">
        <f>SUM(BK356:BK393)</f>
        <v>0</v>
      </c>
    </row>
    <row r="356" spans="2:65" s="1" customFormat="1" ht="33" customHeight="1">
      <c r="B356" s="32"/>
      <c r="C356" s="160" t="s">
        <v>540</v>
      </c>
      <c r="D356" s="160" t="s">
        <v>316</v>
      </c>
      <c r="E356" s="161" t="s">
        <v>2859</v>
      </c>
      <c r="F356" s="162" t="s">
        <v>2860</v>
      </c>
      <c r="G356" s="163" t="s">
        <v>319</v>
      </c>
      <c r="H356" s="164">
        <v>55.4</v>
      </c>
      <c r="I356" s="165"/>
      <c r="J356" s="166">
        <f>ROUND(I356*H356,2)</f>
        <v>0</v>
      </c>
      <c r="K356" s="162" t="s">
        <v>2576</v>
      </c>
      <c r="L356" s="32"/>
      <c r="M356" s="167" t="s">
        <v>19</v>
      </c>
      <c r="N356" s="168" t="s">
        <v>41</v>
      </c>
      <c r="P356" s="135">
        <f>O356*H356</f>
        <v>0</v>
      </c>
      <c r="Q356" s="135">
        <v>0</v>
      </c>
      <c r="R356" s="135">
        <f>Q356*H356</f>
        <v>0</v>
      </c>
      <c r="S356" s="135">
        <v>0</v>
      </c>
      <c r="T356" s="136">
        <f>S356*H356</f>
        <v>0</v>
      </c>
      <c r="AR356" s="137" t="s">
        <v>217</v>
      </c>
      <c r="AT356" s="137" t="s">
        <v>316</v>
      </c>
      <c r="AU356" s="137" t="s">
        <v>80</v>
      </c>
      <c r="AY356" s="17" t="s">
        <v>142</v>
      </c>
      <c r="BE356" s="138">
        <f>IF(N356="základní",J356,0)</f>
        <v>0</v>
      </c>
      <c r="BF356" s="138">
        <f>IF(N356="snížená",J356,0)</f>
        <v>0</v>
      </c>
      <c r="BG356" s="138">
        <f>IF(N356="zákl. přenesená",J356,0)</f>
        <v>0</v>
      </c>
      <c r="BH356" s="138">
        <f>IF(N356="sníž. přenesená",J356,0)</f>
        <v>0</v>
      </c>
      <c r="BI356" s="138">
        <f>IF(N356="nulová",J356,0)</f>
        <v>0</v>
      </c>
      <c r="BJ356" s="17" t="s">
        <v>78</v>
      </c>
      <c r="BK356" s="138">
        <f>ROUND(I356*H356,2)</f>
        <v>0</v>
      </c>
      <c r="BL356" s="17" t="s">
        <v>217</v>
      </c>
      <c r="BM356" s="137" t="s">
        <v>2861</v>
      </c>
    </row>
    <row r="357" spans="2:65" s="1" customFormat="1" ht="11.25">
      <c r="B357" s="32"/>
      <c r="D357" s="181" t="s">
        <v>2577</v>
      </c>
      <c r="F357" s="182" t="s">
        <v>2862</v>
      </c>
      <c r="I357" s="170"/>
      <c r="L357" s="32"/>
      <c r="M357" s="171"/>
      <c r="T357" s="53"/>
      <c r="AT357" s="17" t="s">
        <v>2577</v>
      </c>
      <c r="AU357" s="17" t="s">
        <v>80</v>
      </c>
    </row>
    <row r="358" spans="2:65" s="1" customFormat="1" ht="33" customHeight="1">
      <c r="B358" s="32"/>
      <c r="C358" s="160" t="s">
        <v>545</v>
      </c>
      <c r="D358" s="160" t="s">
        <v>316</v>
      </c>
      <c r="E358" s="161" t="s">
        <v>2863</v>
      </c>
      <c r="F358" s="162" t="s">
        <v>2864</v>
      </c>
      <c r="G358" s="163" t="s">
        <v>319</v>
      </c>
      <c r="H358" s="164">
        <v>28</v>
      </c>
      <c r="I358" s="165"/>
      <c r="J358" s="166">
        <f>ROUND(I358*H358,2)</f>
        <v>0</v>
      </c>
      <c r="K358" s="162" t="s">
        <v>2576</v>
      </c>
      <c r="L358" s="32"/>
      <c r="M358" s="167" t="s">
        <v>19</v>
      </c>
      <c r="N358" s="168" t="s">
        <v>41</v>
      </c>
      <c r="P358" s="135">
        <f>O358*H358</f>
        <v>0</v>
      </c>
      <c r="Q358" s="135">
        <v>0</v>
      </c>
      <c r="R358" s="135">
        <f>Q358*H358</f>
        <v>0</v>
      </c>
      <c r="S358" s="135">
        <v>0</v>
      </c>
      <c r="T358" s="136">
        <f>S358*H358</f>
        <v>0</v>
      </c>
      <c r="AR358" s="137" t="s">
        <v>217</v>
      </c>
      <c r="AT358" s="137" t="s">
        <v>316</v>
      </c>
      <c r="AU358" s="137" t="s">
        <v>80</v>
      </c>
      <c r="AY358" s="17" t="s">
        <v>142</v>
      </c>
      <c r="BE358" s="138">
        <f>IF(N358="základní",J358,0)</f>
        <v>0</v>
      </c>
      <c r="BF358" s="138">
        <f>IF(N358="snížená",J358,0)</f>
        <v>0</v>
      </c>
      <c r="BG358" s="138">
        <f>IF(N358="zákl. přenesená",J358,0)</f>
        <v>0</v>
      </c>
      <c r="BH358" s="138">
        <f>IF(N358="sníž. přenesená",J358,0)</f>
        <v>0</v>
      </c>
      <c r="BI358" s="138">
        <f>IF(N358="nulová",J358,0)</f>
        <v>0</v>
      </c>
      <c r="BJ358" s="17" t="s">
        <v>78</v>
      </c>
      <c r="BK358" s="138">
        <f>ROUND(I358*H358,2)</f>
        <v>0</v>
      </c>
      <c r="BL358" s="17" t="s">
        <v>217</v>
      </c>
      <c r="BM358" s="137" t="s">
        <v>2865</v>
      </c>
    </row>
    <row r="359" spans="2:65" s="1" customFormat="1" ht="11.25">
      <c r="B359" s="32"/>
      <c r="D359" s="181" t="s">
        <v>2577</v>
      </c>
      <c r="F359" s="182" t="s">
        <v>2866</v>
      </c>
      <c r="I359" s="170"/>
      <c r="L359" s="32"/>
      <c r="M359" s="171"/>
      <c r="T359" s="53"/>
      <c r="AT359" s="17" t="s">
        <v>2577</v>
      </c>
      <c r="AU359" s="17" t="s">
        <v>80</v>
      </c>
    </row>
    <row r="360" spans="2:65" s="1" customFormat="1" ht="33" customHeight="1">
      <c r="B360" s="32"/>
      <c r="C360" s="160" t="s">
        <v>549</v>
      </c>
      <c r="D360" s="160" t="s">
        <v>316</v>
      </c>
      <c r="E360" s="161" t="s">
        <v>2867</v>
      </c>
      <c r="F360" s="162" t="s">
        <v>2868</v>
      </c>
      <c r="G360" s="163" t="s">
        <v>319</v>
      </c>
      <c r="H360" s="164">
        <v>12.6</v>
      </c>
      <c r="I360" s="165"/>
      <c r="J360" s="166">
        <f>ROUND(I360*H360,2)</f>
        <v>0</v>
      </c>
      <c r="K360" s="162" t="s">
        <v>2576</v>
      </c>
      <c r="L360" s="32"/>
      <c r="M360" s="167" t="s">
        <v>19</v>
      </c>
      <c r="N360" s="168" t="s">
        <v>41</v>
      </c>
      <c r="P360" s="135">
        <f>O360*H360</f>
        <v>0</v>
      </c>
      <c r="Q360" s="135">
        <v>0</v>
      </c>
      <c r="R360" s="135">
        <f>Q360*H360</f>
        <v>0</v>
      </c>
      <c r="S360" s="135">
        <v>0</v>
      </c>
      <c r="T360" s="136">
        <f>S360*H360</f>
        <v>0</v>
      </c>
      <c r="AR360" s="137" t="s">
        <v>217</v>
      </c>
      <c r="AT360" s="137" t="s">
        <v>316</v>
      </c>
      <c r="AU360" s="137" t="s">
        <v>80</v>
      </c>
      <c r="AY360" s="17" t="s">
        <v>142</v>
      </c>
      <c r="BE360" s="138">
        <f>IF(N360="základní",J360,0)</f>
        <v>0</v>
      </c>
      <c r="BF360" s="138">
        <f>IF(N360="snížená",J360,0)</f>
        <v>0</v>
      </c>
      <c r="BG360" s="138">
        <f>IF(N360="zákl. přenesená",J360,0)</f>
        <v>0</v>
      </c>
      <c r="BH360" s="138">
        <f>IF(N360="sníž. přenesená",J360,0)</f>
        <v>0</v>
      </c>
      <c r="BI360" s="138">
        <f>IF(N360="nulová",J360,0)</f>
        <v>0</v>
      </c>
      <c r="BJ360" s="17" t="s">
        <v>78</v>
      </c>
      <c r="BK360" s="138">
        <f>ROUND(I360*H360,2)</f>
        <v>0</v>
      </c>
      <c r="BL360" s="17" t="s">
        <v>217</v>
      </c>
      <c r="BM360" s="137" t="s">
        <v>2869</v>
      </c>
    </row>
    <row r="361" spans="2:65" s="1" customFormat="1" ht="11.25">
      <c r="B361" s="32"/>
      <c r="D361" s="181" t="s">
        <v>2577</v>
      </c>
      <c r="F361" s="182" t="s">
        <v>2870</v>
      </c>
      <c r="I361" s="170"/>
      <c r="L361" s="32"/>
      <c r="M361" s="171"/>
      <c r="T361" s="53"/>
      <c r="AT361" s="17" t="s">
        <v>2577</v>
      </c>
      <c r="AU361" s="17" t="s">
        <v>80</v>
      </c>
    </row>
    <row r="362" spans="2:65" s="1" customFormat="1" ht="24.2" customHeight="1">
      <c r="B362" s="32"/>
      <c r="C362" s="160" t="s">
        <v>555</v>
      </c>
      <c r="D362" s="160" t="s">
        <v>316</v>
      </c>
      <c r="E362" s="161" t="s">
        <v>2871</v>
      </c>
      <c r="F362" s="162" t="s">
        <v>2872</v>
      </c>
      <c r="G362" s="163" t="s">
        <v>319</v>
      </c>
      <c r="H362" s="164">
        <v>71.94</v>
      </c>
      <c r="I362" s="165"/>
      <c r="J362" s="166">
        <f>ROUND(I362*H362,2)</f>
        <v>0</v>
      </c>
      <c r="K362" s="162" t="s">
        <v>2576</v>
      </c>
      <c r="L362" s="32"/>
      <c r="M362" s="167" t="s">
        <v>19</v>
      </c>
      <c r="N362" s="168" t="s">
        <v>41</v>
      </c>
      <c r="P362" s="135">
        <f>O362*H362</f>
        <v>0</v>
      </c>
      <c r="Q362" s="135">
        <v>0</v>
      </c>
      <c r="R362" s="135">
        <f>Q362*H362</f>
        <v>0</v>
      </c>
      <c r="S362" s="135">
        <v>0</v>
      </c>
      <c r="T362" s="136">
        <f>S362*H362</f>
        <v>0</v>
      </c>
      <c r="AR362" s="137" t="s">
        <v>217</v>
      </c>
      <c r="AT362" s="137" t="s">
        <v>316</v>
      </c>
      <c r="AU362" s="137" t="s">
        <v>80</v>
      </c>
      <c r="AY362" s="17" t="s">
        <v>142</v>
      </c>
      <c r="BE362" s="138">
        <f>IF(N362="základní",J362,0)</f>
        <v>0</v>
      </c>
      <c r="BF362" s="138">
        <f>IF(N362="snížená",J362,0)</f>
        <v>0</v>
      </c>
      <c r="BG362" s="138">
        <f>IF(N362="zákl. přenesená",J362,0)</f>
        <v>0</v>
      </c>
      <c r="BH362" s="138">
        <f>IF(N362="sníž. přenesená",J362,0)</f>
        <v>0</v>
      </c>
      <c r="BI362" s="138">
        <f>IF(N362="nulová",J362,0)</f>
        <v>0</v>
      </c>
      <c r="BJ362" s="17" t="s">
        <v>78</v>
      </c>
      <c r="BK362" s="138">
        <f>ROUND(I362*H362,2)</f>
        <v>0</v>
      </c>
      <c r="BL362" s="17" t="s">
        <v>217</v>
      </c>
      <c r="BM362" s="137" t="s">
        <v>2873</v>
      </c>
    </row>
    <row r="363" spans="2:65" s="1" customFormat="1" ht="11.25">
      <c r="B363" s="32"/>
      <c r="D363" s="181" t="s">
        <v>2577</v>
      </c>
      <c r="F363" s="182" t="s">
        <v>2874</v>
      </c>
      <c r="I363" s="170"/>
      <c r="L363" s="32"/>
      <c r="M363" s="171"/>
      <c r="T363" s="53"/>
      <c r="AT363" s="17" t="s">
        <v>2577</v>
      </c>
      <c r="AU363" s="17" t="s">
        <v>80</v>
      </c>
    </row>
    <row r="364" spans="2:65" s="11" customFormat="1" ht="11.25">
      <c r="B364" s="139"/>
      <c r="D364" s="140" t="s">
        <v>151</v>
      </c>
      <c r="E364" s="141" t="s">
        <v>19</v>
      </c>
      <c r="F364" s="142" t="s">
        <v>2875</v>
      </c>
      <c r="H364" s="143">
        <v>71.94</v>
      </c>
      <c r="I364" s="144"/>
      <c r="L364" s="139"/>
      <c r="M364" s="145"/>
      <c r="T364" s="146"/>
      <c r="AT364" s="141" t="s">
        <v>151</v>
      </c>
      <c r="AU364" s="141" t="s">
        <v>80</v>
      </c>
      <c r="AV364" s="11" t="s">
        <v>80</v>
      </c>
      <c r="AW364" s="11" t="s">
        <v>31</v>
      </c>
      <c r="AX364" s="11" t="s">
        <v>70</v>
      </c>
      <c r="AY364" s="141" t="s">
        <v>142</v>
      </c>
    </row>
    <row r="365" spans="2:65" s="12" customFormat="1" ht="11.25">
      <c r="B365" s="147"/>
      <c r="D365" s="140" t="s">
        <v>151</v>
      </c>
      <c r="E365" s="148" t="s">
        <v>19</v>
      </c>
      <c r="F365" s="149" t="s">
        <v>154</v>
      </c>
      <c r="H365" s="150">
        <v>71.94</v>
      </c>
      <c r="I365" s="151"/>
      <c r="L365" s="147"/>
      <c r="M365" s="152"/>
      <c r="T365" s="153"/>
      <c r="AT365" s="148" t="s">
        <v>151</v>
      </c>
      <c r="AU365" s="148" t="s">
        <v>80</v>
      </c>
      <c r="AV365" s="12" t="s">
        <v>149</v>
      </c>
      <c r="AW365" s="12" t="s">
        <v>31</v>
      </c>
      <c r="AX365" s="12" t="s">
        <v>78</v>
      </c>
      <c r="AY365" s="148" t="s">
        <v>142</v>
      </c>
    </row>
    <row r="366" spans="2:65" s="1" customFormat="1" ht="24.2" customHeight="1">
      <c r="B366" s="32"/>
      <c r="C366" s="160" t="s">
        <v>561</v>
      </c>
      <c r="D366" s="160" t="s">
        <v>316</v>
      </c>
      <c r="E366" s="161" t="s">
        <v>2876</v>
      </c>
      <c r="F366" s="162" t="s">
        <v>2877</v>
      </c>
      <c r="G366" s="163" t="s">
        <v>319</v>
      </c>
      <c r="H366" s="164">
        <v>40.15</v>
      </c>
      <c r="I366" s="165"/>
      <c r="J366" s="166">
        <f>ROUND(I366*H366,2)</f>
        <v>0</v>
      </c>
      <c r="K366" s="162" t="s">
        <v>2576</v>
      </c>
      <c r="L366" s="32"/>
      <c r="M366" s="167" t="s">
        <v>19</v>
      </c>
      <c r="N366" s="168" t="s">
        <v>41</v>
      </c>
      <c r="P366" s="135">
        <f>O366*H366</f>
        <v>0</v>
      </c>
      <c r="Q366" s="135">
        <v>0</v>
      </c>
      <c r="R366" s="135">
        <f>Q366*H366</f>
        <v>0</v>
      </c>
      <c r="S366" s="135">
        <v>0</v>
      </c>
      <c r="T366" s="136">
        <f>S366*H366</f>
        <v>0</v>
      </c>
      <c r="AR366" s="137" t="s">
        <v>217</v>
      </c>
      <c r="AT366" s="137" t="s">
        <v>316</v>
      </c>
      <c r="AU366" s="137" t="s">
        <v>80</v>
      </c>
      <c r="AY366" s="17" t="s">
        <v>142</v>
      </c>
      <c r="BE366" s="138">
        <f>IF(N366="základní",J366,0)</f>
        <v>0</v>
      </c>
      <c r="BF366" s="138">
        <f>IF(N366="snížená",J366,0)</f>
        <v>0</v>
      </c>
      <c r="BG366" s="138">
        <f>IF(N366="zákl. přenesená",J366,0)</f>
        <v>0</v>
      </c>
      <c r="BH366" s="138">
        <f>IF(N366="sníž. přenesená",J366,0)</f>
        <v>0</v>
      </c>
      <c r="BI366" s="138">
        <f>IF(N366="nulová",J366,0)</f>
        <v>0</v>
      </c>
      <c r="BJ366" s="17" t="s">
        <v>78</v>
      </c>
      <c r="BK366" s="138">
        <f>ROUND(I366*H366,2)</f>
        <v>0</v>
      </c>
      <c r="BL366" s="17" t="s">
        <v>217</v>
      </c>
      <c r="BM366" s="137" t="s">
        <v>2878</v>
      </c>
    </row>
    <row r="367" spans="2:65" s="1" customFormat="1" ht="11.25">
      <c r="B367" s="32"/>
      <c r="D367" s="181" t="s">
        <v>2577</v>
      </c>
      <c r="F367" s="182" t="s">
        <v>2879</v>
      </c>
      <c r="I367" s="170"/>
      <c r="L367" s="32"/>
      <c r="M367" s="171"/>
      <c r="T367" s="53"/>
      <c r="AT367" s="17" t="s">
        <v>2577</v>
      </c>
      <c r="AU367" s="17" t="s">
        <v>80</v>
      </c>
    </row>
    <row r="368" spans="2:65" s="11" customFormat="1" ht="11.25">
      <c r="B368" s="139"/>
      <c r="D368" s="140" t="s">
        <v>151</v>
      </c>
      <c r="E368" s="141" t="s">
        <v>19</v>
      </c>
      <c r="F368" s="142" t="s">
        <v>2880</v>
      </c>
      <c r="H368" s="143">
        <v>40.15</v>
      </c>
      <c r="I368" s="144"/>
      <c r="L368" s="139"/>
      <c r="M368" s="145"/>
      <c r="T368" s="146"/>
      <c r="AT368" s="141" t="s">
        <v>151</v>
      </c>
      <c r="AU368" s="141" t="s">
        <v>80</v>
      </c>
      <c r="AV368" s="11" t="s">
        <v>80</v>
      </c>
      <c r="AW368" s="11" t="s">
        <v>31</v>
      </c>
      <c r="AX368" s="11" t="s">
        <v>70</v>
      </c>
      <c r="AY368" s="141" t="s">
        <v>142</v>
      </c>
    </row>
    <row r="369" spans="2:65" s="12" customFormat="1" ht="11.25">
      <c r="B369" s="147"/>
      <c r="D369" s="140" t="s">
        <v>151</v>
      </c>
      <c r="E369" s="148" t="s">
        <v>19</v>
      </c>
      <c r="F369" s="149" t="s">
        <v>154</v>
      </c>
      <c r="H369" s="150">
        <v>40.15</v>
      </c>
      <c r="I369" s="151"/>
      <c r="L369" s="147"/>
      <c r="M369" s="152"/>
      <c r="T369" s="153"/>
      <c r="AT369" s="148" t="s">
        <v>151</v>
      </c>
      <c r="AU369" s="148" t="s">
        <v>80</v>
      </c>
      <c r="AV369" s="12" t="s">
        <v>149</v>
      </c>
      <c r="AW369" s="12" t="s">
        <v>31</v>
      </c>
      <c r="AX369" s="12" t="s">
        <v>78</v>
      </c>
      <c r="AY369" s="148" t="s">
        <v>142</v>
      </c>
    </row>
    <row r="370" spans="2:65" s="1" customFormat="1" ht="16.5" customHeight="1">
      <c r="B370" s="32"/>
      <c r="C370" s="125" t="s">
        <v>579</v>
      </c>
      <c r="D370" s="125" t="s">
        <v>143</v>
      </c>
      <c r="E370" s="126" t="s">
        <v>2881</v>
      </c>
      <c r="F370" s="127" t="s">
        <v>2882</v>
      </c>
      <c r="G370" s="128" t="s">
        <v>290</v>
      </c>
      <c r="H370" s="129">
        <v>4.4999999999999998E-2</v>
      </c>
      <c r="I370" s="130"/>
      <c r="J370" s="131">
        <f>ROUND(I370*H370,2)</f>
        <v>0</v>
      </c>
      <c r="K370" s="127" t="s">
        <v>2576</v>
      </c>
      <c r="L370" s="132"/>
      <c r="M370" s="133" t="s">
        <v>19</v>
      </c>
      <c r="N370" s="134" t="s">
        <v>41</v>
      </c>
      <c r="P370" s="135">
        <f>O370*H370</f>
        <v>0</v>
      </c>
      <c r="Q370" s="135">
        <v>0</v>
      </c>
      <c r="R370" s="135">
        <f>Q370*H370</f>
        <v>0</v>
      </c>
      <c r="S370" s="135">
        <v>0</v>
      </c>
      <c r="T370" s="136">
        <f>S370*H370</f>
        <v>0</v>
      </c>
      <c r="AR370" s="137" t="s">
        <v>308</v>
      </c>
      <c r="AT370" s="137" t="s">
        <v>143</v>
      </c>
      <c r="AU370" s="137" t="s">
        <v>80</v>
      </c>
      <c r="AY370" s="17" t="s">
        <v>142</v>
      </c>
      <c r="BE370" s="138">
        <f>IF(N370="základní",J370,0)</f>
        <v>0</v>
      </c>
      <c r="BF370" s="138">
        <f>IF(N370="snížená",J370,0)</f>
        <v>0</v>
      </c>
      <c r="BG370" s="138">
        <f>IF(N370="zákl. přenesená",J370,0)</f>
        <v>0</v>
      </c>
      <c r="BH370" s="138">
        <f>IF(N370="sníž. přenesená",J370,0)</f>
        <v>0</v>
      </c>
      <c r="BI370" s="138">
        <f>IF(N370="nulová",J370,0)</f>
        <v>0</v>
      </c>
      <c r="BJ370" s="17" t="s">
        <v>78</v>
      </c>
      <c r="BK370" s="138">
        <f>ROUND(I370*H370,2)</f>
        <v>0</v>
      </c>
      <c r="BL370" s="17" t="s">
        <v>217</v>
      </c>
      <c r="BM370" s="137" t="s">
        <v>2883</v>
      </c>
    </row>
    <row r="371" spans="2:65" s="1" customFormat="1" ht="19.5">
      <c r="B371" s="32"/>
      <c r="D371" s="140" t="s">
        <v>314</v>
      </c>
      <c r="F371" s="169" t="s">
        <v>2884</v>
      </c>
      <c r="I371" s="170"/>
      <c r="L371" s="32"/>
      <c r="M371" s="171"/>
      <c r="T371" s="53"/>
      <c r="AT371" s="17" t="s">
        <v>314</v>
      </c>
      <c r="AU371" s="17" t="s">
        <v>80</v>
      </c>
    </row>
    <row r="372" spans="2:65" s="11" customFormat="1" ht="11.25">
      <c r="B372" s="139"/>
      <c r="D372" s="140" t="s">
        <v>151</v>
      </c>
      <c r="E372" s="141" t="s">
        <v>19</v>
      </c>
      <c r="F372" s="142" t="s">
        <v>2885</v>
      </c>
      <c r="H372" s="143">
        <v>4.4999999999999998E-2</v>
      </c>
      <c r="I372" s="144"/>
      <c r="L372" s="139"/>
      <c r="M372" s="145"/>
      <c r="T372" s="146"/>
      <c r="AT372" s="141" t="s">
        <v>151</v>
      </c>
      <c r="AU372" s="141" t="s">
        <v>80</v>
      </c>
      <c r="AV372" s="11" t="s">
        <v>80</v>
      </c>
      <c r="AW372" s="11" t="s">
        <v>31</v>
      </c>
      <c r="AX372" s="11" t="s">
        <v>70</v>
      </c>
      <c r="AY372" s="141" t="s">
        <v>142</v>
      </c>
    </row>
    <row r="373" spans="2:65" s="12" customFormat="1" ht="11.25">
      <c r="B373" s="147"/>
      <c r="D373" s="140" t="s">
        <v>151</v>
      </c>
      <c r="E373" s="148" t="s">
        <v>19</v>
      </c>
      <c r="F373" s="149" t="s">
        <v>154</v>
      </c>
      <c r="H373" s="150">
        <v>4.4999999999999998E-2</v>
      </c>
      <c r="I373" s="151"/>
      <c r="L373" s="147"/>
      <c r="M373" s="152"/>
      <c r="T373" s="153"/>
      <c r="AT373" s="148" t="s">
        <v>151</v>
      </c>
      <c r="AU373" s="148" t="s">
        <v>80</v>
      </c>
      <c r="AV373" s="12" t="s">
        <v>149</v>
      </c>
      <c r="AW373" s="12" t="s">
        <v>31</v>
      </c>
      <c r="AX373" s="12" t="s">
        <v>78</v>
      </c>
      <c r="AY373" s="148" t="s">
        <v>142</v>
      </c>
    </row>
    <row r="374" spans="2:65" s="1" customFormat="1" ht="24.2" customHeight="1">
      <c r="B374" s="32"/>
      <c r="C374" s="160" t="s">
        <v>588</v>
      </c>
      <c r="D374" s="160" t="s">
        <v>316</v>
      </c>
      <c r="E374" s="161" t="s">
        <v>2886</v>
      </c>
      <c r="F374" s="162" t="s">
        <v>2887</v>
      </c>
      <c r="G374" s="163" t="s">
        <v>319</v>
      </c>
      <c r="H374" s="164">
        <v>71.94</v>
      </c>
      <c r="I374" s="165"/>
      <c r="J374" s="166">
        <f>ROUND(I374*H374,2)</f>
        <v>0</v>
      </c>
      <c r="K374" s="162" t="s">
        <v>2576</v>
      </c>
      <c r="L374" s="32"/>
      <c r="M374" s="167" t="s">
        <v>19</v>
      </c>
      <c r="N374" s="168" t="s">
        <v>41</v>
      </c>
      <c r="P374" s="135">
        <f>O374*H374</f>
        <v>0</v>
      </c>
      <c r="Q374" s="135">
        <v>0</v>
      </c>
      <c r="R374" s="135">
        <f>Q374*H374</f>
        <v>0</v>
      </c>
      <c r="S374" s="135">
        <v>0</v>
      </c>
      <c r="T374" s="136">
        <f>S374*H374</f>
        <v>0</v>
      </c>
      <c r="AR374" s="137" t="s">
        <v>217</v>
      </c>
      <c r="AT374" s="137" t="s">
        <v>316</v>
      </c>
      <c r="AU374" s="137" t="s">
        <v>80</v>
      </c>
      <c r="AY374" s="17" t="s">
        <v>142</v>
      </c>
      <c r="BE374" s="138">
        <f>IF(N374="základní",J374,0)</f>
        <v>0</v>
      </c>
      <c r="BF374" s="138">
        <f>IF(N374="snížená",J374,0)</f>
        <v>0</v>
      </c>
      <c r="BG374" s="138">
        <f>IF(N374="zákl. přenesená",J374,0)</f>
        <v>0</v>
      </c>
      <c r="BH374" s="138">
        <f>IF(N374="sníž. přenesená",J374,0)</f>
        <v>0</v>
      </c>
      <c r="BI374" s="138">
        <f>IF(N374="nulová",J374,0)</f>
        <v>0</v>
      </c>
      <c r="BJ374" s="17" t="s">
        <v>78</v>
      </c>
      <c r="BK374" s="138">
        <f>ROUND(I374*H374,2)</f>
        <v>0</v>
      </c>
      <c r="BL374" s="17" t="s">
        <v>217</v>
      </c>
      <c r="BM374" s="137" t="s">
        <v>2888</v>
      </c>
    </row>
    <row r="375" spans="2:65" s="1" customFormat="1" ht="11.25">
      <c r="B375" s="32"/>
      <c r="D375" s="181" t="s">
        <v>2577</v>
      </c>
      <c r="F375" s="182" t="s">
        <v>2889</v>
      </c>
      <c r="I375" s="170"/>
      <c r="L375" s="32"/>
      <c r="M375" s="171"/>
      <c r="T375" s="53"/>
      <c r="AT375" s="17" t="s">
        <v>2577</v>
      </c>
      <c r="AU375" s="17" t="s">
        <v>80</v>
      </c>
    </row>
    <row r="376" spans="2:65" s="1" customFormat="1" ht="24.2" customHeight="1">
      <c r="B376" s="32"/>
      <c r="C376" s="160" t="s">
        <v>596</v>
      </c>
      <c r="D376" s="160" t="s">
        <v>316</v>
      </c>
      <c r="E376" s="161" t="s">
        <v>2890</v>
      </c>
      <c r="F376" s="162" t="s">
        <v>2891</v>
      </c>
      <c r="G376" s="163" t="s">
        <v>319</v>
      </c>
      <c r="H376" s="164">
        <v>40.15</v>
      </c>
      <c r="I376" s="165"/>
      <c r="J376" s="166">
        <f>ROUND(I376*H376,2)</f>
        <v>0</v>
      </c>
      <c r="K376" s="162" t="s">
        <v>2576</v>
      </c>
      <c r="L376" s="32"/>
      <c r="M376" s="167" t="s">
        <v>19</v>
      </c>
      <c r="N376" s="168" t="s">
        <v>41</v>
      </c>
      <c r="P376" s="135">
        <f>O376*H376</f>
        <v>0</v>
      </c>
      <c r="Q376" s="135">
        <v>0</v>
      </c>
      <c r="R376" s="135">
        <f>Q376*H376</f>
        <v>0</v>
      </c>
      <c r="S376" s="135">
        <v>0</v>
      </c>
      <c r="T376" s="136">
        <f>S376*H376</f>
        <v>0</v>
      </c>
      <c r="AR376" s="137" t="s">
        <v>217</v>
      </c>
      <c r="AT376" s="137" t="s">
        <v>316</v>
      </c>
      <c r="AU376" s="137" t="s">
        <v>80</v>
      </c>
      <c r="AY376" s="17" t="s">
        <v>142</v>
      </c>
      <c r="BE376" s="138">
        <f>IF(N376="základní",J376,0)</f>
        <v>0</v>
      </c>
      <c r="BF376" s="138">
        <f>IF(N376="snížená",J376,0)</f>
        <v>0</v>
      </c>
      <c r="BG376" s="138">
        <f>IF(N376="zákl. přenesená",J376,0)</f>
        <v>0</v>
      </c>
      <c r="BH376" s="138">
        <f>IF(N376="sníž. přenesená",J376,0)</f>
        <v>0</v>
      </c>
      <c r="BI376" s="138">
        <f>IF(N376="nulová",J376,0)</f>
        <v>0</v>
      </c>
      <c r="BJ376" s="17" t="s">
        <v>78</v>
      </c>
      <c r="BK376" s="138">
        <f>ROUND(I376*H376,2)</f>
        <v>0</v>
      </c>
      <c r="BL376" s="17" t="s">
        <v>217</v>
      </c>
      <c r="BM376" s="137" t="s">
        <v>2892</v>
      </c>
    </row>
    <row r="377" spans="2:65" s="1" customFormat="1" ht="11.25">
      <c r="B377" s="32"/>
      <c r="D377" s="181" t="s">
        <v>2577</v>
      </c>
      <c r="F377" s="182" t="s">
        <v>2893</v>
      </c>
      <c r="I377" s="170"/>
      <c r="L377" s="32"/>
      <c r="M377" s="171"/>
      <c r="T377" s="53"/>
      <c r="AT377" s="17" t="s">
        <v>2577</v>
      </c>
      <c r="AU377" s="17" t="s">
        <v>80</v>
      </c>
    </row>
    <row r="378" spans="2:65" s="1" customFormat="1" ht="37.9" customHeight="1">
      <c r="B378" s="32"/>
      <c r="C378" s="125" t="s">
        <v>602</v>
      </c>
      <c r="D378" s="125" t="s">
        <v>143</v>
      </c>
      <c r="E378" s="126" t="s">
        <v>2894</v>
      </c>
      <c r="F378" s="127" t="s">
        <v>2895</v>
      </c>
      <c r="G378" s="128" t="s">
        <v>319</v>
      </c>
      <c r="H378" s="129">
        <v>134.50800000000001</v>
      </c>
      <c r="I378" s="130"/>
      <c r="J378" s="131">
        <f>ROUND(I378*H378,2)</f>
        <v>0</v>
      </c>
      <c r="K378" s="127" t="s">
        <v>2576</v>
      </c>
      <c r="L378" s="132"/>
      <c r="M378" s="133" t="s">
        <v>19</v>
      </c>
      <c r="N378" s="134" t="s">
        <v>41</v>
      </c>
      <c r="P378" s="135">
        <f>O378*H378</f>
        <v>0</v>
      </c>
      <c r="Q378" s="135">
        <v>0</v>
      </c>
      <c r="R378" s="135">
        <f>Q378*H378</f>
        <v>0</v>
      </c>
      <c r="S378" s="135">
        <v>0</v>
      </c>
      <c r="T378" s="136">
        <f>S378*H378</f>
        <v>0</v>
      </c>
      <c r="AR378" s="137" t="s">
        <v>308</v>
      </c>
      <c r="AT378" s="137" t="s">
        <v>143</v>
      </c>
      <c r="AU378" s="137" t="s">
        <v>80</v>
      </c>
      <c r="AY378" s="17" t="s">
        <v>142</v>
      </c>
      <c r="BE378" s="138">
        <f>IF(N378="základní",J378,0)</f>
        <v>0</v>
      </c>
      <c r="BF378" s="138">
        <f>IF(N378="snížená",J378,0)</f>
        <v>0</v>
      </c>
      <c r="BG378" s="138">
        <f>IF(N378="zákl. přenesená",J378,0)</f>
        <v>0</v>
      </c>
      <c r="BH378" s="138">
        <f>IF(N378="sníž. přenesená",J378,0)</f>
        <v>0</v>
      </c>
      <c r="BI378" s="138">
        <f>IF(N378="nulová",J378,0)</f>
        <v>0</v>
      </c>
      <c r="BJ378" s="17" t="s">
        <v>78</v>
      </c>
      <c r="BK378" s="138">
        <f>ROUND(I378*H378,2)</f>
        <v>0</v>
      </c>
      <c r="BL378" s="17" t="s">
        <v>217</v>
      </c>
      <c r="BM378" s="137" t="s">
        <v>2896</v>
      </c>
    </row>
    <row r="379" spans="2:65" s="1" customFormat="1" ht="19.5">
      <c r="B379" s="32"/>
      <c r="D379" s="140" t="s">
        <v>314</v>
      </c>
      <c r="F379" s="169" t="s">
        <v>2897</v>
      </c>
      <c r="I379" s="170"/>
      <c r="L379" s="32"/>
      <c r="M379" s="171"/>
      <c r="T379" s="53"/>
      <c r="AT379" s="17" t="s">
        <v>314</v>
      </c>
      <c r="AU379" s="17" t="s">
        <v>80</v>
      </c>
    </row>
    <row r="380" spans="2:65" s="11" customFormat="1" ht="11.25">
      <c r="B380" s="139"/>
      <c r="D380" s="140" t="s">
        <v>151</v>
      </c>
      <c r="E380" s="141" t="s">
        <v>19</v>
      </c>
      <c r="F380" s="142" t="s">
        <v>2898</v>
      </c>
      <c r="H380" s="143">
        <v>134.50800000000001</v>
      </c>
      <c r="I380" s="144"/>
      <c r="L380" s="139"/>
      <c r="M380" s="145"/>
      <c r="T380" s="146"/>
      <c r="AT380" s="141" t="s">
        <v>151</v>
      </c>
      <c r="AU380" s="141" t="s">
        <v>80</v>
      </c>
      <c r="AV380" s="11" t="s">
        <v>80</v>
      </c>
      <c r="AW380" s="11" t="s">
        <v>31</v>
      </c>
      <c r="AX380" s="11" t="s">
        <v>70</v>
      </c>
      <c r="AY380" s="141" t="s">
        <v>142</v>
      </c>
    </row>
    <row r="381" spans="2:65" s="12" customFormat="1" ht="11.25">
      <c r="B381" s="147"/>
      <c r="D381" s="140" t="s">
        <v>151</v>
      </c>
      <c r="E381" s="148" t="s">
        <v>19</v>
      </c>
      <c r="F381" s="149" t="s">
        <v>154</v>
      </c>
      <c r="H381" s="150">
        <v>134.50800000000001</v>
      </c>
      <c r="I381" s="151"/>
      <c r="L381" s="147"/>
      <c r="M381" s="152"/>
      <c r="T381" s="153"/>
      <c r="AT381" s="148" t="s">
        <v>151</v>
      </c>
      <c r="AU381" s="148" t="s">
        <v>80</v>
      </c>
      <c r="AV381" s="12" t="s">
        <v>149</v>
      </c>
      <c r="AW381" s="12" t="s">
        <v>31</v>
      </c>
      <c r="AX381" s="12" t="s">
        <v>78</v>
      </c>
      <c r="AY381" s="148" t="s">
        <v>142</v>
      </c>
    </row>
    <row r="382" spans="2:65" s="1" customFormat="1" ht="24.2" customHeight="1">
      <c r="B382" s="32"/>
      <c r="C382" s="160" t="s">
        <v>608</v>
      </c>
      <c r="D382" s="160" t="s">
        <v>316</v>
      </c>
      <c r="E382" s="161" t="s">
        <v>2899</v>
      </c>
      <c r="F382" s="162" t="s">
        <v>2900</v>
      </c>
      <c r="G382" s="163" t="s">
        <v>319</v>
      </c>
      <c r="H382" s="164">
        <v>71.94</v>
      </c>
      <c r="I382" s="165"/>
      <c r="J382" s="166">
        <f>ROUND(I382*H382,2)</f>
        <v>0</v>
      </c>
      <c r="K382" s="162" t="s">
        <v>2576</v>
      </c>
      <c r="L382" s="32"/>
      <c r="M382" s="167" t="s">
        <v>19</v>
      </c>
      <c r="N382" s="168" t="s">
        <v>41</v>
      </c>
      <c r="P382" s="135">
        <f>O382*H382</f>
        <v>0</v>
      </c>
      <c r="Q382" s="135">
        <v>0</v>
      </c>
      <c r="R382" s="135">
        <f>Q382*H382</f>
        <v>0</v>
      </c>
      <c r="S382" s="135">
        <v>0</v>
      </c>
      <c r="T382" s="136">
        <f>S382*H382</f>
        <v>0</v>
      </c>
      <c r="AR382" s="137" t="s">
        <v>217</v>
      </c>
      <c r="AT382" s="137" t="s">
        <v>316</v>
      </c>
      <c r="AU382" s="137" t="s">
        <v>80</v>
      </c>
      <c r="AY382" s="17" t="s">
        <v>142</v>
      </c>
      <c r="BE382" s="138">
        <f>IF(N382="základní",J382,0)</f>
        <v>0</v>
      </c>
      <c r="BF382" s="138">
        <f>IF(N382="snížená",J382,0)</f>
        <v>0</v>
      </c>
      <c r="BG382" s="138">
        <f>IF(N382="zákl. přenesená",J382,0)</f>
        <v>0</v>
      </c>
      <c r="BH382" s="138">
        <f>IF(N382="sníž. přenesená",J382,0)</f>
        <v>0</v>
      </c>
      <c r="BI382" s="138">
        <f>IF(N382="nulová",J382,0)</f>
        <v>0</v>
      </c>
      <c r="BJ382" s="17" t="s">
        <v>78</v>
      </c>
      <c r="BK382" s="138">
        <f>ROUND(I382*H382,2)</f>
        <v>0</v>
      </c>
      <c r="BL382" s="17" t="s">
        <v>217</v>
      </c>
      <c r="BM382" s="137" t="s">
        <v>2901</v>
      </c>
    </row>
    <row r="383" spans="2:65" s="1" customFormat="1" ht="11.25">
      <c r="B383" s="32"/>
      <c r="D383" s="181" t="s">
        <v>2577</v>
      </c>
      <c r="F383" s="182" t="s">
        <v>2902</v>
      </c>
      <c r="I383" s="170"/>
      <c r="L383" s="32"/>
      <c r="M383" s="171"/>
      <c r="T383" s="53"/>
      <c r="AT383" s="17" t="s">
        <v>2577</v>
      </c>
      <c r="AU383" s="17" t="s">
        <v>80</v>
      </c>
    </row>
    <row r="384" spans="2:65" s="1" customFormat="1" ht="24.2" customHeight="1">
      <c r="B384" s="32"/>
      <c r="C384" s="160" t="s">
        <v>614</v>
      </c>
      <c r="D384" s="160" t="s">
        <v>316</v>
      </c>
      <c r="E384" s="161" t="s">
        <v>2903</v>
      </c>
      <c r="F384" s="162" t="s">
        <v>2904</v>
      </c>
      <c r="G384" s="163" t="s">
        <v>319</v>
      </c>
      <c r="H384" s="164">
        <v>40.15</v>
      </c>
      <c r="I384" s="165"/>
      <c r="J384" s="166">
        <f>ROUND(I384*H384,2)</f>
        <v>0</v>
      </c>
      <c r="K384" s="162" t="s">
        <v>2576</v>
      </c>
      <c r="L384" s="32"/>
      <c r="M384" s="167" t="s">
        <v>19</v>
      </c>
      <c r="N384" s="168" t="s">
        <v>41</v>
      </c>
      <c r="P384" s="135">
        <f>O384*H384</f>
        <v>0</v>
      </c>
      <c r="Q384" s="135">
        <v>0</v>
      </c>
      <c r="R384" s="135">
        <f>Q384*H384</f>
        <v>0</v>
      </c>
      <c r="S384" s="135">
        <v>0</v>
      </c>
      <c r="T384" s="136">
        <f>S384*H384</f>
        <v>0</v>
      </c>
      <c r="AR384" s="137" t="s">
        <v>217</v>
      </c>
      <c r="AT384" s="137" t="s">
        <v>316</v>
      </c>
      <c r="AU384" s="137" t="s">
        <v>80</v>
      </c>
      <c r="AY384" s="17" t="s">
        <v>142</v>
      </c>
      <c r="BE384" s="138">
        <f>IF(N384="základní",J384,0)</f>
        <v>0</v>
      </c>
      <c r="BF384" s="138">
        <f>IF(N384="snížená",J384,0)</f>
        <v>0</v>
      </c>
      <c r="BG384" s="138">
        <f>IF(N384="zákl. přenesená",J384,0)</f>
        <v>0</v>
      </c>
      <c r="BH384" s="138">
        <f>IF(N384="sníž. přenesená",J384,0)</f>
        <v>0</v>
      </c>
      <c r="BI384" s="138">
        <f>IF(N384="nulová",J384,0)</f>
        <v>0</v>
      </c>
      <c r="BJ384" s="17" t="s">
        <v>78</v>
      </c>
      <c r="BK384" s="138">
        <f>ROUND(I384*H384,2)</f>
        <v>0</v>
      </c>
      <c r="BL384" s="17" t="s">
        <v>217</v>
      </c>
      <c r="BM384" s="137" t="s">
        <v>2905</v>
      </c>
    </row>
    <row r="385" spans="2:65" s="1" customFormat="1" ht="11.25">
      <c r="B385" s="32"/>
      <c r="D385" s="181" t="s">
        <v>2577</v>
      </c>
      <c r="F385" s="182" t="s">
        <v>2906</v>
      </c>
      <c r="I385" s="170"/>
      <c r="L385" s="32"/>
      <c r="M385" s="171"/>
      <c r="T385" s="53"/>
      <c r="AT385" s="17" t="s">
        <v>2577</v>
      </c>
      <c r="AU385" s="17" t="s">
        <v>80</v>
      </c>
    </row>
    <row r="386" spans="2:65" s="1" customFormat="1" ht="24.2" customHeight="1">
      <c r="B386" s="32"/>
      <c r="C386" s="125" t="s">
        <v>1153</v>
      </c>
      <c r="D386" s="125" t="s">
        <v>143</v>
      </c>
      <c r="E386" s="126" t="s">
        <v>2907</v>
      </c>
      <c r="F386" s="127" t="s">
        <v>2908</v>
      </c>
      <c r="G386" s="128" t="s">
        <v>319</v>
      </c>
      <c r="H386" s="129">
        <v>112.09</v>
      </c>
      <c r="I386" s="130"/>
      <c r="J386" s="131">
        <f>ROUND(I386*H386,2)</f>
        <v>0</v>
      </c>
      <c r="K386" s="127" t="s">
        <v>2576</v>
      </c>
      <c r="L386" s="132"/>
      <c r="M386" s="133" t="s">
        <v>19</v>
      </c>
      <c r="N386" s="134" t="s">
        <v>41</v>
      </c>
      <c r="P386" s="135">
        <f>O386*H386</f>
        <v>0</v>
      </c>
      <c r="Q386" s="135">
        <v>0</v>
      </c>
      <c r="R386" s="135">
        <f>Q386*H386</f>
        <v>0</v>
      </c>
      <c r="S386" s="135">
        <v>0</v>
      </c>
      <c r="T386" s="136">
        <f>S386*H386</f>
        <v>0</v>
      </c>
      <c r="AR386" s="137" t="s">
        <v>308</v>
      </c>
      <c r="AT386" s="137" t="s">
        <v>143</v>
      </c>
      <c r="AU386" s="137" t="s">
        <v>80</v>
      </c>
      <c r="AY386" s="17" t="s">
        <v>142</v>
      </c>
      <c r="BE386" s="138">
        <f>IF(N386="základní",J386,0)</f>
        <v>0</v>
      </c>
      <c r="BF386" s="138">
        <f>IF(N386="snížená",J386,0)</f>
        <v>0</v>
      </c>
      <c r="BG386" s="138">
        <f>IF(N386="zákl. přenesená",J386,0)</f>
        <v>0</v>
      </c>
      <c r="BH386" s="138">
        <f>IF(N386="sníž. přenesená",J386,0)</f>
        <v>0</v>
      </c>
      <c r="BI386" s="138">
        <f>IF(N386="nulová",J386,0)</f>
        <v>0</v>
      </c>
      <c r="BJ386" s="17" t="s">
        <v>78</v>
      </c>
      <c r="BK386" s="138">
        <f>ROUND(I386*H386,2)</f>
        <v>0</v>
      </c>
      <c r="BL386" s="17" t="s">
        <v>217</v>
      </c>
      <c r="BM386" s="137" t="s">
        <v>2909</v>
      </c>
    </row>
    <row r="387" spans="2:65" s="1" customFormat="1" ht="21.75" customHeight="1">
      <c r="B387" s="32"/>
      <c r="C387" s="160" t="s">
        <v>1158</v>
      </c>
      <c r="D387" s="160" t="s">
        <v>316</v>
      </c>
      <c r="E387" s="161" t="s">
        <v>2910</v>
      </c>
      <c r="F387" s="162" t="s">
        <v>2911</v>
      </c>
      <c r="G387" s="163" t="s">
        <v>164</v>
      </c>
      <c r="H387" s="164">
        <v>19.100000000000001</v>
      </c>
      <c r="I387" s="165"/>
      <c r="J387" s="166">
        <f>ROUND(I387*H387,2)</f>
        <v>0</v>
      </c>
      <c r="K387" s="162" t="s">
        <v>2576</v>
      </c>
      <c r="L387" s="32"/>
      <c r="M387" s="167" t="s">
        <v>19</v>
      </c>
      <c r="N387" s="168" t="s">
        <v>41</v>
      </c>
      <c r="P387" s="135">
        <f>O387*H387</f>
        <v>0</v>
      </c>
      <c r="Q387" s="135">
        <v>0</v>
      </c>
      <c r="R387" s="135">
        <f>Q387*H387</f>
        <v>0</v>
      </c>
      <c r="S387" s="135">
        <v>0</v>
      </c>
      <c r="T387" s="136">
        <f>S387*H387</f>
        <v>0</v>
      </c>
      <c r="AR387" s="137" t="s">
        <v>217</v>
      </c>
      <c r="AT387" s="137" t="s">
        <v>316</v>
      </c>
      <c r="AU387" s="137" t="s">
        <v>80</v>
      </c>
      <c r="AY387" s="17" t="s">
        <v>142</v>
      </c>
      <c r="BE387" s="138">
        <f>IF(N387="základní",J387,0)</f>
        <v>0</v>
      </c>
      <c r="BF387" s="138">
        <f>IF(N387="snížená",J387,0)</f>
        <v>0</v>
      </c>
      <c r="BG387" s="138">
        <f>IF(N387="zákl. přenesená",J387,0)</f>
        <v>0</v>
      </c>
      <c r="BH387" s="138">
        <f>IF(N387="sníž. přenesená",J387,0)</f>
        <v>0</v>
      </c>
      <c r="BI387" s="138">
        <f>IF(N387="nulová",J387,0)</f>
        <v>0</v>
      </c>
      <c r="BJ387" s="17" t="s">
        <v>78</v>
      </c>
      <c r="BK387" s="138">
        <f>ROUND(I387*H387,2)</f>
        <v>0</v>
      </c>
      <c r="BL387" s="17" t="s">
        <v>217</v>
      </c>
      <c r="BM387" s="137" t="s">
        <v>2912</v>
      </c>
    </row>
    <row r="388" spans="2:65" s="1" customFormat="1" ht="11.25">
      <c r="B388" s="32"/>
      <c r="D388" s="181" t="s">
        <v>2577</v>
      </c>
      <c r="F388" s="182" t="s">
        <v>2913</v>
      </c>
      <c r="I388" s="170"/>
      <c r="L388" s="32"/>
      <c r="M388" s="171"/>
      <c r="T388" s="53"/>
      <c r="AT388" s="17" t="s">
        <v>2577</v>
      </c>
      <c r="AU388" s="17" t="s">
        <v>80</v>
      </c>
    </row>
    <row r="389" spans="2:65" s="11" customFormat="1" ht="11.25">
      <c r="B389" s="139"/>
      <c r="D389" s="140" t="s">
        <v>151</v>
      </c>
      <c r="E389" s="141" t="s">
        <v>19</v>
      </c>
      <c r="F389" s="142" t="s">
        <v>2914</v>
      </c>
      <c r="H389" s="143">
        <v>19.100000000000001</v>
      </c>
      <c r="I389" s="144"/>
      <c r="L389" s="139"/>
      <c r="M389" s="145"/>
      <c r="T389" s="146"/>
      <c r="AT389" s="141" t="s">
        <v>151</v>
      </c>
      <c r="AU389" s="141" t="s">
        <v>80</v>
      </c>
      <c r="AV389" s="11" t="s">
        <v>80</v>
      </c>
      <c r="AW389" s="11" t="s">
        <v>31</v>
      </c>
      <c r="AX389" s="11" t="s">
        <v>70</v>
      </c>
      <c r="AY389" s="141" t="s">
        <v>142</v>
      </c>
    </row>
    <row r="390" spans="2:65" s="12" customFormat="1" ht="11.25">
      <c r="B390" s="147"/>
      <c r="D390" s="140" t="s">
        <v>151</v>
      </c>
      <c r="E390" s="148" t="s">
        <v>19</v>
      </c>
      <c r="F390" s="149" t="s">
        <v>154</v>
      </c>
      <c r="H390" s="150">
        <v>19.100000000000001</v>
      </c>
      <c r="I390" s="151"/>
      <c r="L390" s="147"/>
      <c r="M390" s="152"/>
      <c r="T390" s="153"/>
      <c r="AT390" s="148" t="s">
        <v>151</v>
      </c>
      <c r="AU390" s="148" t="s">
        <v>80</v>
      </c>
      <c r="AV390" s="12" t="s">
        <v>149</v>
      </c>
      <c r="AW390" s="12" t="s">
        <v>31</v>
      </c>
      <c r="AX390" s="12" t="s">
        <v>78</v>
      </c>
      <c r="AY390" s="148" t="s">
        <v>142</v>
      </c>
    </row>
    <row r="391" spans="2:65" s="1" customFormat="1" ht="16.5" customHeight="1">
      <c r="B391" s="32"/>
      <c r="C391" s="125" t="s">
        <v>1160</v>
      </c>
      <c r="D391" s="125" t="s">
        <v>143</v>
      </c>
      <c r="E391" s="126" t="s">
        <v>2915</v>
      </c>
      <c r="F391" s="127" t="s">
        <v>2916</v>
      </c>
      <c r="G391" s="128" t="s">
        <v>164</v>
      </c>
      <c r="H391" s="129">
        <v>19.672999999999998</v>
      </c>
      <c r="I391" s="130"/>
      <c r="J391" s="131">
        <f>ROUND(I391*H391,2)</f>
        <v>0</v>
      </c>
      <c r="K391" s="127" t="s">
        <v>19</v>
      </c>
      <c r="L391" s="132"/>
      <c r="M391" s="133" t="s">
        <v>19</v>
      </c>
      <c r="N391" s="134" t="s">
        <v>41</v>
      </c>
      <c r="P391" s="135">
        <f>O391*H391</f>
        <v>0</v>
      </c>
      <c r="Q391" s="135">
        <v>0</v>
      </c>
      <c r="R391" s="135">
        <f>Q391*H391</f>
        <v>0</v>
      </c>
      <c r="S391" s="135">
        <v>0</v>
      </c>
      <c r="T391" s="136">
        <f>S391*H391</f>
        <v>0</v>
      </c>
      <c r="AR391" s="137" t="s">
        <v>308</v>
      </c>
      <c r="AT391" s="137" t="s">
        <v>143</v>
      </c>
      <c r="AU391" s="137" t="s">
        <v>80</v>
      </c>
      <c r="AY391" s="17" t="s">
        <v>142</v>
      </c>
      <c r="BE391" s="138">
        <f>IF(N391="základní",J391,0)</f>
        <v>0</v>
      </c>
      <c r="BF391" s="138">
        <f>IF(N391="snížená",J391,0)</f>
        <v>0</v>
      </c>
      <c r="BG391" s="138">
        <f>IF(N391="zákl. přenesená",J391,0)</f>
        <v>0</v>
      </c>
      <c r="BH391" s="138">
        <f>IF(N391="sníž. přenesená",J391,0)</f>
        <v>0</v>
      </c>
      <c r="BI391" s="138">
        <f>IF(N391="nulová",J391,0)</f>
        <v>0</v>
      </c>
      <c r="BJ391" s="17" t="s">
        <v>78</v>
      </c>
      <c r="BK391" s="138">
        <f>ROUND(I391*H391,2)</f>
        <v>0</v>
      </c>
      <c r="BL391" s="17" t="s">
        <v>217</v>
      </c>
      <c r="BM391" s="137" t="s">
        <v>2917</v>
      </c>
    </row>
    <row r="392" spans="2:65" s="11" customFormat="1" ht="11.25">
      <c r="B392" s="139"/>
      <c r="D392" s="140" t="s">
        <v>151</v>
      </c>
      <c r="E392" s="141" t="s">
        <v>19</v>
      </c>
      <c r="F392" s="142" t="s">
        <v>2918</v>
      </c>
      <c r="H392" s="143">
        <v>19.672999999999998</v>
      </c>
      <c r="I392" s="144"/>
      <c r="L392" s="139"/>
      <c r="M392" s="145"/>
      <c r="T392" s="146"/>
      <c r="AT392" s="141" t="s">
        <v>151</v>
      </c>
      <c r="AU392" s="141" t="s">
        <v>80</v>
      </c>
      <c r="AV392" s="11" t="s">
        <v>80</v>
      </c>
      <c r="AW392" s="11" t="s">
        <v>31</v>
      </c>
      <c r="AX392" s="11" t="s">
        <v>70</v>
      </c>
      <c r="AY392" s="141" t="s">
        <v>142</v>
      </c>
    </row>
    <row r="393" spans="2:65" s="12" customFormat="1" ht="11.25">
      <c r="B393" s="147"/>
      <c r="D393" s="140" t="s">
        <v>151</v>
      </c>
      <c r="E393" s="148" t="s">
        <v>19</v>
      </c>
      <c r="F393" s="149" t="s">
        <v>154</v>
      </c>
      <c r="H393" s="150">
        <v>19.672999999999998</v>
      </c>
      <c r="I393" s="151"/>
      <c r="L393" s="147"/>
      <c r="M393" s="152"/>
      <c r="T393" s="153"/>
      <c r="AT393" s="148" t="s">
        <v>151</v>
      </c>
      <c r="AU393" s="148" t="s">
        <v>80</v>
      </c>
      <c r="AV393" s="12" t="s">
        <v>149</v>
      </c>
      <c r="AW393" s="12" t="s">
        <v>31</v>
      </c>
      <c r="AX393" s="12" t="s">
        <v>78</v>
      </c>
      <c r="AY393" s="148" t="s">
        <v>142</v>
      </c>
    </row>
    <row r="394" spans="2:65" s="10" customFormat="1" ht="25.9" customHeight="1">
      <c r="B394" s="115"/>
      <c r="D394" s="116" t="s">
        <v>69</v>
      </c>
      <c r="E394" s="117" t="s">
        <v>143</v>
      </c>
      <c r="F394" s="117" t="s">
        <v>2919</v>
      </c>
      <c r="I394" s="118"/>
      <c r="J394" s="119">
        <f>BK394</f>
        <v>0</v>
      </c>
      <c r="L394" s="115"/>
      <c r="M394" s="120"/>
      <c r="P394" s="121">
        <f>P395+P402</f>
        <v>0</v>
      </c>
      <c r="R394" s="121">
        <f>R395+R402</f>
        <v>0</v>
      </c>
      <c r="T394" s="122">
        <f>T395+T402</f>
        <v>0</v>
      </c>
      <c r="AR394" s="116" t="s">
        <v>161</v>
      </c>
      <c r="AT394" s="123" t="s">
        <v>69</v>
      </c>
      <c r="AU394" s="123" t="s">
        <v>70</v>
      </c>
      <c r="AY394" s="116" t="s">
        <v>142</v>
      </c>
      <c r="BK394" s="124">
        <f>BK395+BK402</f>
        <v>0</v>
      </c>
    </row>
    <row r="395" spans="2:65" s="10" customFormat="1" ht="22.9" customHeight="1">
      <c r="B395" s="115"/>
      <c r="D395" s="116" t="s">
        <v>69</v>
      </c>
      <c r="E395" s="179" t="s">
        <v>2920</v>
      </c>
      <c r="F395" s="179" t="s">
        <v>2921</v>
      </c>
      <c r="I395" s="118"/>
      <c r="J395" s="180">
        <f>BK395</f>
        <v>0</v>
      </c>
      <c r="L395" s="115"/>
      <c r="M395" s="120"/>
      <c r="P395" s="121">
        <f>SUM(P396:P401)</f>
        <v>0</v>
      </c>
      <c r="R395" s="121">
        <f>SUM(R396:R401)</f>
        <v>0</v>
      </c>
      <c r="T395" s="122">
        <f>SUM(T396:T401)</f>
        <v>0</v>
      </c>
      <c r="AR395" s="116" t="s">
        <v>161</v>
      </c>
      <c r="AT395" s="123" t="s">
        <v>69</v>
      </c>
      <c r="AU395" s="123" t="s">
        <v>78</v>
      </c>
      <c r="AY395" s="116" t="s">
        <v>142</v>
      </c>
      <c r="BK395" s="124">
        <f>SUM(BK396:BK401)</f>
        <v>0</v>
      </c>
    </row>
    <row r="396" spans="2:65" s="1" customFormat="1" ht="24.2" customHeight="1">
      <c r="B396" s="32"/>
      <c r="C396" s="160" t="s">
        <v>1165</v>
      </c>
      <c r="D396" s="160" t="s">
        <v>316</v>
      </c>
      <c r="E396" s="161" t="s">
        <v>2922</v>
      </c>
      <c r="F396" s="162" t="s">
        <v>2923</v>
      </c>
      <c r="G396" s="163" t="s">
        <v>164</v>
      </c>
      <c r="H396" s="164">
        <v>54</v>
      </c>
      <c r="I396" s="165"/>
      <c r="J396" s="166">
        <f>ROUND(I396*H396,2)</f>
        <v>0</v>
      </c>
      <c r="K396" s="162" t="s">
        <v>2576</v>
      </c>
      <c r="L396" s="32"/>
      <c r="M396" s="167" t="s">
        <v>19</v>
      </c>
      <c r="N396" s="168" t="s">
        <v>41</v>
      </c>
      <c r="P396" s="135">
        <f>O396*H396</f>
        <v>0</v>
      </c>
      <c r="Q396" s="135">
        <v>0</v>
      </c>
      <c r="R396" s="135">
        <f>Q396*H396</f>
        <v>0</v>
      </c>
      <c r="S396" s="135">
        <v>0</v>
      </c>
      <c r="T396" s="136">
        <f>S396*H396</f>
        <v>0</v>
      </c>
      <c r="AR396" s="137" t="s">
        <v>487</v>
      </c>
      <c r="AT396" s="137" t="s">
        <v>316</v>
      </c>
      <c r="AU396" s="137" t="s">
        <v>80</v>
      </c>
      <c r="AY396" s="17" t="s">
        <v>142</v>
      </c>
      <c r="BE396" s="138">
        <f>IF(N396="základní",J396,0)</f>
        <v>0</v>
      </c>
      <c r="BF396" s="138">
        <f>IF(N396="snížená",J396,0)</f>
        <v>0</v>
      </c>
      <c r="BG396" s="138">
        <f>IF(N396="zákl. přenesená",J396,0)</f>
        <v>0</v>
      </c>
      <c r="BH396" s="138">
        <f>IF(N396="sníž. přenesená",J396,0)</f>
        <v>0</v>
      </c>
      <c r="BI396" s="138">
        <f>IF(N396="nulová",J396,0)</f>
        <v>0</v>
      </c>
      <c r="BJ396" s="17" t="s">
        <v>78</v>
      </c>
      <c r="BK396" s="138">
        <f>ROUND(I396*H396,2)</f>
        <v>0</v>
      </c>
      <c r="BL396" s="17" t="s">
        <v>487</v>
      </c>
      <c r="BM396" s="137" t="s">
        <v>2924</v>
      </c>
    </row>
    <row r="397" spans="2:65" s="1" customFormat="1" ht="11.25">
      <c r="B397" s="32"/>
      <c r="D397" s="181" t="s">
        <v>2577</v>
      </c>
      <c r="F397" s="182" t="s">
        <v>2925</v>
      </c>
      <c r="I397" s="170"/>
      <c r="L397" s="32"/>
      <c r="M397" s="171"/>
      <c r="T397" s="53"/>
      <c r="AT397" s="17" t="s">
        <v>2577</v>
      </c>
      <c r="AU397" s="17" t="s">
        <v>80</v>
      </c>
    </row>
    <row r="398" spans="2:65" s="11" customFormat="1" ht="11.25">
      <c r="B398" s="139"/>
      <c r="D398" s="140" t="s">
        <v>151</v>
      </c>
      <c r="E398" s="141" t="s">
        <v>19</v>
      </c>
      <c r="F398" s="142" t="s">
        <v>2926</v>
      </c>
      <c r="H398" s="143">
        <v>54</v>
      </c>
      <c r="I398" s="144"/>
      <c r="L398" s="139"/>
      <c r="M398" s="145"/>
      <c r="T398" s="146"/>
      <c r="AT398" s="141" t="s">
        <v>151</v>
      </c>
      <c r="AU398" s="141" t="s">
        <v>80</v>
      </c>
      <c r="AV398" s="11" t="s">
        <v>80</v>
      </c>
      <c r="AW398" s="11" t="s">
        <v>31</v>
      </c>
      <c r="AX398" s="11" t="s">
        <v>70</v>
      </c>
      <c r="AY398" s="141" t="s">
        <v>142</v>
      </c>
    </row>
    <row r="399" spans="2:65" s="12" customFormat="1" ht="11.25">
      <c r="B399" s="147"/>
      <c r="D399" s="140" t="s">
        <v>151</v>
      </c>
      <c r="E399" s="148" t="s">
        <v>19</v>
      </c>
      <c r="F399" s="149" t="s">
        <v>154</v>
      </c>
      <c r="H399" s="150">
        <v>54</v>
      </c>
      <c r="I399" s="151"/>
      <c r="L399" s="147"/>
      <c r="M399" s="152"/>
      <c r="T399" s="153"/>
      <c r="AT399" s="148" t="s">
        <v>151</v>
      </c>
      <c r="AU399" s="148" t="s">
        <v>80</v>
      </c>
      <c r="AV399" s="12" t="s">
        <v>149</v>
      </c>
      <c r="AW399" s="12" t="s">
        <v>31</v>
      </c>
      <c r="AX399" s="12" t="s">
        <v>78</v>
      </c>
      <c r="AY399" s="148" t="s">
        <v>142</v>
      </c>
    </row>
    <row r="400" spans="2:65" s="1" customFormat="1" ht="24.2" customHeight="1">
      <c r="B400" s="32"/>
      <c r="C400" s="160" t="s">
        <v>1172</v>
      </c>
      <c r="D400" s="160" t="s">
        <v>316</v>
      </c>
      <c r="E400" s="161" t="s">
        <v>2927</v>
      </c>
      <c r="F400" s="162" t="s">
        <v>2928</v>
      </c>
      <c r="G400" s="163" t="s">
        <v>2929</v>
      </c>
      <c r="H400" s="164">
        <v>1</v>
      </c>
      <c r="I400" s="165"/>
      <c r="J400" s="166">
        <f>ROUND(I400*H400,2)</f>
        <v>0</v>
      </c>
      <c r="K400" s="162" t="s">
        <v>19</v>
      </c>
      <c r="L400" s="32"/>
      <c r="M400" s="167" t="s">
        <v>19</v>
      </c>
      <c r="N400" s="168" t="s">
        <v>41</v>
      </c>
      <c r="P400" s="135">
        <f>O400*H400</f>
        <v>0</v>
      </c>
      <c r="Q400" s="135">
        <v>0</v>
      </c>
      <c r="R400" s="135">
        <f>Q400*H400</f>
        <v>0</v>
      </c>
      <c r="S400" s="135">
        <v>0</v>
      </c>
      <c r="T400" s="136">
        <f>S400*H400</f>
        <v>0</v>
      </c>
      <c r="AR400" s="137" t="s">
        <v>487</v>
      </c>
      <c r="AT400" s="137" t="s">
        <v>316</v>
      </c>
      <c r="AU400" s="137" t="s">
        <v>80</v>
      </c>
      <c r="AY400" s="17" t="s">
        <v>142</v>
      </c>
      <c r="BE400" s="138">
        <f>IF(N400="základní",J400,0)</f>
        <v>0</v>
      </c>
      <c r="BF400" s="138">
        <f>IF(N400="snížená",J400,0)</f>
        <v>0</v>
      </c>
      <c r="BG400" s="138">
        <f>IF(N400="zákl. přenesená",J400,0)</f>
        <v>0</v>
      </c>
      <c r="BH400" s="138">
        <f>IF(N400="sníž. přenesená",J400,0)</f>
        <v>0</v>
      </c>
      <c r="BI400" s="138">
        <f>IF(N400="nulová",J400,0)</f>
        <v>0</v>
      </c>
      <c r="BJ400" s="17" t="s">
        <v>78</v>
      </c>
      <c r="BK400" s="138">
        <f>ROUND(I400*H400,2)</f>
        <v>0</v>
      </c>
      <c r="BL400" s="17" t="s">
        <v>487</v>
      </c>
      <c r="BM400" s="137" t="s">
        <v>2328</v>
      </c>
    </row>
    <row r="401" spans="2:65" s="1" customFormat="1" ht="39">
      <c r="B401" s="32"/>
      <c r="D401" s="140" t="s">
        <v>314</v>
      </c>
      <c r="F401" s="169" t="s">
        <v>2930</v>
      </c>
      <c r="I401" s="170"/>
      <c r="L401" s="32"/>
      <c r="M401" s="171"/>
      <c r="T401" s="53"/>
      <c r="AT401" s="17" t="s">
        <v>314</v>
      </c>
      <c r="AU401" s="17" t="s">
        <v>80</v>
      </c>
    </row>
    <row r="402" spans="2:65" s="10" customFormat="1" ht="22.9" customHeight="1">
      <c r="B402" s="115"/>
      <c r="D402" s="116" t="s">
        <v>69</v>
      </c>
      <c r="E402" s="179" t="s">
        <v>2931</v>
      </c>
      <c r="F402" s="179" t="s">
        <v>2932</v>
      </c>
      <c r="I402" s="118"/>
      <c r="J402" s="180">
        <f>BK402</f>
        <v>0</v>
      </c>
      <c r="L402" s="115"/>
      <c r="M402" s="120"/>
      <c r="P402" s="121">
        <f>SUM(P403:P410)</f>
        <v>0</v>
      </c>
      <c r="R402" s="121">
        <f>SUM(R403:R410)</f>
        <v>0</v>
      </c>
      <c r="T402" s="122">
        <f>SUM(T403:T410)</f>
        <v>0</v>
      </c>
      <c r="AR402" s="116" t="s">
        <v>161</v>
      </c>
      <c r="AT402" s="123" t="s">
        <v>69</v>
      </c>
      <c r="AU402" s="123" t="s">
        <v>78</v>
      </c>
      <c r="AY402" s="116" t="s">
        <v>142</v>
      </c>
      <c r="BK402" s="124">
        <f>SUM(BK403:BK410)</f>
        <v>0</v>
      </c>
    </row>
    <row r="403" spans="2:65" s="1" customFormat="1" ht="24.2" customHeight="1">
      <c r="B403" s="32"/>
      <c r="C403" s="160" t="s">
        <v>1178</v>
      </c>
      <c r="D403" s="160" t="s">
        <v>316</v>
      </c>
      <c r="E403" s="161" t="s">
        <v>2933</v>
      </c>
      <c r="F403" s="162" t="s">
        <v>2934</v>
      </c>
      <c r="G403" s="163" t="s">
        <v>353</v>
      </c>
      <c r="H403" s="164">
        <v>0.5</v>
      </c>
      <c r="I403" s="165"/>
      <c r="J403" s="166">
        <f>ROUND(I403*H403,2)</f>
        <v>0</v>
      </c>
      <c r="K403" s="162" t="s">
        <v>2576</v>
      </c>
      <c r="L403" s="32"/>
      <c r="M403" s="167" t="s">
        <v>19</v>
      </c>
      <c r="N403" s="168" t="s">
        <v>41</v>
      </c>
      <c r="P403" s="135">
        <f>O403*H403</f>
        <v>0</v>
      </c>
      <c r="Q403" s="135">
        <v>0</v>
      </c>
      <c r="R403" s="135">
        <f>Q403*H403</f>
        <v>0</v>
      </c>
      <c r="S403" s="135">
        <v>0</v>
      </c>
      <c r="T403" s="136">
        <f>S403*H403</f>
        <v>0</v>
      </c>
      <c r="AR403" s="137" t="s">
        <v>487</v>
      </c>
      <c r="AT403" s="137" t="s">
        <v>316</v>
      </c>
      <c r="AU403" s="137" t="s">
        <v>80</v>
      </c>
      <c r="AY403" s="17" t="s">
        <v>142</v>
      </c>
      <c r="BE403" s="138">
        <f>IF(N403="základní",J403,0)</f>
        <v>0</v>
      </c>
      <c r="BF403" s="138">
        <f>IF(N403="snížená",J403,0)</f>
        <v>0</v>
      </c>
      <c r="BG403" s="138">
        <f>IF(N403="zákl. přenesená",J403,0)</f>
        <v>0</v>
      </c>
      <c r="BH403" s="138">
        <f>IF(N403="sníž. přenesená",J403,0)</f>
        <v>0</v>
      </c>
      <c r="BI403" s="138">
        <f>IF(N403="nulová",J403,0)</f>
        <v>0</v>
      </c>
      <c r="BJ403" s="17" t="s">
        <v>78</v>
      </c>
      <c r="BK403" s="138">
        <f>ROUND(I403*H403,2)</f>
        <v>0</v>
      </c>
      <c r="BL403" s="17" t="s">
        <v>487</v>
      </c>
      <c r="BM403" s="137" t="s">
        <v>2935</v>
      </c>
    </row>
    <row r="404" spans="2:65" s="1" customFormat="1" ht="11.25">
      <c r="B404" s="32"/>
      <c r="D404" s="181" t="s">
        <v>2577</v>
      </c>
      <c r="F404" s="182" t="s">
        <v>2936</v>
      </c>
      <c r="I404" s="170"/>
      <c r="L404" s="32"/>
      <c r="M404" s="171"/>
      <c r="T404" s="53"/>
      <c r="AT404" s="17" t="s">
        <v>2577</v>
      </c>
      <c r="AU404" s="17" t="s">
        <v>80</v>
      </c>
    </row>
    <row r="405" spans="2:65" s="1" customFormat="1" ht="24.2" customHeight="1">
      <c r="B405" s="32"/>
      <c r="C405" s="160" t="s">
        <v>948</v>
      </c>
      <c r="D405" s="160" t="s">
        <v>316</v>
      </c>
      <c r="E405" s="161" t="s">
        <v>2937</v>
      </c>
      <c r="F405" s="162" t="s">
        <v>2938</v>
      </c>
      <c r="G405" s="163" t="s">
        <v>164</v>
      </c>
      <c r="H405" s="164">
        <v>14.4</v>
      </c>
      <c r="I405" s="165"/>
      <c r="J405" s="166">
        <f>ROUND(I405*H405,2)</f>
        <v>0</v>
      </c>
      <c r="K405" s="162" t="s">
        <v>2576</v>
      </c>
      <c r="L405" s="32"/>
      <c r="M405" s="167" t="s">
        <v>19</v>
      </c>
      <c r="N405" s="168" t="s">
        <v>41</v>
      </c>
      <c r="P405" s="135">
        <f>O405*H405</f>
        <v>0</v>
      </c>
      <c r="Q405" s="135">
        <v>0</v>
      </c>
      <c r="R405" s="135">
        <f>Q405*H405</f>
        <v>0</v>
      </c>
      <c r="S405" s="135">
        <v>0</v>
      </c>
      <c r="T405" s="136">
        <f>S405*H405</f>
        <v>0</v>
      </c>
      <c r="AR405" s="137" t="s">
        <v>487</v>
      </c>
      <c r="AT405" s="137" t="s">
        <v>316</v>
      </c>
      <c r="AU405" s="137" t="s">
        <v>80</v>
      </c>
      <c r="AY405" s="17" t="s">
        <v>142</v>
      </c>
      <c r="BE405" s="138">
        <f>IF(N405="základní",J405,0)</f>
        <v>0</v>
      </c>
      <c r="BF405" s="138">
        <f>IF(N405="snížená",J405,0)</f>
        <v>0</v>
      </c>
      <c r="BG405" s="138">
        <f>IF(N405="zákl. přenesená",J405,0)</f>
        <v>0</v>
      </c>
      <c r="BH405" s="138">
        <f>IF(N405="sníž. přenesená",J405,0)</f>
        <v>0</v>
      </c>
      <c r="BI405" s="138">
        <f>IF(N405="nulová",J405,0)</f>
        <v>0</v>
      </c>
      <c r="BJ405" s="17" t="s">
        <v>78</v>
      </c>
      <c r="BK405" s="138">
        <f>ROUND(I405*H405,2)</f>
        <v>0</v>
      </c>
      <c r="BL405" s="17" t="s">
        <v>487</v>
      </c>
      <c r="BM405" s="137" t="s">
        <v>2939</v>
      </c>
    </row>
    <row r="406" spans="2:65" s="1" customFormat="1" ht="11.25">
      <c r="B406" s="32"/>
      <c r="D406" s="181" t="s">
        <v>2577</v>
      </c>
      <c r="F406" s="182" t="s">
        <v>2940</v>
      </c>
      <c r="I406" s="170"/>
      <c r="L406" s="32"/>
      <c r="M406" s="171"/>
      <c r="T406" s="53"/>
      <c r="AT406" s="17" t="s">
        <v>2577</v>
      </c>
      <c r="AU406" s="17" t="s">
        <v>80</v>
      </c>
    </row>
    <row r="407" spans="2:65" s="11" customFormat="1" ht="11.25">
      <c r="B407" s="139"/>
      <c r="D407" s="140" t="s">
        <v>151</v>
      </c>
      <c r="E407" s="141" t="s">
        <v>19</v>
      </c>
      <c r="F407" s="142" t="s">
        <v>2941</v>
      </c>
      <c r="H407" s="143">
        <v>14.4</v>
      </c>
      <c r="I407" s="144"/>
      <c r="L407" s="139"/>
      <c r="M407" s="145"/>
      <c r="T407" s="146"/>
      <c r="AT407" s="141" t="s">
        <v>151</v>
      </c>
      <c r="AU407" s="141" t="s">
        <v>80</v>
      </c>
      <c r="AV407" s="11" t="s">
        <v>80</v>
      </c>
      <c r="AW407" s="11" t="s">
        <v>31</v>
      </c>
      <c r="AX407" s="11" t="s">
        <v>70</v>
      </c>
      <c r="AY407" s="141" t="s">
        <v>142</v>
      </c>
    </row>
    <row r="408" spans="2:65" s="12" customFormat="1" ht="11.25">
      <c r="B408" s="147"/>
      <c r="D408" s="140" t="s">
        <v>151</v>
      </c>
      <c r="E408" s="148" t="s">
        <v>19</v>
      </c>
      <c r="F408" s="149" t="s">
        <v>154</v>
      </c>
      <c r="H408" s="150">
        <v>14.4</v>
      </c>
      <c r="I408" s="151"/>
      <c r="L408" s="147"/>
      <c r="M408" s="152"/>
      <c r="T408" s="153"/>
      <c r="AT408" s="148" t="s">
        <v>151</v>
      </c>
      <c r="AU408" s="148" t="s">
        <v>80</v>
      </c>
      <c r="AV408" s="12" t="s">
        <v>149</v>
      </c>
      <c r="AW408" s="12" t="s">
        <v>31</v>
      </c>
      <c r="AX408" s="12" t="s">
        <v>78</v>
      </c>
      <c r="AY408" s="148" t="s">
        <v>142</v>
      </c>
    </row>
    <row r="409" spans="2:65" s="1" customFormat="1" ht="24.2" customHeight="1">
      <c r="B409" s="32"/>
      <c r="C409" s="160" t="s">
        <v>1186</v>
      </c>
      <c r="D409" s="160" t="s">
        <v>316</v>
      </c>
      <c r="E409" s="161" t="s">
        <v>2942</v>
      </c>
      <c r="F409" s="162" t="s">
        <v>2943</v>
      </c>
      <c r="G409" s="163" t="s">
        <v>164</v>
      </c>
      <c r="H409" s="164">
        <v>14.4</v>
      </c>
      <c r="I409" s="165"/>
      <c r="J409" s="166">
        <f>ROUND(I409*H409,2)</f>
        <v>0</v>
      </c>
      <c r="K409" s="162" t="s">
        <v>2576</v>
      </c>
      <c r="L409" s="32"/>
      <c r="M409" s="167" t="s">
        <v>19</v>
      </c>
      <c r="N409" s="168" t="s">
        <v>41</v>
      </c>
      <c r="P409" s="135">
        <f>O409*H409</f>
        <v>0</v>
      </c>
      <c r="Q409" s="135">
        <v>0</v>
      </c>
      <c r="R409" s="135">
        <f>Q409*H409</f>
        <v>0</v>
      </c>
      <c r="S409" s="135">
        <v>0</v>
      </c>
      <c r="T409" s="136">
        <f>S409*H409</f>
        <v>0</v>
      </c>
      <c r="AR409" s="137" t="s">
        <v>487</v>
      </c>
      <c r="AT409" s="137" t="s">
        <v>316</v>
      </c>
      <c r="AU409" s="137" t="s">
        <v>80</v>
      </c>
      <c r="AY409" s="17" t="s">
        <v>142</v>
      </c>
      <c r="BE409" s="138">
        <f>IF(N409="základní",J409,0)</f>
        <v>0</v>
      </c>
      <c r="BF409" s="138">
        <f>IF(N409="snížená",J409,0)</f>
        <v>0</v>
      </c>
      <c r="BG409" s="138">
        <f>IF(N409="zákl. přenesená",J409,0)</f>
        <v>0</v>
      </c>
      <c r="BH409" s="138">
        <f>IF(N409="sníž. přenesená",J409,0)</f>
        <v>0</v>
      </c>
      <c r="BI409" s="138">
        <f>IF(N409="nulová",J409,0)</f>
        <v>0</v>
      </c>
      <c r="BJ409" s="17" t="s">
        <v>78</v>
      </c>
      <c r="BK409" s="138">
        <f>ROUND(I409*H409,2)</f>
        <v>0</v>
      </c>
      <c r="BL409" s="17" t="s">
        <v>487</v>
      </c>
      <c r="BM409" s="137" t="s">
        <v>2944</v>
      </c>
    </row>
    <row r="410" spans="2:65" s="1" customFormat="1" ht="11.25">
      <c r="B410" s="32"/>
      <c r="D410" s="181" t="s">
        <v>2577</v>
      </c>
      <c r="F410" s="182" t="s">
        <v>2945</v>
      </c>
      <c r="I410" s="170"/>
      <c r="L410" s="32"/>
      <c r="M410" s="183"/>
      <c r="N410" s="184"/>
      <c r="O410" s="184"/>
      <c r="P410" s="184"/>
      <c r="Q410" s="184"/>
      <c r="R410" s="184"/>
      <c r="S410" s="184"/>
      <c r="T410" s="185"/>
      <c r="AT410" s="17" t="s">
        <v>2577</v>
      </c>
      <c r="AU410" s="17" t="s">
        <v>80</v>
      </c>
    </row>
    <row r="411" spans="2:65" s="1" customFormat="1" ht="6.95" customHeight="1">
      <c r="B411" s="41"/>
      <c r="C411" s="42"/>
      <c r="D411" s="42"/>
      <c r="E411" s="42"/>
      <c r="F411" s="42"/>
      <c r="G411" s="42"/>
      <c r="H411" s="42"/>
      <c r="I411" s="42"/>
      <c r="J411" s="42"/>
      <c r="K411" s="42"/>
      <c r="L411" s="32"/>
    </row>
  </sheetData>
  <sheetProtection algorithmName="SHA-512" hashValue="OSKLjABGEvVTEH+Ks4ar2S1rLD/jD85+INr98nt8q2IsD9dJZ7DXfP3hCEoDHIfMFtQOt+gNe/ypKYj1flh9kA==" saltValue="3L3lJnXNLKVaj85XUufiPjvYr5VBzZ6XUnKI4r4zkqesN5vIWW0xvcPW1rrPL6r05qv+Hbq7ifpVCkAM3rGT4g==" spinCount="100000" sheet="1" objects="1" scenarios="1" formatColumns="0" formatRows="0" autoFilter="0"/>
  <autoFilter ref="C99:K410" xr:uid="{00000000-0009-0000-0000-000007000000}"/>
  <mergeCells count="12">
    <mergeCell ref="E92:H92"/>
    <mergeCell ref="L2:V2"/>
    <mergeCell ref="E50:H50"/>
    <mergeCell ref="E52:H52"/>
    <mergeCell ref="E54:H54"/>
    <mergeCell ref="E88:H88"/>
    <mergeCell ref="E90:H90"/>
    <mergeCell ref="E7:H7"/>
    <mergeCell ref="E9:H9"/>
    <mergeCell ref="E11:H11"/>
    <mergeCell ref="E20:H20"/>
    <mergeCell ref="E29:H29"/>
  </mergeCells>
  <hyperlinks>
    <hyperlink ref="F104" r:id="rId1" xr:uid="{00000000-0004-0000-0700-000000000000}"/>
    <hyperlink ref="F108" r:id="rId2" xr:uid="{00000000-0004-0000-0700-000001000000}"/>
    <hyperlink ref="F110" r:id="rId3" xr:uid="{00000000-0004-0000-0700-000002000000}"/>
    <hyperlink ref="F112" r:id="rId4" xr:uid="{00000000-0004-0000-0700-000003000000}"/>
    <hyperlink ref="F116" r:id="rId5" xr:uid="{00000000-0004-0000-0700-000004000000}"/>
    <hyperlink ref="F118" r:id="rId6" xr:uid="{00000000-0004-0000-0700-000005000000}"/>
    <hyperlink ref="F120" r:id="rId7" xr:uid="{00000000-0004-0000-0700-000006000000}"/>
    <hyperlink ref="F124" r:id="rId8" xr:uid="{00000000-0004-0000-0700-000007000000}"/>
    <hyperlink ref="F129" r:id="rId9" xr:uid="{00000000-0004-0000-0700-000008000000}"/>
    <hyperlink ref="F131" r:id="rId10" xr:uid="{00000000-0004-0000-0700-000009000000}"/>
    <hyperlink ref="F133" r:id="rId11" xr:uid="{00000000-0004-0000-0700-00000A000000}"/>
    <hyperlink ref="F136" r:id="rId12" xr:uid="{00000000-0004-0000-0700-00000B000000}"/>
    <hyperlink ref="F140" r:id="rId13" xr:uid="{00000000-0004-0000-0700-00000C000000}"/>
    <hyperlink ref="F143" r:id="rId14" xr:uid="{00000000-0004-0000-0700-00000D000000}"/>
    <hyperlink ref="F147" r:id="rId15" xr:uid="{00000000-0004-0000-0700-00000E000000}"/>
    <hyperlink ref="F151" r:id="rId16" xr:uid="{00000000-0004-0000-0700-00000F000000}"/>
    <hyperlink ref="F153" r:id="rId17" xr:uid="{00000000-0004-0000-0700-000010000000}"/>
    <hyperlink ref="F157" r:id="rId18" xr:uid="{00000000-0004-0000-0700-000011000000}"/>
    <hyperlink ref="F159" r:id="rId19" xr:uid="{00000000-0004-0000-0700-000012000000}"/>
    <hyperlink ref="F163" r:id="rId20" xr:uid="{00000000-0004-0000-0700-000013000000}"/>
    <hyperlink ref="F165" r:id="rId21" xr:uid="{00000000-0004-0000-0700-000014000000}"/>
    <hyperlink ref="F169" r:id="rId22" xr:uid="{00000000-0004-0000-0700-000015000000}"/>
    <hyperlink ref="F171" r:id="rId23" xr:uid="{00000000-0004-0000-0700-000016000000}"/>
    <hyperlink ref="F176" r:id="rId24" xr:uid="{00000000-0004-0000-0700-000017000000}"/>
    <hyperlink ref="F180" r:id="rId25" xr:uid="{00000000-0004-0000-0700-000018000000}"/>
    <hyperlink ref="F182" r:id="rId26" xr:uid="{00000000-0004-0000-0700-000019000000}"/>
    <hyperlink ref="F186" r:id="rId27" xr:uid="{00000000-0004-0000-0700-00001A000000}"/>
    <hyperlink ref="F188" r:id="rId28" xr:uid="{00000000-0004-0000-0700-00001B000000}"/>
    <hyperlink ref="F192" r:id="rId29" xr:uid="{00000000-0004-0000-0700-00001C000000}"/>
    <hyperlink ref="F197" r:id="rId30" xr:uid="{00000000-0004-0000-0700-00001D000000}"/>
    <hyperlink ref="F201" r:id="rId31" xr:uid="{00000000-0004-0000-0700-00001E000000}"/>
    <hyperlink ref="F203" r:id="rId32" xr:uid="{00000000-0004-0000-0700-00001F000000}"/>
    <hyperlink ref="F207" r:id="rId33" xr:uid="{00000000-0004-0000-0700-000020000000}"/>
    <hyperlink ref="F211" r:id="rId34" xr:uid="{00000000-0004-0000-0700-000021000000}"/>
    <hyperlink ref="F216" r:id="rId35" xr:uid="{00000000-0004-0000-0700-000022000000}"/>
    <hyperlink ref="F220" r:id="rId36" xr:uid="{00000000-0004-0000-0700-000023000000}"/>
    <hyperlink ref="F225" r:id="rId37" xr:uid="{00000000-0004-0000-0700-000024000000}"/>
    <hyperlink ref="F233" r:id="rId38" xr:uid="{00000000-0004-0000-0700-000025000000}"/>
    <hyperlink ref="F237" r:id="rId39" xr:uid="{00000000-0004-0000-0700-000026000000}"/>
    <hyperlink ref="F248" r:id="rId40" xr:uid="{00000000-0004-0000-0700-000027000000}"/>
    <hyperlink ref="F252" r:id="rId41" xr:uid="{00000000-0004-0000-0700-000028000000}"/>
    <hyperlink ref="F254" r:id="rId42" xr:uid="{00000000-0004-0000-0700-000029000000}"/>
    <hyperlink ref="F256" r:id="rId43" xr:uid="{00000000-0004-0000-0700-00002A000000}"/>
    <hyperlink ref="F258" r:id="rId44" xr:uid="{00000000-0004-0000-0700-00002B000000}"/>
    <hyperlink ref="F262" r:id="rId45" xr:uid="{00000000-0004-0000-0700-00002C000000}"/>
    <hyperlink ref="F264" r:id="rId46" xr:uid="{00000000-0004-0000-0700-00002D000000}"/>
    <hyperlink ref="F268" r:id="rId47" xr:uid="{00000000-0004-0000-0700-00002E000000}"/>
    <hyperlink ref="F272" r:id="rId48" xr:uid="{00000000-0004-0000-0700-00002F000000}"/>
    <hyperlink ref="F274" r:id="rId49" xr:uid="{00000000-0004-0000-0700-000030000000}"/>
    <hyperlink ref="F278" r:id="rId50" xr:uid="{00000000-0004-0000-0700-000031000000}"/>
    <hyperlink ref="F282" r:id="rId51" xr:uid="{00000000-0004-0000-0700-000032000000}"/>
    <hyperlink ref="F284" r:id="rId52" xr:uid="{00000000-0004-0000-0700-000033000000}"/>
    <hyperlink ref="F288" r:id="rId53" xr:uid="{00000000-0004-0000-0700-000034000000}"/>
    <hyperlink ref="F292" r:id="rId54" xr:uid="{00000000-0004-0000-0700-000035000000}"/>
    <hyperlink ref="F296" r:id="rId55" xr:uid="{00000000-0004-0000-0700-000036000000}"/>
    <hyperlink ref="F300" r:id="rId56" xr:uid="{00000000-0004-0000-0700-000037000000}"/>
    <hyperlink ref="F304" r:id="rId57" xr:uid="{00000000-0004-0000-0700-000038000000}"/>
    <hyperlink ref="F306" r:id="rId58" xr:uid="{00000000-0004-0000-0700-000039000000}"/>
    <hyperlink ref="F310" r:id="rId59" xr:uid="{00000000-0004-0000-0700-00003A000000}"/>
    <hyperlink ref="F314" r:id="rId60" xr:uid="{00000000-0004-0000-0700-00003B000000}"/>
    <hyperlink ref="F318" r:id="rId61" xr:uid="{00000000-0004-0000-0700-00003C000000}"/>
    <hyperlink ref="F320" r:id="rId62" xr:uid="{00000000-0004-0000-0700-00003D000000}"/>
    <hyperlink ref="F329" r:id="rId63" xr:uid="{00000000-0004-0000-0700-00003E000000}"/>
    <hyperlink ref="F334" r:id="rId64" xr:uid="{00000000-0004-0000-0700-00003F000000}"/>
    <hyperlink ref="F339" r:id="rId65" xr:uid="{00000000-0004-0000-0700-000040000000}"/>
    <hyperlink ref="F344" r:id="rId66" xr:uid="{00000000-0004-0000-0700-000041000000}"/>
    <hyperlink ref="F348" r:id="rId67" xr:uid="{00000000-0004-0000-0700-000042000000}"/>
    <hyperlink ref="F353" r:id="rId68" xr:uid="{00000000-0004-0000-0700-000043000000}"/>
    <hyperlink ref="F357" r:id="rId69" xr:uid="{00000000-0004-0000-0700-000044000000}"/>
    <hyperlink ref="F359" r:id="rId70" xr:uid="{00000000-0004-0000-0700-000045000000}"/>
    <hyperlink ref="F361" r:id="rId71" xr:uid="{00000000-0004-0000-0700-000046000000}"/>
    <hyperlink ref="F363" r:id="rId72" xr:uid="{00000000-0004-0000-0700-000047000000}"/>
    <hyperlink ref="F367" r:id="rId73" xr:uid="{00000000-0004-0000-0700-000048000000}"/>
    <hyperlink ref="F375" r:id="rId74" xr:uid="{00000000-0004-0000-0700-000049000000}"/>
    <hyperlink ref="F377" r:id="rId75" xr:uid="{00000000-0004-0000-0700-00004A000000}"/>
    <hyperlink ref="F383" r:id="rId76" xr:uid="{00000000-0004-0000-0700-00004B000000}"/>
    <hyperlink ref="F385" r:id="rId77" xr:uid="{00000000-0004-0000-0700-00004C000000}"/>
    <hyperlink ref="F388" r:id="rId78" xr:uid="{00000000-0004-0000-0700-00004D000000}"/>
    <hyperlink ref="F397" r:id="rId79" xr:uid="{00000000-0004-0000-0700-00004E000000}"/>
    <hyperlink ref="F404" r:id="rId80" xr:uid="{00000000-0004-0000-0700-00004F000000}"/>
    <hyperlink ref="F406" r:id="rId81" xr:uid="{00000000-0004-0000-0700-000050000000}"/>
    <hyperlink ref="F410" r:id="rId82" xr:uid="{00000000-0004-0000-0700-00005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8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38"/>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7"/>
      <c r="M2" s="287"/>
      <c r="N2" s="287"/>
      <c r="O2" s="287"/>
      <c r="P2" s="287"/>
      <c r="Q2" s="287"/>
      <c r="R2" s="287"/>
      <c r="S2" s="287"/>
      <c r="T2" s="287"/>
      <c r="U2" s="287"/>
      <c r="V2" s="287"/>
      <c r="AT2" s="17" t="s">
        <v>105</v>
      </c>
    </row>
    <row r="3" spans="2:46" ht="6.95" customHeight="1">
      <c r="B3" s="18"/>
      <c r="C3" s="19"/>
      <c r="D3" s="19"/>
      <c r="E3" s="19"/>
      <c r="F3" s="19"/>
      <c r="G3" s="19"/>
      <c r="H3" s="19"/>
      <c r="I3" s="19"/>
      <c r="J3" s="19"/>
      <c r="K3" s="19"/>
      <c r="L3" s="20"/>
      <c r="AT3" s="17" t="s">
        <v>80</v>
      </c>
    </row>
    <row r="4" spans="2:46" ht="24.95" customHeight="1">
      <c r="B4" s="20"/>
      <c r="D4" s="21" t="s">
        <v>114</v>
      </c>
      <c r="L4" s="20"/>
      <c r="M4" s="90" t="s">
        <v>10</v>
      </c>
      <c r="AT4" s="17" t="s">
        <v>4</v>
      </c>
    </row>
    <row r="5" spans="2:46" ht="6.95" customHeight="1">
      <c r="B5" s="20"/>
      <c r="L5" s="20"/>
    </row>
    <row r="6" spans="2:46" ht="12" customHeight="1">
      <c r="B6" s="20"/>
      <c r="D6" s="27" t="s">
        <v>16</v>
      </c>
      <c r="L6" s="20"/>
    </row>
    <row r="7" spans="2:46" ht="16.5" customHeight="1">
      <c r="B7" s="20"/>
      <c r="E7" s="316" t="str">
        <f>'Rekapitulace stavby'!K6</f>
        <v>Prostá rekonstrukce trati Chotětov (včetně) - Všetaty (mimo)</v>
      </c>
      <c r="F7" s="317"/>
      <c r="G7" s="317"/>
      <c r="H7" s="317"/>
      <c r="L7" s="20"/>
    </row>
    <row r="8" spans="2:46" ht="12" customHeight="1">
      <c r="B8" s="20"/>
      <c r="D8" s="27" t="s">
        <v>115</v>
      </c>
      <c r="L8" s="20"/>
    </row>
    <row r="9" spans="2:46" s="1" customFormat="1" ht="16.5" customHeight="1">
      <c r="B9" s="32"/>
      <c r="E9" s="316" t="s">
        <v>2553</v>
      </c>
      <c r="F9" s="318"/>
      <c r="G9" s="318"/>
      <c r="H9" s="318"/>
      <c r="L9" s="32"/>
    </row>
    <row r="10" spans="2:46" s="1" customFormat="1" ht="12" customHeight="1">
      <c r="B10" s="32"/>
      <c r="D10" s="27" t="s">
        <v>2554</v>
      </c>
      <c r="L10" s="32"/>
    </row>
    <row r="11" spans="2:46" s="1" customFormat="1" ht="16.5" customHeight="1">
      <c r="B11" s="32"/>
      <c r="E11" s="280" t="s">
        <v>2946</v>
      </c>
      <c r="F11" s="318"/>
      <c r="G11" s="318"/>
      <c r="H11" s="318"/>
      <c r="L11" s="32"/>
    </row>
    <row r="12" spans="2:46" s="1" customFormat="1" ht="11.25">
      <c r="B12" s="32"/>
      <c r="L12" s="32"/>
    </row>
    <row r="13" spans="2:46" s="1" customFormat="1" ht="12" customHeight="1">
      <c r="B13" s="32"/>
      <c r="D13" s="27" t="s">
        <v>18</v>
      </c>
      <c r="F13" s="25" t="s">
        <v>19</v>
      </c>
      <c r="I13" s="27" t="s">
        <v>20</v>
      </c>
      <c r="J13" s="25" t="s">
        <v>19</v>
      </c>
      <c r="L13" s="32"/>
    </row>
    <row r="14" spans="2:46" s="1" customFormat="1" ht="12" customHeight="1">
      <c r="B14" s="32"/>
      <c r="D14" s="27" t="s">
        <v>21</v>
      </c>
      <c r="F14" s="25" t="s">
        <v>22</v>
      </c>
      <c r="I14" s="27" t="s">
        <v>23</v>
      </c>
      <c r="J14" s="49">
        <f>'Rekapitulace stavby'!AN8</f>
        <v>45728</v>
      </c>
      <c r="L14" s="32"/>
    </row>
    <row r="15" spans="2:46" s="1" customFormat="1" ht="10.9" customHeight="1">
      <c r="B15" s="32"/>
      <c r="L15" s="32"/>
    </row>
    <row r="16" spans="2:46" s="1" customFormat="1" ht="12" customHeight="1">
      <c r="B16" s="32"/>
      <c r="D16" s="27" t="s">
        <v>24</v>
      </c>
      <c r="I16" s="27" t="s">
        <v>25</v>
      </c>
      <c r="J16" s="25" t="s">
        <v>19</v>
      </c>
      <c r="L16" s="32"/>
    </row>
    <row r="17" spans="2:12" s="1" customFormat="1" ht="18" customHeight="1">
      <c r="B17" s="32"/>
      <c r="E17" s="25" t="s">
        <v>26</v>
      </c>
      <c r="I17" s="27" t="s">
        <v>27</v>
      </c>
      <c r="J17" s="25" t="s">
        <v>19</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319" t="str">
        <f>'Rekapitulace stavby'!E14</f>
        <v>Vyplň údaj</v>
      </c>
      <c r="F20" s="286"/>
      <c r="G20" s="286"/>
      <c r="H20" s="286"/>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tr">
        <f>IF('Rekapitulace stavby'!AN16="","",'Rekapitulace stavby'!AN16)</f>
        <v/>
      </c>
      <c r="L22" s="32"/>
    </row>
    <row r="23" spans="2:12" s="1" customFormat="1" ht="18" customHeight="1">
      <c r="B23" s="32"/>
      <c r="E23" s="25" t="str">
        <f>IF('Rekapitulace stavby'!E17="","",'Rekapitulace stavby'!E17)</f>
        <v xml:space="preserve"> </v>
      </c>
      <c r="I23" s="27" t="s">
        <v>27</v>
      </c>
      <c r="J23" s="25" t="str">
        <f>IF('Rekapitulace stavby'!AN17="","",'Rekapitulace stavby'!AN17)</f>
        <v/>
      </c>
      <c r="L23" s="32"/>
    </row>
    <row r="24" spans="2:12" s="1" customFormat="1" ht="6.95" customHeight="1">
      <c r="B24" s="32"/>
      <c r="L24" s="32"/>
    </row>
    <row r="25" spans="2:12" s="1" customFormat="1" ht="12" customHeight="1">
      <c r="B25" s="32"/>
      <c r="D25" s="27" t="s">
        <v>32</v>
      </c>
      <c r="I25" s="27" t="s">
        <v>25</v>
      </c>
      <c r="J25" s="25" t="s">
        <v>19</v>
      </c>
      <c r="L25" s="32"/>
    </row>
    <row r="26" spans="2:12" s="1" customFormat="1" ht="18" customHeight="1">
      <c r="B26" s="32"/>
      <c r="E26" s="25" t="s">
        <v>33</v>
      </c>
      <c r="I26" s="27" t="s">
        <v>27</v>
      </c>
      <c r="J26" s="25" t="s">
        <v>19</v>
      </c>
      <c r="L26" s="32"/>
    </row>
    <row r="27" spans="2:12" s="1" customFormat="1" ht="6.95" customHeight="1">
      <c r="B27" s="32"/>
      <c r="L27" s="32"/>
    </row>
    <row r="28" spans="2:12" s="1" customFormat="1" ht="12" customHeight="1">
      <c r="B28" s="32"/>
      <c r="D28" s="27" t="s">
        <v>34</v>
      </c>
      <c r="L28" s="32"/>
    </row>
    <row r="29" spans="2:12" s="7" customFormat="1" ht="119.25" customHeight="1">
      <c r="B29" s="91"/>
      <c r="E29" s="291" t="s">
        <v>117</v>
      </c>
      <c r="F29" s="291"/>
      <c r="G29" s="291"/>
      <c r="H29" s="291"/>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36</v>
      </c>
      <c r="J32" s="63">
        <f>ROUND(J88, 2)</f>
        <v>0</v>
      </c>
      <c r="L32" s="32"/>
    </row>
    <row r="33" spans="2:12" s="1" customFormat="1" ht="6.95" customHeight="1">
      <c r="B33" s="32"/>
      <c r="D33" s="50"/>
      <c r="E33" s="50"/>
      <c r="F33" s="50"/>
      <c r="G33" s="50"/>
      <c r="H33" s="50"/>
      <c r="I33" s="50"/>
      <c r="J33" s="50"/>
      <c r="K33" s="50"/>
      <c r="L33" s="32"/>
    </row>
    <row r="34" spans="2:12" s="1" customFormat="1" ht="14.45" customHeight="1">
      <c r="B34" s="32"/>
      <c r="F34" s="35" t="s">
        <v>38</v>
      </c>
      <c r="I34" s="35" t="s">
        <v>37</v>
      </c>
      <c r="J34" s="35" t="s">
        <v>39</v>
      </c>
      <c r="L34" s="32"/>
    </row>
    <row r="35" spans="2:12" s="1" customFormat="1" ht="14.45" customHeight="1">
      <c r="B35" s="32"/>
      <c r="D35" s="52" t="s">
        <v>40</v>
      </c>
      <c r="E35" s="27" t="s">
        <v>41</v>
      </c>
      <c r="F35" s="83">
        <f>ROUND((SUM(BE88:BE137)),  2)</f>
        <v>0</v>
      </c>
      <c r="I35" s="93">
        <v>0.21</v>
      </c>
      <c r="J35" s="83">
        <f>ROUND(((SUM(BE88:BE137))*I35),  2)</f>
        <v>0</v>
      </c>
      <c r="L35" s="32"/>
    </row>
    <row r="36" spans="2:12" s="1" customFormat="1" ht="14.45" customHeight="1">
      <c r="B36" s="32"/>
      <c r="E36" s="27" t="s">
        <v>42</v>
      </c>
      <c r="F36" s="83">
        <f>ROUND((SUM(BF88:BF137)),  2)</f>
        <v>0</v>
      </c>
      <c r="I36" s="93">
        <v>0.12</v>
      </c>
      <c r="J36" s="83">
        <f>ROUND(((SUM(BF88:BF137))*I36),  2)</f>
        <v>0</v>
      </c>
      <c r="L36" s="32"/>
    </row>
    <row r="37" spans="2:12" s="1" customFormat="1" ht="14.45" hidden="1" customHeight="1">
      <c r="B37" s="32"/>
      <c r="E37" s="27" t="s">
        <v>43</v>
      </c>
      <c r="F37" s="83">
        <f>ROUND((SUM(BG88:BG137)),  2)</f>
        <v>0</v>
      </c>
      <c r="I37" s="93">
        <v>0.21</v>
      </c>
      <c r="J37" s="83">
        <f>0</f>
        <v>0</v>
      </c>
      <c r="L37" s="32"/>
    </row>
    <row r="38" spans="2:12" s="1" customFormat="1" ht="14.45" hidden="1" customHeight="1">
      <c r="B38" s="32"/>
      <c r="E38" s="27" t="s">
        <v>44</v>
      </c>
      <c r="F38" s="83">
        <f>ROUND((SUM(BH88:BH137)),  2)</f>
        <v>0</v>
      </c>
      <c r="I38" s="93">
        <v>0.12</v>
      </c>
      <c r="J38" s="83">
        <f>0</f>
        <v>0</v>
      </c>
      <c r="L38" s="32"/>
    </row>
    <row r="39" spans="2:12" s="1" customFormat="1" ht="14.45" hidden="1" customHeight="1">
      <c r="B39" s="32"/>
      <c r="E39" s="27" t="s">
        <v>45</v>
      </c>
      <c r="F39" s="83">
        <f>ROUND((SUM(BI88:BI137)),  2)</f>
        <v>0</v>
      </c>
      <c r="I39" s="93">
        <v>0</v>
      </c>
      <c r="J39" s="83">
        <f>0</f>
        <v>0</v>
      </c>
      <c r="L39" s="32"/>
    </row>
    <row r="40" spans="2:12" s="1" customFormat="1" ht="6.95" customHeight="1">
      <c r="B40" s="32"/>
      <c r="L40" s="32"/>
    </row>
    <row r="41" spans="2:12" s="1" customFormat="1" ht="25.35" customHeight="1">
      <c r="B41" s="32"/>
      <c r="C41" s="94"/>
      <c r="D41" s="95" t="s">
        <v>46</v>
      </c>
      <c r="E41" s="54"/>
      <c r="F41" s="54"/>
      <c r="G41" s="96" t="s">
        <v>47</v>
      </c>
      <c r="H41" s="97" t="s">
        <v>48</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118</v>
      </c>
      <c r="L47" s="32"/>
    </row>
    <row r="48" spans="2:12" s="1" customFormat="1" ht="6.95" customHeight="1">
      <c r="B48" s="32"/>
      <c r="L48" s="32"/>
    </row>
    <row r="49" spans="2:47" s="1" customFormat="1" ht="12" customHeight="1">
      <c r="B49" s="32"/>
      <c r="C49" s="27" t="s">
        <v>16</v>
      </c>
      <c r="L49" s="32"/>
    </row>
    <row r="50" spans="2:47" s="1" customFormat="1" ht="16.5" customHeight="1">
      <c r="B50" s="32"/>
      <c r="E50" s="316" t="str">
        <f>E7</f>
        <v>Prostá rekonstrukce trati Chotětov (včetně) - Všetaty (mimo)</v>
      </c>
      <c r="F50" s="317"/>
      <c r="G50" s="317"/>
      <c r="H50" s="317"/>
      <c r="L50" s="32"/>
    </row>
    <row r="51" spans="2:47" ht="12" customHeight="1">
      <c r="B51" s="20"/>
      <c r="C51" s="27" t="s">
        <v>115</v>
      </c>
      <c r="L51" s="20"/>
    </row>
    <row r="52" spans="2:47" s="1" customFormat="1" ht="16.5" customHeight="1">
      <c r="B52" s="32"/>
      <c r="E52" s="316" t="s">
        <v>2553</v>
      </c>
      <c r="F52" s="318"/>
      <c r="G52" s="318"/>
      <c r="H52" s="318"/>
      <c r="L52" s="32"/>
    </row>
    <row r="53" spans="2:47" s="1" customFormat="1" ht="12" customHeight="1">
      <c r="B53" s="32"/>
      <c r="C53" s="27" t="s">
        <v>2554</v>
      </c>
      <c r="L53" s="32"/>
    </row>
    <row r="54" spans="2:47" s="1" customFormat="1" ht="16.5" customHeight="1">
      <c r="B54" s="32"/>
      <c r="E54" s="280" t="str">
        <f>E11</f>
        <v>PS 02 - Rekonstrukce mostu - železniční svršek</v>
      </c>
      <c r="F54" s="318"/>
      <c r="G54" s="318"/>
      <c r="H54" s="318"/>
      <c r="L54" s="32"/>
    </row>
    <row r="55" spans="2:47" s="1" customFormat="1" ht="6.95" customHeight="1">
      <c r="B55" s="32"/>
      <c r="L55" s="32"/>
    </row>
    <row r="56" spans="2:47" s="1" customFormat="1" ht="12" customHeight="1">
      <c r="B56" s="32"/>
      <c r="C56" s="27" t="s">
        <v>21</v>
      </c>
      <c r="F56" s="25" t="str">
        <f>F14</f>
        <v xml:space="preserve"> </v>
      </c>
      <c r="I56" s="27" t="s">
        <v>23</v>
      </c>
      <c r="J56" s="49">
        <f>IF(J14="","",J14)</f>
        <v>45728</v>
      </c>
      <c r="L56" s="32"/>
    </row>
    <row r="57" spans="2:47" s="1" customFormat="1" ht="6.95" customHeight="1">
      <c r="B57" s="32"/>
      <c r="L57" s="32"/>
    </row>
    <row r="58" spans="2:47" s="1" customFormat="1" ht="15.2" customHeight="1">
      <c r="B58" s="32"/>
      <c r="C58" s="27" t="s">
        <v>24</v>
      </c>
      <c r="F58" s="25" t="str">
        <f>E17</f>
        <v>Zimola Bohumil</v>
      </c>
      <c r="I58" s="27" t="s">
        <v>30</v>
      </c>
      <c r="J58" s="30" t="str">
        <f>E23</f>
        <v xml:space="preserve"> </v>
      </c>
      <c r="L58" s="32"/>
    </row>
    <row r="59" spans="2:47" s="1" customFormat="1" ht="15.2" customHeight="1">
      <c r="B59" s="32"/>
      <c r="C59" s="27" t="s">
        <v>28</v>
      </c>
      <c r="F59" s="25" t="str">
        <f>IF(E20="","",E20)</f>
        <v>Vyplň údaj</v>
      </c>
      <c r="I59" s="27" t="s">
        <v>32</v>
      </c>
      <c r="J59" s="30" t="str">
        <f>E26</f>
        <v>Hospopdková Marcela</v>
      </c>
      <c r="L59" s="32"/>
    </row>
    <row r="60" spans="2:47" s="1" customFormat="1" ht="10.35" customHeight="1">
      <c r="B60" s="32"/>
      <c r="L60" s="32"/>
    </row>
    <row r="61" spans="2:47" s="1" customFormat="1" ht="29.25" customHeight="1">
      <c r="B61" s="32"/>
      <c r="C61" s="100" t="s">
        <v>119</v>
      </c>
      <c r="D61" s="94"/>
      <c r="E61" s="94"/>
      <c r="F61" s="94"/>
      <c r="G61" s="94"/>
      <c r="H61" s="94"/>
      <c r="I61" s="94"/>
      <c r="J61" s="101" t="s">
        <v>120</v>
      </c>
      <c r="K61" s="94"/>
      <c r="L61" s="32"/>
    </row>
    <row r="62" spans="2:47" s="1" customFormat="1" ht="10.35" customHeight="1">
      <c r="B62" s="32"/>
      <c r="L62" s="32"/>
    </row>
    <row r="63" spans="2:47" s="1" customFormat="1" ht="22.9" customHeight="1">
      <c r="B63" s="32"/>
      <c r="C63" s="102" t="s">
        <v>68</v>
      </c>
      <c r="J63" s="63">
        <f>J88</f>
        <v>0</v>
      </c>
      <c r="L63" s="32"/>
      <c r="AU63" s="17" t="s">
        <v>121</v>
      </c>
    </row>
    <row r="64" spans="2:47" s="8" customFormat="1" ht="24.95" customHeight="1">
      <c r="B64" s="103"/>
      <c r="D64" s="104" t="s">
        <v>2556</v>
      </c>
      <c r="E64" s="105"/>
      <c r="F64" s="105"/>
      <c r="G64" s="105"/>
      <c r="H64" s="105"/>
      <c r="I64" s="105"/>
      <c r="J64" s="106">
        <f>J89</f>
        <v>0</v>
      </c>
      <c r="L64" s="103"/>
    </row>
    <row r="65" spans="2:12" s="14" customFormat="1" ht="19.899999999999999" customHeight="1">
      <c r="B65" s="175"/>
      <c r="D65" s="176" t="s">
        <v>2561</v>
      </c>
      <c r="E65" s="177"/>
      <c r="F65" s="177"/>
      <c r="G65" s="177"/>
      <c r="H65" s="177"/>
      <c r="I65" s="177"/>
      <c r="J65" s="178">
        <f>J90</f>
        <v>0</v>
      </c>
      <c r="L65" s="175"/>
    </row>
    <row r="66" spans="2:12" s="8" customFormat="1" ht="24.95" customHeight="1">
      <c r="B66" s="103"/>
      <c r="D66" s="104" t="s">
        <v>125</v>
      </c>
      <c r="E66" s="105"/>
      <c r="F66" s="105"/>
      <c r="G66" s="105"/>
      <c r="H66" s="105"/>
      <c r="I66" s="105"/>
      <c r="J66" s="106">
        <f>J125</f>
        <v>0</v>
      </c>
      <c r="L66" s="103"/>
    </row>
    <row r="67" spans="2:12" s="1" customFormat="1" ht="21.75" customHeight="1">
      <c r="B67" s="32"/>
      <c r="L67" s="32"/>
    </row>
    <row r="68" spans="2:12" s="1" customFormat="1" ht="6.95" customHeight="1">
      <c r="B68" s="41"/>
      <c r="C68" s="42"/>
      <c r="D68" s="42"/>
      <c r="E68" s="42"/>
      <c r="F68" s="42"/>
      <c r="G68" s="42"/>
      <c r="H68" s="42"/>
      <c r="I68" s="42"/>
      <c r="J68" s="42"/>
      <c r="K68" s="42"/>
      <c r="L68" s="32"/>
    </row>
    <row r="72" spans="2:12" s="1" customFormat="1" ht="6.95" customHeight="1">
      <c r="B72" s="43"/>
      <c r="C72" s="44"/>
      <c r="D72" s="44"/>
      <c r="E72" s="44"/>
      <c r="F72" s="44"/>
      <c r="G72" s="44"/>
      <c r="H72" s="44"/>
      <c r="I72" s="44"/>
      <c r="J72" s="44"/>
      <c r="K72" s="44"/>
      <c r="L72" s="32"/>
    </row>
    <row r="73" spans="2:12" s="1" customFormat="1" ht="24.95" customHeight="1">
      <c r="B73" s="32"/>
      <c r="C73" s="21" t="s">
        <v>127</v>
      </c>
      <c r="L73" s="32"/>
    </row>
    <row r="74" spans="2:12" s="1" customFormat="1" ht="6.95" customHeight="1">
      <c r="B74" s="32"/>
      <c r="L74" s="32"/>
    </row>
    <row r="75" spans="2:12" s="1" customFormat="1" ht="12" customHeight="1">
      <c r="B75" s="32"/>
      <c r="C75" s="27" t="s">
        <v>16</v>
      </c>
      <c r="L75" s="32"/>
    </row>
    <row r="76" spans="2:12" s="1" customFormat="1" ht="16.5" customHeight="1">
      <c r="B76" s="32"/>
      <c r="E76" s="316" t="str">
        <f>E7</f>
        <v>Prostá rekonstrukce trati Chotětov (včetně) - Všetaty (mimo)</v>
      </c>
      <c r="F76" s="317"/>
      <c r="G76" s="317"/>
      <c r="H76" s="317"/>
      <c r="L76" s="32"/>
    </row>
    <row r="77" spans="2:12" ht="12" customHeight="1">
      <c r="B77" s="20"/>
      <c r="C77" s="27" t="s">
        <v>115</v>
      </c>
      <c r="L77" s="20"/>
    </row>
    <row r="78" spans="2:12" s="1" customFormat="1" ht="16.5" customHeight="1">
      <c r="B78" s="32"/>
      <c r="E78" s="316" t="s">
        <v>2553</v>
      </c>
      <c r="F78" s="318"/>
      <c r="G78" s="318"/>
      <c r="H78" s="318"/>
      <c r="L78" s="32"/>
    </row>
    <row r="79" spans="2:12" s="1" customFormat="1" ht="12" customHeight="1">
      <c r="B79" s="32"/>
      <c r="C79" s="27" t="s">
        <v>2554</v>
      </c>
      <c r="L79" s="32"/>
    </row>
    <row r="80" spans="2:12" s="1" customFormat="1" ht="16.5" customHeight="1">
      <c r="B80" s="32"/>
      <c r="E80" s="280" t="str">
        <f>E11</f>
        <v>PS 02 - Rekonstrukce mostu - železniční svršek</v>
      </c>
      <c r="F80" s="318"/>
      <c r="G80" s="318"/>
      <c r="H80" s="318"/>
      <c r="L80" s="32"/>
    </row>
    <row r="81" spans="2:65" s="1" customFormat="1" ht="6.95" customHeight="1">
      <c r="B81" s="32"/>
      <c r="L81" s="32"/>
    </row>
    <row r="82" spans="2:65" s="1" customFormat="1" ht="12" customHeight="1">
      <c r="B82" s="32"/>
      <c r="C82" s="27" t="s">
        <v>21</v>
      </c>
      <c r="F82" s="25" t="str">
        <f>F14</f>
        <v xml:space="preserve"> </v>
      </c>
      <c r="I82" s="27" t="s">
        <v>23</v>
      </c>
      <c r="J82" s="49">
        <f>IF(J14="","",J14)</f>
        <v>45728</v>
      </c>
      <c r="L82" s="32"/>
    </row>
    <row r="83" spans="2:65" s="1" customFormat="1" ht="6.95" customHeight="1">
      <c r="B83" s="32"/>
      <c r="L83" s="32"/>
    </row>
    <row r="84" spans="2:65" s="1" customFormat="1" ht="15.2" customHeight="1">
      <c r="B84" s="32"/>
      <c r="C84" s="27" t="s">
        <v>24</v>
      </c>
      <c r="F84" s="25" t="str">
        <f>E17</f>
        <v>Zimola Bohumil</v>
      </c>
      <c r="I84" s="27" t="s">
        <v>30</v>
      </c>
      <c r="J84" s="30" t="str">
        <f>E23</f>
        <v xml:space="preserve"> </v>
      </c>
      <c r="L84" s="32"/>
    </row>
    <row r="85" spans="2:65" s="1" customFormat="1" ht="15.2" customHeight="1">
      <c r="B85" s="32"/>
      <c r="C85" s="27" t="s">
        <v>28</v>
      </c>
      <c r="F85" s="25" t="str">
        <f>IF(E20="","",E20)</f>
        <v>Vyplň údaj</v>
      </c>
      <c r="I85" s="27" t="s">
        <v>32</v>
      </c>
      <c r="J85" s="30" t="str">
        <f>E26</f>
        <v>Hospopdková Marcela</v>
      </c>
      <c r="L85" s="32"/>
    </row>
    <row r="86" spans="2:65" s="1" customFormat="1" ht="10.35" customHeight="1">
      <c r="B86" s="32"/>
      <c r="L86" s="32"/>
    </row>
    <row r="87" spans="2:65" s="9" customFormat="1" ht="29.25" customHeight="1">
      <c r="B87" s="107"/>
      <c r="C87" s="108" t="s">
        <v>128</v>
      </c>
      <c r="D87" s="109" t="s">
        <v>55</v>
      </c>
      <c r="E87" s="109" t="s">
        <v>51</v>
      </c>
      <c r="F87" s="109" t="s">
        <v>52</v>
      </c>
      <c r="G87" s="109" t="s">
        <v>129</v>
      </c>
      <c r="H87" s="109" t="s">
        <v>130</v>
      </c>
      <c r="I87" s="109" t="s">
        <v>131</v>
      </c>
      <c r="J87" s="109" t="s">
        <v>120</v>
      </c>
      <c r="K87" s="110" t="s">
        <v>132</v>
      </c>
      <c r="L87" s="107"/>
      <c r="M87" s="56" t="s">
        <v>19</v>
      </c>
      <c r="N87" s="57" t="s">
        <v>40</v>
      </c>
      <c r="O87" s="57" t="s">
        <v>133</v>
      </c>
      <c r="P87" s="57" t="s">
        <v>134</v>
      </c>
      <c r="Q87" s="57" t="s">
        <v>135</v>
      </c>
      <c r="R87" s="57" t="s">
        <v>136</v>
      </c>
      <c r="S87" s="57" t="s">
        <v>137</v>
      </c>
      <c r="T87" s="58" t="s">
        <v>138</v>
      </c>
    </row>
    <row r="88" spans="2:65" s="1" customFormat="1" ht="22.9" customHeight="1">
      <c r="B88" s="32"/>
      <c r="C88" s="61" t="s">
        <v>139</v>
      </c>
      <c r="J88" s="111">
        <f>BK88</f>
        <v>0</v>
      </c>
      <c r="L88" s="32"/>
      <c r="M88" s="59"/>
      <c r="N88" s="50"/>
      <c r="O88" s="50"/>
      <c r="P88" s="112">
        <f>P89+P125</f>
        <v>0</v>
      </c>
      <c r="Q88" s="50"/>
      <c r="R88" s="112">
        <f>R89+R125</f>
        <v>0</v>
      </c>
      <c r="S88" s="50"/>
      <c r="T88" s="113">
        <f>T89+T125</f>
        <v>0</v>
      </c>
      <c r="AT88" s="17" t="s">
        <v>69</v>
      </c>
      <c r="AU88" s="17" t="s">
        <v>121</v>
      </c>
      <c r="BK88" s="114">
        <f>BK89+BK125</f>
        <v>0</v>
      </c>
    </row>
    <row r="89" spans="2:65" s="10" customFormat="1" ht="25.9" customHeight="1">
      <c r="B89" s="115"/>
      <c r="D89" s="116" t="s">
        <v>69</v>
      </c>
      <c r="E89" s="117" t="s">
        <v>2571</v>
      </c>
      <c r="F89" s="117" t="s">
        <v>2572</v>
      </c>
      <c r="I89" s="118"/>
      <c r="J89" s="119">
        <f>BK89</f>
        <v>0</v>
      </c>
      <c r="L89" s="115"/>
      <c r="M89" s="120"/>
      <c r="P89" s="121">
        <f>P90</f>
        <v>0</v>
      </c>
      <c r="R89" s="121">
        <f>R90</f>
        <v>0</v>
      </c>
      <c r="T89" s="122">
        <f>T90</f>
        <v>0</v>
      </c>
      <c r="AR89" s="116" t="s">
        <v>78</v>
      </c>
      <c r="AT89" s="123" t="s">
        <v>69</v>
      </c>
      <c r="AU89" s="123" t="s">
        <v>70</v>
      </c>
      <c r="AY89" s="116" t="s">
        <v>142</v>
      </c>
      <c r="BK89" s="124">
        <f>BK90</f>
        <v>0</v>
      </c>
    </row>
    <row r="90" spans="2:65" s="10" customFormat="1" ht="22.9" customHeight="1">
      <c r="B90" s="115"/>
      <c r="D90" s="116" t="s">
        <v>69</v>
      </c>
      <c r="E90" s="179" t="s">
        <v>173</v>
      </c>
      <c r="F90" s="179" t="s">
        <v>2702</v>
      </c>
      <c r="I90" s="118"/>
      <c r="J90" s="180">
        <f>BK90</f>
        <v>0</v>
      </c>
      <c r="L90" s="115"/>
      <c r="M90" s="120"/>
      <c r="P90" s="121">
        <f>SUM(P91:P124)</f>
        <v>0</v>
      </c>
      <c r="R90" s="121">
        <f>SUM(R91:R124)</f>
        <v>0</v>
      </c>
      <c r="T90" s="122">
        <f>SUM(T91:T124)</f>
        <v>0</v>
      </c>
      <c r="AR90" s="116" t="s">
        <v>78</v>
      </c>
      <c r="AT90" s="123" t="s">
        <v>69</v>
      </c>
      <c r="AU90" s="123" t="s">
        <v>78</v>
      </c>
      <c r="AY90" s="116" t="s">
        <v>142</v>
      </c>
      <c r="BK90" s="124">
        <f>SUM(BK91:BK124)</f>
        <v>0</v>
      </c>
    </row>
    <row r="91" spans="2:65" s="1" customFormat="1" ht="24.2" customHeight="1">
      <c r="B91" s="32"/>
      <c r="C91" s="160" t="s">
        <v>78</v>
      </c>
      <c r="D91" s="160" t="s">
        <v>316</v>
      </c>
      <c r="E91" s="161" t="s">
        <v>2101</v>
      </c>
      <c r="F91" s="162" t="s">
        <v>2947</v>
      </c>
      <c r="G91" s="163" t="s">
        <v>353</v>
      </c>
      <c r="H91" s="164">
        <v>3.6999999999999998E-2</v>
      </c>
      <c r="I91" s="165"/>
      <c r="J91" s="166">
        <f>ROUND(I91*H91,2)</f>
        <v>0</v>
      </c>
      <c r="K91" s="162" t="s">
        <v>147</v>
      </c>
      <c r="L91" s="32"/>
      <c r="M91" s="167" t="s">
        <v>19</v>
      </c>
      <c r="N91" s="168" t="s">
        <v>41</v>
      </c>
      <c r="P91" s="135">
        <f>O91*H91</f>
        <v>0</v>
      </c>
      <c r="Q91" s="135">
        <v>0</v>
      </c>
      <c r="R91" s="135">
        <f>Q91*H91</f>
        <v>0</v>
      </c>
      <c r="S91" s="135">
        <v>0</v>
      </c>
      <c r="T91" s="136">
        <f>S91*H91</f>
        <v>0</v>
      </c>
      <c r="AR91" s="137" t="s">
        <v>149</v>
      </c>
      <c r="AT91" s="137" t="s">
        <v>316</v>
      </c>
      <c r="AU91" s="137" t="s">
        <v>80</v>
      </c>
      <c r="AY91" s="17" t="s">
        <v>142</v>
      </c>
      <c r="BE91" s="138">
        <f>IF(N91="základní",J91,0)</f>
        <v>0</v>
      </c>
      <c r="BF91" s="138">
        <f>IF(N91="snížená",J91,0)</f>
        <v>0</v>
      </c>
      <c r="BG91" s="138">
        <f>IF(N91="zákl. přenesená",J91,0)</f>
        <v>0</v>
      </c>
      <c r="BH91" s="138">
        <f>IF(N91="sníž. přenesená",J91,0)</f>
        <v>0</v>
      </c>
      <c r="BI91" s="138">
        <f>IF(N91="nulová",J91,0)</f>
        <v>0</v>
      </c>
      <c r="BJ91" s="17" t="s">
        <v>78</v>
      </c>
      <c r="BK91" s="138">
        <f>ROUND(I91*H91,2)</f>
        <v>0</v>
      </c>
      <c r="BL91" s="17" t="s">
        <v>149</v>
      </c>
      <c r="BM91" s="137" t="s">
        <v>80</v>
      </c>
    </row>
    <row r="92" spans="2:65" s="1" customFormat="1" ht="24.2" customHeight="1">
      <c r="B92" s="32"/>
      <c r="C92" s="160" t="s">
        <v>80</v>
      </c>
      <c r="D92" s="160" t="s">
        <v>316</v>
      </c>
      <c r="E92" s="161" t="s">
        <v>2948</v>
      </c>
      <c r="F92" s="162" t="s">
        <v>2949</v>
      </c>
      <c r="G92" s="163" t="s">
        <v>298</v>
      </c>
      <c r="H92" s="164">
        <v>42.5</v>
      </c>
      <c r="I92" s="165"/>
      <c r="J92" s="166">
        <f>ROUND(I92*H92,2)</f>
        <v>0</v>
      </c>
      <c r="K92" s="162" t="s">
        <v>147</v>
      </c>
      <c r="L92" s="32"/>
      <c r="M92" s="167" t="s">
        <v>19</v>
      </c>
      <c r="N92" s="168" t="s">
        <v>41</v>
      </c>
      <c r="P92" s="135">
        <f>O92*H92</f>
        <v>0</v>
      </c>
      <c r="Q92" s="135">
        <v>0</v>
      </c>
      <c r="R92" s="135">
        <f>Q92*H92</f>
        <v>0</v>
      </c>
      <c r="S92" s="135">
        <v>0</v>
      </c>
      <c r="T92" s="136">
        <f>S92*H92</f>
        <v>0</v>
      </c>
      <c r="AR92" s="137" t="s">
        <v>149</v>
      </c>
      <c r="AT92" s="137" t="s">
        <v>316</v>
      </c>
      <c r="AU92" s="137" t="s">
        <v>80</v>
      </c>
      <c r="AY92" s="17" t="s">
        <v>142</v>
      </c>
      <c r="BE92" s="138">
        <f>IF(N92="základní",J92,0)</f>
        <v>0</v>
      </c>
      <c r="BF92" s="138">
        <f>IF(N92="snížená",J92,0)</f>
        <v>0</v>
      </c>
      <c r="BG92" s="138">
        <f>IF(N92="zákl. přenesená",J92,0)</f>
        <v>0</v>
      </c>
      <c r="BH92" s="138">
        <f>IF(N92="sníž. přenesená",J92,0)</f>
        <v>0</v>
      </c>
      <c r="BI92" s="138">
        <f>IF(N92="nulová",J92,0)</f>
        <v>0</v>
      </c>
      <c r="BJ92" s="17" t="s">
        <v>78</v>
      </c>
      <c r="BK92" s="138">
        <f>ROUND(I92*H92,2)</f>
        <v>0</v>
      </c>
      <c r="BL92" s="17" t="s">
        <v>149</v>
      </c>
      <c r="BM92" s="137" t="s">
        <v>149</v>
      </c>
    </row>
    <row r="93" spans="2:65" s="11" customFormat="1" ht="11.25">
      <c r="B93" s="139"/>
      <c r="D93" s="140" t="s">
        <v>151</v>
      </c>
      <c r="E93" s="141" t="s">
        <v>19</v>
      </c>
      <c r="F93" s="142" t="s">
        <v>2950</v>
      </c>
      <c r="H93" s="143">
        <v>42.5</v>
      </c>
      <c r="I93" s="144"/>
      <c r="L93" s="139"/>
      <c r="M93" s="145"/>
      <c r="T93" s="146"/>
      <c r="AT93" s="141" t="s">
        <v>151</v>
      </c>
      <c r="AU93" s="141" t="s">
        <v>80</v>
      </c>
      <c r="AV93" s="11" t="s">
        <v>80</v>
      </c>
      <c r="AW93" s="11" t="s">
        <v>31</v>
      </c>
      <c r="AX93" s="11" t="s">
        <v>70</v>
      </c>
      <c r="AY93" s="141" t="s">
        <v>142</v>
      </c>
    </row>
    <row r="94" spans="2:65" s="12" customFormat="1" ht="11.25">
      <c r="B94" s="147"/>
      <c r="D94" s="140" t="s">
        <v>151</v>
      </c>
      <c r="E94" s="148" t="s">
        <v>19</v>
      </c>
      <c r="F94" s="149" t="s">
        <v>154</v>
      </c>
      <c r="H94" s="150">
        <v>42.5</v>
      </c>
      <c r="I94" s="151"/>
      <c r="L94" s="147"/>
      <c r="M94" s="152"/>
      <c r="T94" s="153"/>
      <c r="AT94" s="148" t="s">
        <v>151</v>
      </c>
      <c r="AU94" s="148" t="s">
        <v>80</v>
      </c>
      <c r="AV94" s="12" t="s">
        <v>149</v>
      </c>
      <c r="AW94" s="12" t="s">
        <v>31</v>
      </c>
      <c r="AX94" s="12" t="s">
        <v>78</v>
      </c>
      <c r="AY94" s="148" t="s">
        <v>142</v>
      </c>
    </row>
    <row r="95" spans="2:65" s="1" customFormat="1" ht="16.5" customHeight="1">
      <c r="B95" s="32"/>
      <c r="C95" s="160" t="s">
        <v>161</v>
      </c>
      <c r="D95" s="160" t="s">
        <v>316</v>
      </c>
      <c r="E95" s="161" t="s">
        <v>2951</v>
      </c>
      <c r="F95" s="162" t="s">
        <v>2952</v>
      </c>
      <c r="G95" s="163" t="s">
        <v>298</v>
      </c>
      <c r="H95" s="164">
        <v>71.093999999999994</v>
      </c>
      <c r="I95" s="165"/>
      <c r="J95" s="166">
        <f>ROUND(I95*H95,2)</f>
        <v>0</v>
      </c>
      <c r="K95" s="162" t="s">
        <v>147</v>
      </c>
      <c r="L95" s="32"/>
      <c r="M95" s="167" t="s">
        <v>19</v>
      </c>
      <c r="N95" s="168" t="s">
        <v>41</v>
      </c>
      <c r="P95" s="135">
        <f>O95*H95</f>
        <v>0</v>
      </c>
      <c r="Q95" s="135">
        <v>0</v>
      </c>
      <c r="R95" s="135">
        <f>Q95*H95</f>
        <v>0</v>
      </c>
      <c r="S95" s="135">
        <v>0</v>
      </c>
      <c r="T95" s="136">
        <f>S95*H95</f>
        <v>0</v>
      </c>
      <c r="AR95" s="137" t="s">
        <v>149</v>
      </c>
      <c r="AT95" s="137" t="s">
        <v>316</v>
      </c>
      <c r="AU95" s="137" t="s">
        <v>80</v>
      </c>
      <c r="AY95" s="17" t="s">
        <v>142</v>
      </c>
      <c r="BE95" s="138">
        <f>IF(N95="základní",J95,0)</f>
        <v>0</v>
      </c>
      <c r="BF95" s="138">
        <f>IF(N95="snížená",J95,0)</f>
        <v>0</v>
      </c>
      <c r="BG95" s="138">
        <f>IF(N95="zákl. přenesená",J95,0)</f>
        <v>0</v>
      </c>
      <c r="BH95" s="138">
        <f>IF(N95="sníž. přenesená",J95,0)</f>
        <v>0</v>
      </c>
      <c r="BI95" s="138">
        <f>IF(N95="nulová",J95,0)</f>
        <v>0</v>
      </c>
      <c r="BJ95" s="17" t="s">
        <v>78</v>
      </c>
      <c r="BK95" s="138">
        <f>ROUND(I95*H95,2)</f>
        <v>0</v>
      </c>
      <c r="BL95" s="17" t="s">
        <v>149</v>
      </c>
      <c r="BM95" s="137" t="s">
        <v>179</v>
      </c>
    </row>
    <row r="96" spans="2:65" s="1" customFormat="1" ht="21.75" customHeight="1">
      <c r="B96" s="32"/>
      <c r="C96" s="125" t="s">
        <v>149</v>
      </c>
      <c r="D96" s="125" t="s">
        <v>143</v>
      </c>
      <c r="E96" s="126" t="s">
        <v>303</v>
      </c>
      <c r="F96" s="127" t="s">
        <v>304</v>
      </c>
      <c r="G96" s="128" t="s">
        <v>290</v>
      </c>
      <c r="H96" s="129">
        <v>410.63799999999998</v>
      </c>
      <c r="I96" s="130"/>
      <c r="J96" s="131">
        <f>ROUND(I96*H96,2)</f>
        <v>0</v>
      </c>
      <c r="K96" s="127" t="s">
        <v>147</v>
      </c>
      <c r="L96" s="132"/>
      <c r="M96" s="133" t="s">
        <v>19</v>
      </c>
      <c r="N96" s="134" t="s">
        <v>41</v>
      </c>
      <c r="P96" s="135">
        <f>O96*H96</f>
        <v>0</v>
      </c>
      <c r="Q96" s="135">
        <v>0</v>
      </c>
      <c r="R96" s="135">
        <f>Q96*H96</f>
        <v>0</v>
      </c>
      <c r="S96" s="135">
        <v>0</v>
      </c>
      <c r="T96" s="136">
        <f>S96*H96</f>
        <v>0</v>
      </c>
      <c r="AR96" s="137" t="s">
        <v>148</v>
      </c>
      <c r="AT96" s="137" t="s">
        <v>143</v>
      </c>
      <c r="AU96" s="137" t="s">
        <v>80</v>
      </c>
      <c r="AY96" s="17" t="s">
        <v>142</v>
      </c>
      <c r="BE96" s="138">
        <f>IF(N96="základní",J96,0)</f>
        <v>0</v>
      </c>
      <c r="BF96" s="138">
        <f>IF(N96="snížená",J96,0)</f>
        <v>0</v>
      </c>
      <c r="BG96" s="138">
        <f>IF(N96="zákl. přenesená",J96,0)</f>
        <v>0</v>
      </c>
      <c r="BH96" s="138">
        <f>IF(N96="sníž. přenesená",J96,0)</f>
        <v>0</v>
      </c>
      <c r="BI96" s="138">
        <f>IF(N96="nulová",J96,0)</f>
        <v>0</v>
      </c>
      <c r="BJ96" s="17" t="s">
        <v>78</v>
      </c>
      <c r="BK96" s="138">
        <f>ROUND(I96*H96,2)</f>
        <v>0</v>
      </c>
      <c r="BL96" s="17" t="s">
        <v>149</v>
      </c>
      <c r="BM96" s="137" t="s">
        <v>148</v>
      </c>
    </row>
    <row r="97" spans="2:65" s="11" customFormat="1" ht="11.25">
      <c r="B97" s="139"/>
      <c r="D97" s="140" t="s">
        <v>151</v>
      </c>
      <c r="E97" s="141" t="s">
        <v>19</v>
      </c>
      <c r="F97" s="142" t="s">
        <v>2953</v>
      </c>
      <c r="H97" s="143">
        <v>83.125</v>
      </c>
      <c r="I97" s="144"/>
      <c r="L97" s="139"/>
      <c r="M97" s="145"/>
      <c r="T97" s="146"/>
      <c r="AT97" s="141" t="s">
        <v>151</v>
      </c>
      <c r="AU97" s="141" t="s">
        <v>80</v>
      </c>
      <c r="AV97" s="11" t="s">
        <v>80</v>
      </c>
      <c r="AW97" s="11" t="s">
        <v>31</v>
      </c>
      <c r="AX97" s="11" t="s">
        <v>70</v>
      </c>
      <c r="AY97" s="141" t="s">
        <v>142</v>
      </c>
    </row>
    <row r="98" spans="2:65" s="11" customFormat="1" ht="11.25">
      <c r="B98" s="139"/>
      <c r="D98" s="140" t="s">
        <v>151</v>
      </c>
      <c r="E98" s="141" t="s">
        <v>19</v>
      </c>
      <c r="F98" s="142" t="s">
        <v>2954</v>
      </c>
      <c r="H98" s="143">
        <v>133</v>
      </c>
      <c r="I98" s="144"/>
      <c r="L98" s="139"/>
      <c r="M98" s="145"/>
      <c r="T98" s="146"/>
      <c r="AT98" s="141" t="s">
        <v>151</v>
      </c>
      <c r="AU98" s="141" t="s">
        <v>80</v>
      </c>
      <c r="AV98" s="11" t="s">
        <v>80</v>
      </c>
      <c r="AW98" s="11" t="s">
        <v>31</v>
      </c>
      <c r="AX98" s="11" t="s">
        <v>70</v>
      </c>
      <c r="AY98" s="141" t="s">
        <v>142</v>
      </c>
    </row>
    <row r="99" spans="2:65" s="12" customFormat="1" ht="11.25">
      <c r="B99" s="147"/>
      <c r="D99" s="140" t="s">
        <v>151</v>
      </c>
      <c r="E99" s="148" t="s">
        <v>19</v>
      </c>
      <c r="F99" s="149" t="s">
        <v>154</v>
      </c>
      <c r="H99" s="150">
        <v>216.125</v>
      </c>
      <c r="I99" s="151"/>
      <c r="L99" s="147"/>
      <c r="M99" s="152"/>
      <c r="T99" s="153"/>
      <c r="AT99" s="148" t="s">
        <v>151</v>
      </c>
      <c r="AU99" s="148" t="s">
        <v>80</v>
      </c>
      <c r="AV99" s="12" t="s">
        <v>149</v>
      </c>
      <c r="AW99" s="12" t="s">
        <v>31</v>
      </c>
      <c r="AX99" s="12" t="s">
        <v>70</v>
      </c>
      <c r="AY99" s="148" t="s">
        <v>142</v>
      </c>
    </row>
    <row r="100" spans="2:65" s="11" customFormat="1" ht="11.25">
      <c r="B100" s="139"/>
      <c r="D100" s="140" t="s">
        <v>151</v>
      </c>
      <c r="E100" s="141" t="s">
        <v>19</v>
      </c>
      <c r="F100" s="142" t="s">
        <v>2955</v>
      </c>
      <c r="H100" s="143">
        <v>410.63799999999998</v>
      </c>
      <c r="I100" s="144"/>
      <c r="L100" s="139"/>
      <c r="M100" s="145"/>
      <c r="T100" s="146"/>
      <c r="AT100" s="141" t="s">
        <v>151</v>
      </c>
      <c r="AU100" s="141" t="s">
        <v>80</v>
      </c>
      <c r="AV100" s="11" t="s">
        <v>80</v>
      </c>
      <c r="AW100" s="11" t="s">
        <v>31</v>
      </c>
      <c r="AX100" s="11" t="s">
        <v>70</v>
      </c>
      <c r="AY100" s="141" t="s">
        <v>142</v>
      </c>
    </row>
    <row r="101" spans="2:65" s="12" customFormat="1" ht="11.25">
      <c r="B101" s="147"/>
      <c r="D101" s="140" t="s">
        <v>151</v>
      </c>
      <c r="E101" s="148" t="s">
        <v>19</v>
      </c>
      <c r="F101" s="149" t="s">
        <v>154</v>
      </c>
      <c r="H101" s="150">
        <v>410.63799999999998</v>
      </c>
      <c r="I101" s="151"/>
      <c r="L101" s="147"/>
      <c r="M101" s="152"/>
      <c r="T101" s="153"/>
      <c r="AT101" s="148" t="s">
        <v>151</v>
      </c>
      <c r="AU101" s="148" t="s">
        <v>80</v>
      </c>
      <c r="AV101" s="12" t="s">
        <v>149</v>
      </c>
      <c r="AW101" s="12" t="s">
        <v>31</v>
      </c>
      <c r="AX101" s="12" t="s">
        <v>78</v>
      </c>
      <c r="AY101" s="148" t="s">
        <v>142</v>
      </c>
    </row>
    <row r="102" spans="2:65" s="1" customFormat="1" ht="24.2" customHeight="1">
      <c r="B102" s="32"/>
      <c r="C102" s="160" t="s">
        <v>173</v>
      </c>
      <c r="D102" s="160" t="s">
        <v>316</v>
      </c>
      <c r="E102" s="161" t="s">
        <v>2956</v>
      </c>
      <c r="F102" s="162" t="s">
        <v>2957</v>
      </c>
      <c r="G102" s="163" t="s">
        <v>319</v>
      </c>
      <c r="H102" s="164">
        <v>125</v>
      </c>
      <c r="I102" s="165"/>
      <c r="J102" s="166">
        <f>ROUND(I102*H102,2)</f>
        <v>0</v>
      </c>
      <c r="K102" s="162" t="s">
        <v>19</v>
      </c>
      <c r="L102" s="32"/>
      <c r="M102" s="167" t="s">
        <v>19</v>
      </c>
      <c r="N102" s="168" t="s">
        <v>41</v>
      </c>
      <c r="P102" s="135">
        <f>O102*H102</f>
        <v>0</v>
      </c>
      <c r="Q102" s="135">
        <v>0</v>
      </c>
      <c r="R102" s="135">
        <f>Q102*H102</f>
        <v>0</v>
      </c>
      <c r="S102" s="135">
        <v>0</v>
      </c>
      <c r="T102" s="136">
        <f>S102*H102</f>
        <v>0</v>
      </c>
      <c r="AR102" s="137" t="s">
        <v>149</v>
      </c>
      <c r="AT102" s="137" t="s">
        <v>316</v>
      </c>
      <c r="AU102" s="137" t="s">
        <v>80</v>
      </c>
      <c r="AY102" s="17" t="s">
        <v>142</v>
      </c>
      <c r="BE102" s="138">
        <f>IF(N102="základní",J102,0)</f>
        <v>0</v>
      </c>
      <c r="BF102" s="138">
        <f>IF(N102="snížená",J102,0)</f>
        <v>0</v>
      </c>
      <c r="BG102" s="138">
        <f>IF(N102="zákl. přenesená",J102,0)</f>
        <v>0</v>
      </c>
      <c r="BH102" s="138">
        <f>IF(N102="sníž. přenesená",J102,0)</f>
        <v>0</v>
      </c>
      <c r="BI102" s="138">
        <f>IF(N102="nulová",J102,0)</f>
        <v>0</v>
      </c>
      <c r="BJ102" s="17" t="s">
        <v>78</v>
      </c>
      <c r="BK102" s="138">
        <f>ROUND(I102*H102,2)</f>
        <v>0</v>
      </c>
      <c r="BL102" s="17" t="s">
        <v>149</v>
      </c>
      <c r="BM102" s="137" t="s">
        <v>200</v>
      </c>
    </row>
    <row r="103" spans="2:65" s="11" customFormat="1" ht="11.25">
      <c r="B103" s="139"/>
      <c r="D103" s="140" t="s">
        <v>151</v>
      </c>
      <c r="E103" s="141" t="s">
        <v>19</v>
      </c>
      <c r="F103" s="142" t="s">
        <v>2958</v>
      </c>
      <c r="H103" s="143">
        <v>125</v>
      </c>
      <c r="I103" s="144"/>
      <c r="L103" s="139"/>
      <c r="M103" s="145"/>
      <c r="T103" s="146"/>
      <c r="AT103" s="141" t="s">
        <v>151</v>
      </c>
      <c r="AU103" s="141" t="s">
        <v>80</v>
      </c>
      <c r="AV103" s="11" t="s">
        <v>80</v>
      </c>
      <c r="AW103" s="11" t="s">
        <v>31</v>
      </c>
      <c r="AX103" s="11" t="s">
        <v>70</v>
      </c>
      <c r="AY103" s="141" t="s">
        <v>142</v>
      </c>
    </row>
    <row r="104" spans="2:65" s="12" customFormat="1" ht="11.25">
      <c r="B104" s="147"/>
      <c r="D104" s="140" t="s">
        <v>151</v>
      </c>
      <c r="E104" s="148" t="s">
        <v>19</v>
      </c>
      <c r="F104" s="149" t="s">
        <v>154</v>
      </c>
      <c r="H104" s="150">
        <v>125</v>
      </c>
      <c r="I104" s="151"/>
      <c r="L104" s="147"/>
      <c r="M104" s="152"/>
      <c r="T104" s="153"/>
      <c r="AT104" s="148" t="s">
        <v>151</v>
      </c>
      <c r="AU104" s="148" t="s">
        <v>80</v>
      </c>
      <c r="AV104" s="12" t="s">
        <v>149</v>
      </c>
      <c r="AW104" s="12" t="s">
        <v>31</v>
      </c>
      <c r="AX104" s="12" t="s">
        <v>78</v>
      </c>
      <c r="AY104" s="148" t="s">
        <v>142</v>
      </c>
    </row>
    <row r="105" spans="2:65" s="1" customFormat="1" ht="24.2" customHeight="1">
      <c r="B105" s="32"/>
      <c r="C105" s="160" t="s">
        <v>179</v>
      </c>
      <c r="D105" s="160" t="s">
        <v>316</v>
      </c>
      <c r="E105" s="161" t="s">
        <v>2959</v>
      </c>
      <c r="F105" s="162" t="s">
        <v>2960</v>
      </c>
      <c r="G105" s="163" t="s">
        <v>298</v>
      </c>
      <c r="H105" s="164">
        <v>33</v>
      </c>
      <c r="I105" s="165"/>
      <c r="J105" s="166">
        <f>ROUND(I105*H105,2)</f>
        <v>0</v>
      </c>
      <c r="K105" s="162" t="s">
        <v>147</v>
      </c>
      <c r="L105" s="32"/>
      <c r="M105" s="167" t="s">
        <v>19</v>
      </c>
      <c r="N105" s="168" t="s">
        <v>41</v>
      </c>
      <c r="P105" s="135">
        <f>O105*H105</f>
        <v>0</v>
      </c>
      <c r="Q105" s="135">
        <v>0</v>
      </c>
      <c r="R105" s="135">
        <f>Q105*H105</f>
        <v>0</v>
      </c>
      <c r="S105" s="135">
        <v>0</v>
      </c>
      <c r="T105" s="136">
        <f>S105*H105</f>
        <v>0</v>
      </c>
      <c r="AR105" s="137" t="s">
        <v>149</v>
      </c>
      <c r="AT105" s="137" t="s">
        <v>316</v>
      </c>
      <c r="AU105" s="137" t="s">
        <v>80</v>
      </c>
      <c r="AY105" s="17" t="s">
        <v>142</v>
      </c>
      <c r="BE105" s="138">
        <f>IF(N105="základní",J105,0)</f>
        <v>0</v>
      </c>
      <c r="BF105" s="138">
        <f>IF(N105="snížená",J105,0)</f>
        <v>0</v>
      </c>
      <c r="BG105" s="138">
        <f>IF(N105="zákl. přenesená",J105,0)</f>
        <v>0</v>
      </c>
      <c r="BH105" s="138">
        <f>IF(N105="sníž. přenesená",J105,0)</f>
        <v>0</v>
      </c>
      <c r="BI105" s="138">
        <f>IF(N105="nulová",J105,0)</f>
        <v>0</v>
      </c>
      <c r="BJ105" s="17" t="s">
        <v>78</v>
      </c>
      <c r="BK105" s="138">
        <f>ROUND(I105*H105,2)</f>
        <v>0</v>
      </c>
      <c r="BL105" s="17" t="s">
        <v>149</v>
      </c>
      <c r="BM105" s="137" t="s">
        <v>8</v>
      </c>
    </row>
    <row r="106" spans="2:65" s="11" customFormat="1" ht="22.5">
      <c r="B106" s="139"/>
      <c r="D106" s="140" t="s">
        <v>151</v>
      </c>
      <c r="E106" s="141" t="s">
        <v>19</v>
      </c>
      <c r="F106" s="142" t="s">
        <v>2961</v>
      </c>
      <c r="H106" s="143">
        <v>33</v>
      </c>
      <c r="I106" s="144"/>
      <c r="L106" s="139"/>
      <c r="M106" s="145"/>
      <c r="T106" s="146"/>
      <c r="AT106" s="141" t="s">
        <v>151</v>
      </c>
      <c r="AU106" s="141" t="s">
        <v>80</v>
      </c>
      <c r="AV106" s="11" t="s">
        <v>80</v>
      </c>
      <c r="AW106" s="11" t="s">
        <v>31</v>
      </c>
      <c r="AX106" s="11" t="s">
        <v>70</v>
      </c>
      <c r="AY106" s="141" t="s">
        <v>142</v>
      </c>
    </row>
    <row r="107" spans="2:65" s="12" customFormat="1" ht="11.25">
      <c r="B107" s="147"/>
      <c r="D107" s="140" t="s">
        <v>151</v>
      </c>
      <c r="E107" s="148" t="s">
        <v>19</v>
      </c>
      <c r="F107" s="149" t="s">
        <v>154</v>
      </c>
      <c r="H107" s="150">
        <v>33</v>
      </c>
      <c r="I107" s="151"/>
      <c r="L107" s="147"/>
      <c r="M107" s="152"/>
      <c r="T107" s="153"/>
      <c r="AT107" s="148" t="s">
        <v>151</v>
      </c>
      <c r="AU107" s="148" t="s">
        <v>80</v>
      </c>
      <c r="AV107" s="12" t="s">
        <v>149</v>
      </c>
      <c r="AW107" s="12" t="s">
        <v>31</v>
      </c>
      <c r="AX107" s="12" t="s">
        <v>78</v>
      </c>
      <c r="AY107" s="148" t="s">
        <v>142</v>
      </c>
    </row>
    <row r="108" spans="2:65" s="1" customFormat="1" ht="24.2" customHeight="1">
      <c r="B108" s="32"/>
      <c r="C108" s="125" t="s">
        <v>188</v>
      </c>
      <c r="D108" s="125" t="s">
        <v>143</v>
      </c>
      <c r="E108" s="126" t="s">
        <v>2962</v>
      </c>
      <c r="F108" s="127" t="s">
        <v>2963</v>
      </c>
      <c r="G108" s="128" t="s">
        <v>290</v>
      </c>
      <c r="H108" s="129">
        <v>56.1</v>
      </c>
      <c r="I108" s="130"/>
      <c r="J108" s="131">
        <f>ROUND(I108*H108,2)</f>
        <v>0</v>
      </c>
      <c r="K108" s="127" t="s">
        <v>147</v>
      </c>
      <c r="L108" s="132"/>
      <c r="M108" s="133" t="s">
        <v>19</v>
      </c>
      <c r="N108" s="134" t="s">
        <v>41</v>
      </c>
      <c r="P108" s="135">
        <f>O108*H108</f>
        <v>0</v>
      </c>
      <c r="Q108" s="135">
        <v>0</v>
      </c>
      <c r="R108" s="135">
        <f>Q108*H108</f>
        <v>0</v>
      </c>
      <c r="S108" s="135">
        <v>0</v>
      </c>
      <c r="T108" s="136">
        <f>S108*H108</f>
        <v>0</v>
      </c>
      <c r="AR108" s="137" t="s">
        <v>148</v>
      </c>
      <c r="AT108" s="137" t="s">
        <v>143</v>
      </c>
      <c r="AU108" s="137" t="s">
        <v>80</v>
      </c>
      <c r="AY108" s="17" t="s">
        <v>142</v>
      </c>
      <c r="BE108" s="138">
        <f>IF(N108="základní",J108,0)</f>
        <v>0</v>
      </c>
      <c r="BF108" s="138">
        <f>IF(N108="snížená",J108,0)</f>
        <v>0</v>
      </c>
      <c r="BG108" s="138">
        <f>IF(N108="zákl. přenesená",J108,0)</f>
        <v>0</v>
      </c>
      <c r="BH108" s="138">
        <f>IF(N108="sníž. přenesená",J108,0)</f>
        <v>0</v>
      </c>
      <c r="BI108" s="138">
        <f>IF(N108="nulová",J108,0)</f>
        <v>0</v>
      </c>
      <c r="BJ108" s="17" t="s">
        <v>78</v>
      </c>
      <c r="BK108" s="138">
        <f>ROUND(I108*H108,2)</f>
        <v>0</v>
      </c>
      <c r="BL108" s="17" t="s">
        <v>149</v>
      </c>
      <c r="BM108" s="137" t="s">
        <v>222</v>
      </c>
    </row>
    <row r="109" spans="2:65" s="11" customFormat="1" ht="11.25">
      <c r="B109" s="139"/>
      <c r="D109" s="140" t="s">
        <v>151</v>
      </c>
      <c r="E109" s="141" t="s">
        <v>19</v>
      </c>
      <c r="F109" s="142" t="s">
        <v>2964</v>
      </c>
      <c r="H109" s="143">
        <v>56.1</v>
      </c>
      <c r="I109" s="144"/>
      <c r="L109" s="139"/>
      <c r="M109" s="145"/>
      <c r="T109" s="146"/>
      <c r="AT109" s="141" t="s">
        <v>151</v>
      </c>
      <c r="AU109" s="141" t="s">
        <v>80</v>
      </c>
      <c r="AV109" s="11" t="s">
        <v>80</v>
      </c>
      <c r="AW109" s="11" t="s">
        <v>31</v>
      </c>
      <c r="AX109" s="11" t="s">
        <v>70</v>
      </c>
      <c r="AY109" s="141" t="s">
        <v>142</v>
      </c>
    </row>
    <row r="110" spans="2:65" s="12" customFormat="1" ht="11.25">
      <c r="B110" s="147"/>
      <c r="D110" s="140" t="s">
        <v>151</v>
      </c>
      <c r="E110" s="148" t="s">
        <v>19</v>
      </c>
      <c r="F110" s="149" t="s">
        <v>154</v>
      </c>
      <c r="H110" s="150">
        <v>56.1</v>
      </c>
      <c r="I110" s="151"/>
      <c r="L110" s="147"/>
      <c r="M110" s="152"/>
      <c r="T110" s="153"/>
      <c r="AT110" s="148" t="s">
        <v>151</v>
      </c>
      <c r="AU110" s="148" t="s">
        <v>80</v>
      </c>
      <c r="AV110" s="12" t="s">
        <v>149</v>
      </c>
      <c r="AW110" s="12" t="s">
        <v>31</v>
      </c>
      <c r="AX110" s="12" t="s">
        <v>78</v>
      </c>
      <c r="AY110" s="148" t="s">
        <v>142</v>
      </c>
    </row>
    <row r="111" spans="2:65" s="1" customFormat="1" ht="24.2" customHeight="1">
      <c r="B111" s="32"/>
      <c r="C111" s="160" t="s">
        <v>148</v>
      </c>
      <c r="D111" s="160" t="s">
        <v>316</v>
      </c>
      <c r="E111" s="161" t="s">
        <v>2106</v>
      </c>
      <c r="F111" s="162" t="s">
        <v>2965</v>
      </c>
      <c r="G111" s="163" t="s">
        <v>353</v>
      </c>
      <c r="H111" s="164">
        <v>0.19</v>
      </c>
      <c r="I111" s="165"/>
      <c r="J111" s="166">
        <f t="shared" ref="J111:J118" si="0">ROUND(I111*H111,2)</f>
        <v>0</v>
      </c>
      <c r="K111" s="162" t="s">
        <v>147</v>
      </c>
      <c r="L111" s="32"/>
      <c r="M111" s="167" t="s">
        <v>19</v>
      </c>
      <c r="N111" s="168" t="s">
        <v>41</v>
      </c>
      <c r="P111" s="135">
        <f t="shared" ref="P111:P118" si="1">O111*H111</f>
        <v>0</v>
      </c>
      <c r="Q111" s="135">
        <v>0</v>
      </c>
      <c r="R111" s="135">
        <f t="shared" ref="R111:R118" si="2">Q111*H111</f>
        <v>0</v>
      </c>
      <c r="S111" s="135">
        <v>0</v>
      </c>
      <c r="T111" s="136">
        <f t="shared" ref="T111:T118" si="3">S111*H111</f>
        <v>0</v>
      </c>
      <c r="AR111" s="137" t="s">
        <v>149</v>
      </c>
      <c r="AT111" s="137" t="s">
        <v>316</v>
      </c>
      <c r="AU111" s="137" t="s">
        <v>80</v>
      </c>
      <c r="AY111" s="17" t="s">
        <v>142</v>
      </c>
      <c r="BE111" s="138">
        <f t="shared" ref="BE111:BE118" si="4">IF(N111="základní",J111,0)</f>
        <v>0</v>
      </c>
      <c r="BF111" s="138">
        <f t="shared" ref="BF111:BF118" si="5">IF(N111="snížená",J111,0)</f>
        <v>0</v>
      </c>
      <c r="BG111" s="138">
        <f t="shared" ref="BG111:BG118" si="6">IF(N111="zákl. přenesená",J111,0)</f>
        <v>0</v>
      </c>
      <c r="BH111" s="138">
        <f t="shared" ref="BH111:BH118" si="7">IF(N111="sníž. přenesená",J111,0)</f>
        <v>0</v>
      </c>
      <c r="BI111" s="138">
        <f t="shared" ref="BI111:BI118" si="8">IF(N111="nulová",J111,0)</f>
        <v>0</v>
      </c>
      <c r="BJ111" s="17" t="s">
        <v>78</v>
      </c>
      <c r="BK111" s="138">
        <f t="shared" ref="BK111:BK118" si="9">ROUND(I111*H111,2)</f>
        <v>0</v>
      </c>
      <c r="BL111" s="17" t="s">
        <v>149</v>
      </c>
      <c r="BM111" s="137" t="s">
        <v>217</v>
      </c>
    </row>
    <row r="112" spans="2:65" s="1" customFormat="1" ht="24.2" customHeight="1">
      <c r="B112" s="32"/>
      <c r="C112" s="160" t="s">
        <v>195</v>
      </c>
      <c r="D112" s="160" t="s">
        <v>316</v>
      </c>
      <c r="E112" s="161" t="s">
        <v>2966</v>
      </c>
      <c r="F112" s="162" t="s">
        <v>2967</v>
      </c>
      <c r="G112" s="163" t="s">
        <v>435</v>
      </c>
      <c r="H112" s="164">
        <v>4</v>
      </c>
      <c r="I112" s="165"/>
      <c r="J112" s="166">
        <f t="shared" si="0"/>
        <v>0</v>
      </c>
      <c r="K112" s="162" t="s">
        <v>147</v>
      </c>
      <c r="L112" s="32"/>
      <c r="M112" s="167" t="s">
        <v>19</v>
      </c>
      <c r="N112" s="168" t="s">
        <v>41</v>
      </c>
      <c r="P112" s="135">
        <f t="shared" si="1"/>
        <v>0</v>
      </c>
      <c r="Q112" s="135">
        <v>0</v>
      </c>
      <c r="R112" s="135">
        <f t="shared" si="2"/>
        <v>0</v>
      </c>
      <c r="S112" s="135">
        <v>0</v>
      </c>
      <c r="T112" s="136">
        <f t="shared" si="3"/>
        <v>0</v>
      </c>
      <c r="AR112" s="137" t="s">
        <v>149</v>
      </c>
      <c r="AT112" s="137" t="s">
        <v>316</v>
      </c>
      <c r="AU112" s="137" t="s">
        <v>80</v>
      </c>
      <c r="AY112" s="17" t="s">
        <v>142</v>
      </c>
      <c r="BE112" s="138">
        <f t="shared" si="4"/>
        <v>0</v>
      </c>
      <c r="BF112" s="138">
        <f t="shared" si="5"/>
        <v>0</v>
      </c>
      <c r="BG112" s="138">
        <f t="shared" si="6"/>
        <v>0</v>
      </c>
      <c r="BH112" s="138">
        <f t="shared" si="7"/>
        <v>0</v>
      </c>
      <c r="BI112" s="138">
        <f t="shared" si="8"/>
        <v>0</v>
      </c>
      <c r="BJ112" s="17" t="s">
        <v>78</v>
      </c>
      <c r="BK112" s="138">
        <f t="shared" si="9"/>
        <v>0</v>
      </c>
      <c r="BL112" s="17" t="s">
        <v>149</v>
      </c>
      <c r="BM112" s="137" t="s">
        <v>226</v>
      </c>
    </row>
    <row r="113" spans="2:65" s="1" customFormat="1" ht="24.2" customHeight="1">
      <c r="B113" s="32"/>
      <c r="C113" s="160" t="s">
        <v>200</v>
      </c>
      <c r="D113" s="160" t="s">
        <v>316</v>
      </c>
      <c r="E113" s="161" t="s">
        <v>460</v>
      </c>
      <c r="F113" s="162" t="s">
        <v>2968</v>
      </c>
      <c r="G113" s="163" t="s">
        <v>435</v>
      </c>
      <c r="H113" s="164">
        <v>4</v>
      </c>
      <c r="I113" s="165"/>
      <c r="J113" s="166">
        <f t="shared" si="0"/>
        <v>0</v>
      </c>
      <c r="K113" s="162" t="s">
        <v>147</v>
      </c>
      <c r="L113" s="32"/>
      <c r="M113" s="167" t="s">
        <v>19</v>
      </c>
      <c r="N113" s="168" t="s">
        <v>41</v>
      </c>
      <c r="P113" s="135">
        <f t="shared" si="1"/>
        <v>0</v>
      </c>
      <c r="Q113" s="135">
        <v>0</v>
      </c>
      <c r="R113" s="135">
        <f t="shared" si="2"/>
        <v>0</v>
      </c>
      <c r="S113" s="135">
        <v>0</v>
      </c>
      <c r="T113" s="136">
        <f t="shared" si="3"/>
        <v>0</v>
      </c>
      <c r="AR113" s="137" t="s">
        <v>149</v>
      </c>
      <c r="AT113" s="137" t="s">
        <v>316</v>
      </c>
      <c r="AU113" s="137" t="s">
        <v>80</v>
      </c>
      <c r="AY113" s="17" t="s">
        <v>142</v>
      </c>
      <c r="BE113" s="138">
        <f t="shared" si="4"/>
        <v>0</v>
      </c>
      <c r="BF113" s="138">
        <f t="shared" si="5"/>
        <v>0</v>
      </c>
      <c r="BG113" s="138">
        <f t="shared" si="6"/>
        <v>0</v>
      </c>
      <c r="BH113" s="138">
        <f t="shared" si="7"/>
        <v>0</v>
      </c>
      <c r="BI113" s="138">
        <f t="shared" si="8"/>
        <v>0</v>
      </c>
      <c r="BJ113" s="17" t="s">
        <v>78</v>
      </c>
      <c r="BK113" s="138">
        <f t="shared" si="9"/>
        <v>0</v>
      </c>
      <c r="BL113" s="17" t="s">
        <v>149</v>
      </c>
      <c r="BM113" s="137" t="s">
        <v>14</v>
      </c>
    </row>
    <row r="114" spans="2:65" s="1" customFormat="1" ht="24.2" customHeight="1">
      <c r="B114" s="32"/>
      <c r="C114" s="160" t="s">
        <v>209</v>
      </c>
      <c r="D114" s="160" t="s">
        <v>316</v>
      </c>
      <c r="E114" s="161" t="s">
        <v>2969</v>
      </c>
      <c r="F114" s="162" t="s">
        <v>2970</v>
      </c>
      <c r="G114" s="163" t="s">
        <v>164</v>
      </c>
      <c r="H114" s="164">
        <v>150</v>
      </c>
      <c r="I114" s="165"/>
      <c r="J114" s="166">
        <f t="shared" si="0"/>
        <v>0</v>
      </c>
      <c r="K114" s="162" t="s">
        <v>147</v>
      </c>
      <c r="L114" s="32"/>
      <c r="M114" s="167" t="s">
        <v>19</v>
      </c>
      <c r="N114" s="168" t="s">
        <v>41</v>
      </c>
      <c r="P114" s="135">
        <f t="shared" si="1"/>
        <v>0</v>
      </c>
      <c r="Q114" s="135">
        <v>0</v>
      </c>
      <c r="R114" s="135">
        <f t="shared" si="2"/>
        <v>0</v>
      </c>
      <c r="S114" s="135">
        <v>0</v>
      </c>
      <c r="T114" s="136">
        <f t="shared" si="3"/>
        <v>0</v>
      </c>
      <c r="AR114" s="137" t="s">
        <v>149</v>
      </c>
      <c r="AT114" s="137" t="s">
        <v>316</v>
      </c>
      <c r="AU114" s="137" t="s">
        <v>80</v>
      </c>
      <c r="AY114" s="17" t="s">
        <v>142</v>
      </c>
      <c r="BE114" s="138">
        <f t="shared" si="4"/>
        <v>0</v>
      </c>
      <c r="BF114" s="138">
        <f t="shared" si="5"/>
        <v>0</v>
      </c>
      <c r="BG114" s="138">
        <f t="shared" si="6"/>
        <v>0</v>
      </c>
      <c r="BH114" s="138">
        <f t="shared" si="7"/>
        <v>0</v>
      </c>
      <c r="BI114" s="138">
        <f t="shared" si="8"/>
        <v>0</v>
      </c>
      <c r="BJ114" s="17" t="s">
        <v>78</v>
      </c>
      <c r="BK114" s="138">
        <f t="shared" si="9"/>
        <v>0</v>
      </c>
      <c r="BL114" s="17" t="s">
        <v>149</v>
      </c>
      <c r="BM114" s="137" t="s">
        <v>283</v>
      </c>
    </row>
    <row r="115" spans="2:65" s="1" customFormat="1" ht="24.2" customHeight="1">
      <c r="B115" s="32"/>
      <c r="C115" s="160" t="s">
        <v>8</v>
      </c>
      <c r="D115" s="160" t="s">
        <v>316</v>
      </c>
      <c r="E115" s="161" t="s">
        <v>2971</v>
      </c>
      <c r="F115" s="162" t="s">
        <v>2972</v>
      </c>
      <c r="G115" s="163" t="s">
        <v>164</v>
      </c>
      <c r="H115" s="164">
        <v>150</v>
      </c>
      <c r="I115" s="165"/>
      <c r="J115" s="166">
        <f t="shared" si="0"/>
        <v>0</v>
      </c>
      <c r="K115" s="162" t="s">
        <v>147</v>
      </c>
      <c r="L115" s="32"/>
      <c r="M115" s="167" t="s">
        <v>19</v>
      </c>
      <c r="N115" s="168" t="s">
        <v>41</v>
      </c>
      <c r="P115" s="135">
        <f t="shared" si="1"/>
        <v>0</v>
      </c>
      <c r="Q115" s="135">
        <v>0</v>
      </c>
      <c r="R115" s="135">
        <f t="shared" si="2"/>
        <v>0</v>
      </c>
      <c r="S115" s="135">
        <v>0</v>
      </c>
      <c r="T115" s="136">
        <f t="shared" si="3"/>
        <v>0</v>
      </c>
      <c r="AR115" s="137" t="s">
        <v>149</v>
      </c>
      <c r="AT115" s="137" t="s">
        <v>316</v>
      </c>
      <c r="AU115" s="137" t="s">
        <v>80</v>
      </c>
      <c r="AY115" s="17" t="s">
        <v>142</v>
      </c>
      <c r="BE115" s="138">
        <f t="shared" si="4"/>
        <v>0</v>
      </c>
      <c r="BF115" s="138">
        <f t="shared" si="5"/>
        <v>0</v>
      </c>
      <c r="BG115" s="138">
        <f t="shared" si="6"/>
        <v>0</v>
      </c>
      <c r="BH115" s="138">
        <f t="shared" si="7"/>
        <v>0</v>
      </c>
      <c r="BI115" s="138">
        <f t="shared" si="8"/>
        <v>0</v>
      </c>
      <c r="BJ115" s="17" t="s">
        <v>78</v>
      </c>
      <c r="BK115" s="138">
        <f t="shared" si="9"/>
        <v>0</v>
      </c>
      <c r="BL115" s="17" t="s">
        <v>149</v>
      </c>
      <c r="BM115" s="137" t="s">
        <v>295</v>
      </c>
    </row>
    <row r="116" spans="2:65" s="1" customFormat="1" ht="24.2" customHeight="1">
      <c r="B116" s="32"/>
      <c r="C116" s="160" t="s">
        <v>218</v>
      </c>
      <c r="D116" s="160" t="s">
        <v>316</v>
      </c>
      <c r="E116" s="161" t="s">
        <v>2973</v>
      </c>
      <c r="F116" s="162" t="s">
        <v>2974</v>
      </c>
      <c r="G116" s="163" t="s">
        <v>353</v>
      </c>
      <c r="H116" s="164">
        <v>1.3</v>
      </c>
      <c r="I116" s="165"/>
      <c r="J116" s="166">
        <f t="shared" si="0"/>
        <v>0</v>
      </c>
      <c r="K116" s="162" t="s">
        <v>147</v>
      </c>
      <c r="L116" s="32"/>
      <c r="M116" s="167" t="s">
        <v>19</v>
      </c>
      <c r="N116" s="168" t="s">
        <v>41</v>
      </c>
      <c r="P116" s="135">
        <f t="shared" si="1"/>
        <v>0</v>
      </c>
      <c r="Q116" s="135">
        <v>0</v>
      </c>
      <c r="R116" s="135">
        <f t="shared" si="2"/>
        <v>0</v>
      </c>
      <c r="S116" s="135">
        <v>0</v>
      </c>
      <c r="T116" s="136">
        <f t="shared" si="3"/>
        <v>0</v>
      </c>
      <c r="AR116" s="137" t="s">
        <v>149</v>
      </c>
      <c r="AT116" s="137" t="s">
        <v>316</v>
      </c>
      <c r="AU116" s="137" t="s">
        <v>80</v>
      </c>
      <c r="AY116" s="17" t="s">
        <v>142</v>
      </c>
      <c r="BE116" s="138">
        <f t="shared" si="4"/>
        <v>0</v>
      </c>
      <c r="BF116" s="138">
        <f t="shared" si="5"/>
        <v>0</v>
      </c>
      <c r="BG116" s="138">
        <f t="shared" si="6"/>
        <v>0</v>
      </c>
      <c r="BH116" s="138">
        <f t="shared" si="7"/>
        <v>0</v>
      </c>
      <c r="BI116" s="138">
        <f t="shared" si="8"/>
        <v>0</v>
      </c>
      <c r="BJ116" s="17" t="s">
        <v>78</v>
      </c>
      <c r="BK116" s="138">
        <f t="shared" si="9"/>
        <v>0</v>
      </c>
      <c r="BL116" s="17" t="s">
        <v>149</v>
      </c>
      <c r="BM116" s="137" t="s">
        <v>308</v>
      </c>
    </row>
    <row r="117" spans="2:65" s="1" customFormat="1" ht="16.5" customHeight="1">
      <c r="B117" s="32"/>
      <c r="C117" s="160" t="s">
        <v>222</v>
      </c>
      <c r="D117" s="160" t="s">
        <v>316</v>
      </c>
      <c r="E117" s="161" t="s">
        <v>365</v>
      </c>
      <c r="F117" s="162" t="s">
        <v>2975</v>
      </c>
      <c r="G117" s="163" t="s">
        <v>298</v>
      </c>
      <c r="H117" s="164">
        <v>70</v>
      </c>
      <c r="I117" s="165"/>
      <c r="J117" s="166">
        <f t="shared" si="0"/>
        <v>0</v>
      </c>
      <c r="K117" s="162" t="s">
        <v>147</v>
      </c>
      <c r="L117" s="32"/>
      <c r="M117" s="167" t="s">
        <v>19</v>
      </c>
      <c r="N117" s="168" t="s">
        <v>41</v>
      </c>
      <c r="P117" s="135">
        <f t="shared" si="1"/>
        <v>0</v>
      </c>
      <c r="Q117" s="135">
        <v>0</v>
      </c>
      <c r="R117" s="135">
        <f t="shared" si="2"/>
        <v>0</v>
      </c>
      <c r="S117" s="135">
        <v>0</v>
      </c>
      <c r="T117" s="136">
        <f t="shared" si="3"/>
        <v>0</v>
      </c>
      <c r="AR117" s="137" t="s">
        <v>149</v>
      </c>
      <c r="AT117" s="137" t="s">
        <v>316</v>
      </c>
      <c r="AU117" s="137" t="s">
        <v>80</v>
      </c>
      <c r="AY117" s="17" t="s">
        <v>142</v>
      </c>
      <c r="BE117" s="138">
        <f t="shared" si="4"/>
        <v>0</v>
      </c>
      <c r="BF117" s="138">
        <f t="shared" si="5"/>
        <v>0</v>
      </c>
      <c r="BG117" s="138">
        <f t="shared" si="6"/>
        <v>0</v>
      </c>
      <c r="BH117" s="138">
        <f t="shared" si="7"/>
        <v>0</v>
      </c>
      <c r="BI117" s="138">
        <f t="shared" si="8"/>
        <v>0</v>
      </c>
      <c r="BJ117" s="17" t="s">
        <v>78</v>
      </c>
      <c r="BK117" s="138">
        <f t="shared" si="9"/>
        <v>0</v>
      </c>
      <c r="BL117" s="17" t="s">
        <v>149</v>
      </c>
      <c r="BM117" s="137" t="s">
        <v>322</v>
      </c>
    </row>
    <row r="118" spans="2:65" s="1" customFormat="1" ht="16.5" customHeight="1">
      <c r="B118" s="32"/>
      <c r="C118" s="160" t="s">
        <v>227</v>
      </c>
      <c r="D118" s="160" t="s">
        <v>316</v>
      </c>
      <c r="E118" s="161" t="s">
        <v>2976</v>
      </c>
      <c r="F118" s="162" t="s">
        <v>2977</v>
      </c>
      <c r="G118" s="163" t="s">
        <v>298</v>
      </c>
      <c r="H118" s="164">
        <v>6.125</v>
      </c>
      <c r="I118" s="165"/>
      <c r="J118" s="166">
        <f t="shared" si="0"/>
        <v>0</v>
      </c>
      <c r="K118" s="162" t="s">
        <v>147</v>
      </c>
      <c r="L118" s="32"/>
      <c r="M118" s="167" t="s">
        <v>19</v>
      </c>
      <c r="N118" s="168" t="s">
        <v>41</v>
      </c>
      <c r="P118" s="135">
        <f t="shared" si="1"/>
        <v>0</v>
      </c>
      <c r="Q118" s="135">
        <v>0</v>
      </c>
      <c r="R118" s="135">
        <f t="shared" si="2"/>
        <v>0</v>
      </c>
      <c r="S118" s="135">
        <v>0</v>
      </c>
      <c r="T118" s="136">
        <f t="shared" si="3"/>
        <v>0</v>
      </c>
      <c r="AR118" s="137" t="s">
        <v>149</v>
      </c>
      <c r="AT118" s="137" t="s">
        <v>316</v>
      </c>
      <c r="AU118" s="137" t="s">
        <v>80</v>
      </c>
      <c r="AY118" s="17" t="s">
        <v>142</v>
      </c>
      <c r="BE118" s="138">
        <f t="shared" si="4"/>
        <v>0</v>
      </c>
      <c r="BF118" s="138">
        <f t="shared" si="5"/>
        <v>0</v>
      </c>
      <c r="BG118" s="138">
        <f t="shared" si="6"/>
        <v>0</v>
      </c>
      <c r="BH118" s="138">
        <f t="shared" si="7"/>
        <v>0</v>
      </c>
      <c r="BI118" s="138">
        <f t="shared" si="8"/>
        <v>0</v>
      </c>
      <c r="BJ118" s="17" t="s">
        <v>78</v>
      </c>
      <c r="BK118" s="138">
        <f t="shared" si="9"/>
        <v>0</v>
      </c>
      <c r="BL118" s="17" t="s">
        <v>149</v>
      </c>
      <c r="BM118" s="137" t="s">
        <v>335</v>
      </c>
    </row>
    <row r="119" spans="2:65" s="11" customFormat="1" ht="11.25">
      <c r="B119" s="139"/>
      <c r="D119" s="140" t="s">
        <v>151</v>
      </c>
      <c r="E119" s="141" t="s">
        <v>19</v>
      </c>
      <c r="F119" s="142" t="s">
        <v>2978</v>
      </c>
      <c r="H119" s="143">
        <v>6.125</v>
      </c>
      <c r="I119" s="144"/>
      <c r="L119" s="139"/>
      <c r="M119" s="145"/>
      <c r="T119" s="146"/>
      <c r="AT119" s="141" t="s">
        <v>151</v>
      </c>
      <c r="AU119" s="141" t="s">
        <v>80</v>
      </c>
      <c r="AV119" s="11" t="s">
        <v>80</v>
      </c>
      <c r="AW119" s="11" t="s">
        <v>31</v>
      </c>
      <c r="AX119" s="11" t="s">
        <v>70</v>
      </c>
      <c r="AY119" s="141" t="s">
        <v>142</v>
      </c>
    </row>
    <row r="120" spans="2:65" s="12" customFormat="1" ht="11.25">
      <c r="B120" s="147"/>
      <c r="D120" s="140" t="s">
        <v>151</v>
      </c>
      <c r="E120" s="148" t="s">
        <v>19</v>
      </c>
      <c r="F120" s="149" t="s">
        <v>154</v>
      </c>
      <c r="H120" s="150">
        <v>6.125</v>
      </c>
      <c r="I120" s="151"/>
      <c r="L120" s="147"/>
      <c r="M120" s="152"/>
      <c r="T120" s="153"/>
      <c r="AT120" s="148" t="s">
        <v>151</v>
      </c>
      <c r="AU120" s="148" t="s">
        <v>80</v>
      </c>
      <c r="AV120" s="12" t="s">
        <v>149</v>
      </c>
      <c r="AW120" s="12" t="s">
        <v>31</v>
      </c>
      <c r="AX120" s="12" t="s">
        <v>78</v>
      </c>
      <c r="AY120" s="148" t="s">
        <v>142</v>
      </c>
    </row>
    <row r="121" spans="2:65" s="1" customFormat="1" ht="16.5" customHeight="1">
      <c r="B121" s="32"/>
      <c r="C121" s="125" t="s">
        <v>217</v>
      </c>
      <c r="D121" s="125" t="s">
        <v>143</v>
      </c>
      <c r="E121" s="126" t="s">
        <v>2979</v>
      </c>
      <c r="F121" s="127" t="s">
        <v>2980</v>
      </c>
      <c r="G121" s="128" t="s">
        <v>290</v>
      </c>
      <c r="H121" s="129">
        <v>10.413</v>
      </c>
      <c r="I121" s="130"/>
      <c r="J121" s="131">
        <f>ROUND(I121*H121,2)</f>
        <v>0</v>
      </c>
      <c r="K121" s="127" t="s">
        <v>147</v>
      </c>
      <c r="L121" s="132"/>
      <c r="M121" s="133" t="s">
        <v>19</v>
      </c>
      <c r="N121" s="134" t="s">
        <v>41</v>
      </c>
      <c r="P121" s="135">
        <f>O121*H121</f>
        <v>0</v>
      </c>
      <c r="Q121" s="135">
        <v>0</v>
      </c>
      <c r="R121" s="135">
        <f>Q121*H121</f>
        <v>0</v>
      </c>
      <c r="S121" s="135">
        <v>0</v>
      </c>
      <c r="T121" s="136">
        <f>S121*H121</f>
        <v>0</v>
      </c>
      <c r="AR121" s="137" t="s">
        <v>148</v>
      </c>
      <c r="AT121" s="137" t="s">
        <v>143</v>
      </c>
      <c r="AU121" s="137" t="s">
        <v>80</v>
      </c>
      <c r="AY121" s="17" t="s">
        <v>142</v>
      </c>
      <c r="BE121" s="138">
        <f>IF(N121="základní",J121,0)</f>
        <v>0</v>
      </c>
      <c r="BF121" s="138">
        <f>IF(N121="snížená",J121,0)</f>
        <v>0</v>
      </c>
      <c r="BG121" s="138">
        <f>IF(N121="zákl. přenesená",J121,0)</f>
        <v>0</v>
      </c>
      <c r="BH121" s="138">
        <f>IF(N121="sníž. přenesená",J121,0)</f>
        <v>0</v>
      </c>
      <c r="BI121" s="138">
        <f>IF(N121="nulová",J121,0)</f>
        <v>0</v>
      </c>
      <c r="BJ121" s="17" t="s">
        <v>78</v>
      </c>
      <c r="BK121" s="138">
        <f>ROUND(I121*H121,2)</f>
        <v>0</v>
      </c>
      <c r="BL121" s="17" t="s">
        <v>149</v>
      </c>
      <c r="BM121" s="137" t="s">
        <v>350</v>
      </c>
    </row>
    <row r="122" spans="2:65" s="11" customFormat="1" ht="11.25">
      <c r="B122" s="139"/>
      <c r="D122" s="140" t="s">
        <v>151</v>
      </c>
      <c r="E122" s="141" t="s">
        <v>19</v>
      </c>
      <c r="F122" s="142" t="s">
        <v>2981</v>
      </c>
      <c r="H122" s="143">
        <v>10.413</v>
      </c>
      <c r="I122" s="144"/>
      <c r="L122" s="139"/>
      <c r="M122" s="145"/>
      <c r="T122" s="146"/>
      <c r="AT122" s="141" t="s">
        <v>151</v>
      </c>
      <c r="AU122" s="141" t="s">
        <v>80</v>
      </c>
      <c r="AV122" s="11" t="s">
        <v>80</v>
      </c>
      <c r="AW122" s="11" t="s">
        <v>31</v>
      </c>
      <c r="AX122" s="11" t="s">
        <v>70</v>
      </c>
      <c r="AY122" s="141" t="s">
        <v>142</v>
      </c>
    </row>
    <row r="123" spans="2:65" s="12" customFormat="1" ht="11.25">
      <c r="B123" s="147"/>
      <c r="D123" s="140" t="s">
        <v>151</v>
      </c>
      <c r="E123" s="148" t="s">
        <v>19</v>
      </c>
      <c r="F123" s="149" t="s">
        <v>154</v>
      </c>
      <c r="H123" s="150">
        <v>10.413</v>
      </c>
      <c r="I123" s="151"/>
      <c r="L123" s="147"/>
      <c r="M123" s="152"/>
      <c r="T123" s="153"/>
      <c r="AT123" s="148" t="s">
        <v>151</v>
      </c>
      <c r="AU123" s="148" t="s">
        <v>80</v>
      </c>
      <c r="AV123" s="12" t="s">
        <v>149</v>
      </c>
      <c r="AW123" s="12" t="s">
        <v>31</v>
      </c>
      <c r="AX123" s="12" t="s">
        <v>78</v>
      </c>
      <c r="AY123" s="148" t="s">
        <v>142</v>
      </c>
    </row>
    <row r="124" spans="2:65" s="1" customFormat="1" ht="33" customHeight="1">
      <c r="B124" s="32"/>
      <c r="C124" s="160" t="s">
        <v>234</v>
      </c>
      <c r="D124" s="160" t="s">
        <v>316</v>
      </c>
      <c r="E124" s="161" t="s">
        <v>2982</v>
      </c>
      <c r="F124" s="162" t="s">
        <v>2983</v>
      </c>
      <c r="G124" s="163" t="s">
        <v>2984</v>
      </c>
      <c r="H124" s="164">
        <v>32</v>
      </c>
      <c r="I124" s="165"/>
      <c r="J124" s="166">
        <f>ROUND(I124*H124,2)</f>
        <v>0</v>
      </c>
      <c r="K124" s="162" t="s">
        <v>147</v>
      </c>
      <c r="L124" s="32"/>
      <c r="M124" s="167" t="s">
        <v>19</v>
      </c>
      <c r="N124" s="168" t="s">
        <v>41</v>
      </c>
      <c r="P124" s="135">
        <f>O124*H124</f>
        <v>0</v>
      </c>
      <c r="Q124" s="135">
        <v>0</v>
      </c>
      <c r="R124" s="135">
        <f>Q124*H124</f>
        <v>0</v>
      </c>
      <c r="S124" s="135">
        <v>0</v>
      </c>
      <c r="T124" s="136">
        <f>S124*H124</f>
        <v>0</v>
      </c>
      <c r="AR124" s="137" t="s">
        <v>149</v>
      </c>
      <c r="AT124" s="137" t="s">
        <v>316</v>
      </c>
      <c r="AU124" s="137" t="s">
        <v>80</v>
      </c>
      <c r="AY124" s="17" t="s">
        <v>142</v>
      </c>
      <c r="BE124" s="138">
        <f>IF(N124="základní",J124,0)</f>
        <v>0</v>
      </c>
      <c r="BF124" s="138">
        <f>IF(N124="snížená",J124,0)</f>
        <v>0</v>
      </c>
      <c r="BG124" s="138">
        <f>IF(N124="zákl. přenesená",J124,0)</f>
        <v>0</v>
      </c>
      <c r="BH124" s="138">
        <f>IF(N124="sníž. přenesená",J124,0)</f>
        <v>0</v>
      </c>
      <c r="BI124" s="138">
        <f>IF(N124="nulová",J124,0)</f>
        <v>0</v>
      </c>
      <c r="BJ124" s="17" t="s">
        <v>78</v>
      </c>
      <c r="BK124" s="138">
        <f>ROUND(I124*H124,2)</f>
        <v>0</v>
      </c>
      <c r="BL124" s="17" t="s">
        <v>149</v>
      </c>
      <c r="BM124" s="137" t="s">
        <v>364</v>
      </c>
    </row>
    <row r="125" spans="2:65" s="10" customFormat="1" ht="25.9" customHeight="1">
      <c r="B125" s="115"/>
      <c r="D125" s="116" t="s">
        <v>69</v>
      </c>
      <c r="E125" s="117" t="s">
        <v>538</v>
      </c>
      <c r="F125" s="117" t="s">
        <v>539</v>
      </c>
      <c r="I125" s="118"/>
      <c r="J125" s="119">
        <f>BK125</f>
        <v>0</v>
      </c>
      <c r="L125" s="115"/>
      <c r="M125" s="120"/>
      <c r="P125" s="121">
        <f>SUM(P126:P137)</f>
        <v>0</v>
      </c>
      <c r="R125" s="121">
        <f>SUM(R126:R137)</f>
        <v>0</v>
      </c>
      <c r="T125" s="122">
        <f>SUM(T126:T137)</f>
        <v>0</v>
      </c>
      <c r="AR125" s="116" t="s">
        <v>149</v>
      </c>
      <c r="AT125" s="123" t="s">
        <v>69</v>
      </c>
      <c r="AU125" s="123" t="s">
        <v>70</v>
      </c>
      <c r="AY125" s="116" t="s">
        <v>142</v>
      </c>
      <c r="BK125" s="124">
        <f>SUM(BK126:BK137)</f>
        <v>0</v>
      </c>
    </row>
    <row r="126" spans="2:65" s="1" customFormat="1" ht="24.2" customHeight="1">
      <c r="B126" s="32"/>
      <c r="C126" s="160" t="s">
        <v>238</v>
      </c>
      <c r="D126" s="160" t="s">
        <v>316</v>
      </c>
      <c r="E126" s="161" t="s">
        <v>2985</v>
      </c>
      <c r="F126" s="162" t="s">
        <v>2986</v>
      </c>
      <c r="G126" s="163" t="s">
        <v>146</v>
      </c>
      <c r="H126" s="164">
        <v>2</v>
      </c>
      <c r="I126" s="165"/>
      <c r="J126" s="166">
        <f>ROUND(I126*H126,2)</f>
        <v>0</v>
      </c>
      <c r="K126" s="162" t="s">
        <v>147</v>
      </c>
      <c r="L126" s="32"/>
      <c r="M126" s="167" t="s">
        <v>19</v>
      </c>
      <c r="N126" s="168" t="s">
        <v>41</v>
      </c>
      <c r="P126" s="135">
        <f>O126*H126</f>
        <v>0</v>
      </c>
      <c r="Q126" s="135">
        <v>0</v>
      </c>
      <c r="R126" s="135">
        <f>Q126*H126</f>
        <v>0</v>
      </c>
      <c r="S126" s="135">
        <v>0</v>
      </c>
      <c r="T126" s="136">
        <f>S126*H126</f>
        <v>0</v>
      </c>
      <c r="AR126" s="137" t="s">
        <v>2987</v>
      </c>
      <c r="AT126" s="137" t="s">
        <v>316</v>
      </c>
      <c r="AU126" s="137" t="s">
        <v>78</v>
      </c>
      <c r="AY126" s="17" t="s">
        <v>142</v>
      </c>
      <c r="BE126" s="138">
        <f>IF(N126="základní",J126,0)</f>
        <v>0</v>
      </c>
      <c r="BF126" s="138">
        <f>IF(N126="snížená",J126,0)</f>
        <v>0</v>
      </c>
      <c r="BG126" s="138">
        <f>IF(N126="zákl. přenesená",J126,0)</f>
        <v>0</v>
      </c>
      <c r="BH126" s="138">
        <f>IF(N126="sníž. přenesená",J126,0)</f>
        <v>0</v>
      </c>
      <c r="BI126" s="138">
        <f>IF(N126="nulová",J126,0)</f>
        <v>0</v>
      </c>
      <c r="BJ126" s="17" t="s">
        <v>78</v>
      </c>
      <c r="BK126" s="138">
        <f>ROUND(I126*H126,2)</f>
        <v>0</v>
      </c>
      <c r="BL126" s="17" t="s">
        <v>2987</v>
      </c>
      <c r="BM126" s="137" t="s">
        <v>375</v>
      </c>
    </row>
    <row r="127" spans="2:65" s="1" customFormat="1" ht="24.2" customHeight="1">
      <c r="B127" s="32"/>
      <c r="C127" s="160" t="s">
        <v>244</v>
      </c>
      <c r="D127" s="160" t="s">
        <v>316</v>
      </c>
      <c r="E127" s="161" t="s">
        <v>2988</v>
      </c>
      <c r="F127" s="162" t="s">
        <v>2989</v>
      </c>
      <c r="G127" s="163" t="s">
        <v>146</v>
      </c>
      <c r="H127" s="164">
        <v>1</v>
      </c>
      <c r="I127" s="165"/>
      <c r="J127" s="166">
        <f>ROUND(I127*H127,2)</f>
        <v>0</v>
      </c>
      <c r="K127" s="162" t="s">
        <v>147</v>
      </c>
      <c r="L127" s="32"/>
      <c r="M127" s="167" t="s">
        <v>19</v>
      </c>
      <c r="N127" s="168" t="s">
        <v>41</v>
      </c>
      <c r="P127" s="135">
        <f>O127*H127</f>
        <v>0</v>
      </c>
      <c r="Q127" s="135">
        <v>0</v>
      </c>
      <c r="R127" s="135">
        <f>Q127*H127</f>
        <v>0</v>
      </c>
      <c r="S127" s="135">
        <v>0</v>
      </c>
      <c r="T127" s="136">
        <f>S127*H127</f>
        <v>0</v>
      </c>
      <c r="AR127" s="137" t="s">
        <v>2987</v>
      </c>
      <c r="AT127" s="137" t="s">
        <v>316</v>
      </c>
      <c r="AU127" s="137" t="s">
        <v>78</v>
      </c>
      <c r="AY127" s="17" t="s">
        <v>142</v>
      </c>
      <c r="BE127" s="138">
        <f>IF(N127="základní",J127,0)</f>
        <v>0</v>
      </c>
      <c r="BF127" s="138">
        <f>IF(N127="snížená",J127,0)</f>
        <v>0</v>
      </c>
      <c r="BG127" s="138">
        <f>IF(N127="zákl. přenesená",J127,0)</f>
        <v>0</v>
      </c>
      <c r="BH127" s="138">
        <f>IF(N127="sníž. přenesená",J127,0)</f>
        <v>0</v>
      </c>
      <c r="BI127" s="138">
        <f>IF(N127="nulová",J127,0)</f>
        <v>0</v>
      </c>
      <c r="BJ127" s="17" t="s">
        <v>78</v>
      </c>
      <c r="BK127" s="138">
        <f>ROUND(I127*H127,2)</f>
        <v>0</v>
      </c>
      <c r="BL127" s="17" t="s">
        <v>2987</v>
      </c>
      <c r="BM127" s="137" t="s">
        <v>389</v>
      </c>
    </row>
    <row r="128" spans="2:65" s="1" customFormat="1" ht="21.75" customHeight="1">
      <c r="B128" s="32"/>
      <c r="C128" s="160" t="s">
        <v>249</v>
      </c>
      <c r="D128" s="160" t="s">
        <v>316</v>
      </c>
      <c r="E128" s="161" t="s">
        <v>2990</v>
      </c>
      <c r="F128" s="162" t="s">
        <v>2991</v>
      </c>
      <c r="G128" s="163" t="s">
        <v>290</v>
      </c>
      <c r="H128" s="164">
        <v>80.772000000000006</v>
      </c>
      <c r="I128" s="165"/>
      <c r="J128" s="166">
        <f>ROUND(I128*H128,2)</f>
        <v>0</v>
      </c>
      <c r="K128" s="162" t="s">
        <v>147</v>
      </c>
      <c r="L128" s="32"/>
      <c r="M128" s="167" t="s">
        <v>19</v>
      </c>
      <c r="N128" s="168" t="s">
        <v>41</v>
      </c>
      <c r="P128" s="135">
        <f>O128*H128</f>
        <v>0</v>
      </c>
      <c r="Q128" s="135">
        <v>0</v>
      </c>
      <c r="R128" s="135">
        <f>Q128*H128</f>
        <v>0</v>
      </c>
      <c r="S128" s="135">
        <v>0</v>
      </c>
      <c r="T128" s="136">
        <f>S128*H128</f>
        <v>0</v>
      </c>
      <c r="AR128" s="137" t="s">
        <v>2987</v>
      </c>
      <c r="AT128" s="137" t="s">
        <v>316</v>
      </c>
      <c r="AU128" s="137" t="s">
        <v>78</v>
      </c>
      <c r="AY128" s="17" t="s">
        <v>142</v>
      </c>
      <c r="BE128" s="138">
        <f>IF(N128="základní",J128,0)</f>
        <v>0</v>
      </c>
      <c r="BF128" s="138">
        <f>IF(N128="snížená",J128,0)</f>
        <v>0</v>
      </c>
      <c r="BG128" s="138">
        <f>IF(N128="zákl. přenesená",J128,0)</f>
        <v>0</v>
      </c>
      <c r="BH128" s="138">
        <f>IF(N128="sníž. přenesená",J128,0)</f>
        <v>0</v>
      </c>
      <c r="BI128" s="138">
        <f>IF(N128="nulová",J128,0)</f>
        <v>0</v>
      </c>
      <c r="BJ128" s="17" t="s">
        <v>78</v>
      </c>
      <c r="BK128" s="138">
        <f>ROUND(I128*H128,2)</f>
        <v>0</v>
      </c>
      <c r="BL128" s="17" t="s">
        <v>2987</v>
      </c>
      <c r="BM128" s="137" t="s">
        <v>400</v>
      </c>
    </row>
    <row r="129" spans="2:65" s="11" customFormat="1" ht="11.25">
      <c r="B129" s="139"/>
      <c r="D129" s="140" t="s">
        <v>151</v>
      </c>
      <c r="E129" s="141" t="s">
        <v>19</v>
      </c>
      <c r="F129" s="142" t="s">
        <v>2992</v>
      </c>
      <c r="H129" s="143">
        <v>80.75</v>
      </c>
      <c r="I129" s="144"/>
      <c r="L129" s="139"/>
      <c r="M129" s="145"/>
      <c r="T129" s="146"/>
      <c r="AT129" s="141" t="s">
        <v>151</v>
      </c>
      <c r="AU129" s="141" t="s">
        <v>78</v>
      </c>
      <c r="AV129" s="11" t="s">
        <v>80</v>
      </c>
      <c r="AW129" s="11" t="s">
        <v>31</v>
      </c>
      <c r="AX129" s="11" t="s">
        <v>70</v>
      </c>
      <c r="AY129" s="141" t="s">
        <v>142</v>
      </c>
    </row>
    <row r="130" spans="2:65" s="11" customFormat="1" ht="11.25">
      <c r="B130" s="139"/>
      <c r="D130" s="140" t="s">
        <v>151</v>
      </c>
      <c r="E130" s="141" t="s">
        <v>19</v>
      </c>
      <c r="F130" s="142" t="s">
        <v>2993</v>
      </c>
      <c r="H130" s="143">
        <v>2.1999999999999999E-2</v>
      </c>
      <c r="I130" s="144"/>
      <c r="L130" s="139"/>
      <c r="M130" s="145"/>
      <c r="T130" s="146"/>
      <c r="AT130" s="141" t="s">
        <v>151</v>
      </c>
      <c r="AU130" s="141" t="s">
        <v>78</v>
      </c>
      <c r="AV130" s="11" t="s">
        <v>80</v>
      </c>
      <c r="AW130" s="11" t="s">
        <v>31</v>
      </c>
      <c r="AX130" s="11" t="s">
        <v>70</v>
      </c>
      <c r="AY130" s="141" t="s">
        <v>142</v>
      </c>
    </row>
    <row r="131" spans="2:65" s="12" customFormat="1" ht="11.25">
      <c r="B131" s="147"/>
      <c r="D131" s="140" t="s">
        <v>151</v>
      </c>
      <c r="E131" s="148" t="s">
        <v>19</v>
      </c>
      <c r="F131" s="149" t="s">
        <v>154</v>
      </c>
      <c r="H131" s="150">
        <v>80.772000000000006</v>
      </c>
      <c r="I131" s="151"/>
      <c r="L131" s="147"/>
      <c r="M131" s="152"/>
      <c r="T131" s="153"/>
      <c r="AT131" s="148" t="s">
        <v>151</v>
      </c>
      <c r="AU131" s="148" t="s">
        <v>78</v>
      </c>
      <c r="AV131" s="12" t="s">
        <v>149</v>
      </c>
      <c r="AW131" s="12" t="s">
        <v>31</v>
      </c>
      <c r="AX131" s="12" t="s">
        <v>78</v>
      </c>
      <c r="AY131" s="148" t="s">
        <v>142</v>
      </c>
    </row>
    <row r="132" spans="2:65" s="1" customFormat="1" ht="37.9" customHeight="1">
      <c r="B132" s="32"/>
      <c r="C132" s="160" t="s">
        <v>7</v>
      </c>
      <c r="D132" s="160" t="s">
        <v>316</v>
      </c>
      <c r="E132" s="161" t="s">
        <v>562</v>
      </c>
      <c r="F132" s="162" t="s">
        <v>2994</v>
      </c>
      <c r="G132" s="163" t="s">
        <v>290</v>
      </c>
      <c r="H132" s="164">
        <v>80.772000000000006</v>
      </c>
      <c r="I132" s="165"/>
      <c r="J132" s="166">
        <f>ROUND(I132*H132,2)</f>
        <v>0</v>
      </c>
      <c r="K132" s="162" t="s">
        <v>147</v>
      </c>
      <c r="L132" s="32"/>
      <c r="M132" s="167" t="s">
        <v>19</v>
      </c>
      <c r="N132" s="168" t="s">
        <v>41</v>
      </c>
      <c r="P132" s="135">
        <f>O132*H132</f>
        <v>0</v>
      </c>
      <c r="Q132" s="135">
        <v>0</v>
      </c>
      <c r="R132" s="135">
        <f>Q132*H132</f>
        <v>0</v>
      </c>
      <c r="S132" s="135">
        <v>0</v>
      </c>
      <c r="T132" s="136">
        <f>S132*H132</f>
        <v>0</v>
      </c>
      <c r="AR132" s="137" t="s">
        <v>2987</v>
      </c>
      <c r="AT132" s="137" t="s">
        <v>316</v>
      </c>
      <c r="AU132" s="137" t="s">
        <v>78</v>
      </c>
      <c r="AY132" s="17" t="s">
        <v>142</v>
      </c>
      <c r="BE132" s="138">
        <f>IF(N132="základní",J132,0)</f>
        <v>0</v>
      </c>
      <c r="BF132" s="138">
        <f>IF(N132="snížená",J132,0)</f>
        <v>0</v>
      </c>
      <c r="BG132" s="138">
        <f>IF(N132="zákl. přenesená",J132,0)</f>
        <v>0</v>
      </c>
      <c r="BH132" s="138">
        <f>IF(N132="sníž. přenesená",J132,0)</f>
        <v>0</v>
      </c>
      <c r="BI132" s="138">
        <f>IF(N132="nulová",J132,0)</f>
        <v>0</v>
      </c>
      <c r="BJ132" s="17" t="s">
        <v>78</v>
      </c>
      <c r="BK132" s="138">
        <f>ROUND(I132*H132,2)</f>
        <v>0</v>
      </c>
      <c r="BL132" s="17" t="s">
        <v>2987</v>
      </c>
      <c r="BM132" s="137" t="s">
        <v>411</v>
      </c>
    </row>
    <row r="133" spans="2:65" s="11" customFormat="1" ht="22.5">
      <c r="B133" s="139"/>
      <c r="D133" s="140" t="s">
        <v>151</v>
      </c>
      <c r="E133" s="141" t="s">
        <v>19</v>
      </c>
      <c r="F133" s="142" t="s">
        <v>2995</v>
      </c>
      <c r="H133" s="143">
        <v>80.772000000000006</v>
      </c>
      <c r="I133" s="144"/>
      <c r="L133" s="139"/>
      <c r="M133" s="145"/>
      <c r="T133" s="146"/>
      <c r="AT133" s="141" t="s">
        <v>151</v>
      </c>
      <c r="AU133" s="141" t="s">
        <v>78</v>
      </c>
      <c r="AV133" s="11" t="s">
        <v>80</v>
      </c>
      <c r="AW133" s="11" t="s">
        <v>31</v>
      </c>
      <c r="AX133" s="11" t="s">
        <v>70</v>
      </c>
      <c r="AY133" s="141" t="s">
        <v>142</v>
      </c>
    </row>
    <row r="134" spans="2:65" s="12" customFormat="1" ht="11.25">
      <c r="B134" s="147"/>
      <c r="D134" s="140" t="s">
        <v>151</v>
      </c>
      <c r="E134" s="148" t="s">
        <v>19</v>
      </c>
      <c r="F134" s="149" t="s">
        <v>154</v>
      </c>
      <c r="H134" s="150">
        <v>80.772000000000006</v>
      </c>
      <c r="I134" s="151"/>
      <c r="L134" s="147"/>
      <c r="M134" s="152"/>
      <c r="T134" s="153"/>
      <c r="AT134" s="148" t="s">
        <v>151</v>
      </c>
      <c r="AU134" s="148" t="s">
        <v>78</v>
      </c>
      <c r="AV134" s="12" t="s">
        <v>149</v>
      </c>
      <c r="AW134" s="12" t="s">
        <v>31</v>
      </c>
      <c r="AX134" s="12" t="s">
        <v>78</v>
      </c>
      <c r="AY134" s="148" t="s">
        <v>142</v>
      </c>
    </row>
    <row r="135" spans="2:65" s="1" customFormat="1" ht="37.9" customHeight="1">
      <c r="B135" s="32"/>
      <c r="C135" s="160" t="s">
        <v>258</v>
      </c>
      <c r="D135" s="160" t="s">
        <v>316</v>
      </c>
      <c r="E135" s="161" t="s">
        <v>580</v>
      </c>
      <c r="F135" s="162" t="s">
        <v>2996</v>
      </c>
      <c r="G135" s="163" t="s">
        <v>290</v>
      </c>
      <c r="H135" s="164">
        <v>1431.453</v>
      </c>
      <c r="I135" s="165"/>
      <c r="J135" s="166">
        <f>ROUND(I135*H135,2)</f>
        <v>0</v>
      </c>
      <c r="K135" s="162" t="s">
        <v>147</v>
      </c>
      <c r="L135" s="32"/>
      <c r="M135" s="167" t="s">
        <v>19</v>
      </c>
      <c r="N135" s="168" t="s">
        <v>41</v>
      </c>
      <c r="P135" s="135">
        <f>O135*H135</f>
        <v>0</v>
      </c>
      <c r="Q135" s="135">
        <v>0</v>
      </c>
      <c r="R135" s="135">
        <f>Q135*H135</f>
        <v>0</v>
      </c>
      <c r="S135" s="135">
        <v>0</v>
      </c>
      <c r="T135" s="136">
        <f>S135*H135</f>
        <v>0</v>
      </c>
      <c r="AR135" s="137" t="s">
        <v>2987</v>
      </c>
      <c r="AT135" s="137" t="s">
        <v>316</v>
      </c>
      <c r="AU135" s="137" t="s">
        <v>78</v>
      </c>
      <c r="AY135" s="17" t="s">
        <v>142</v>
      </c>
      <c r="BE135" s="138">
        <f>IF(N135="základní",J135,0)</f>
        <v>0</v>
      </c>
      <c r="BF135" s="138">
        <f>IF(N135="snížená",J135,0)</f>
        <v>0</v>
      </c>
      <c r="BG135" s="138">
        <f>IF(N135="zákl. přenesená",J135,0)</f>
        <v>0</v>
      </c>
      <c r="BH135" s="138">
        <f>IF(N135="sníž. přenesená",J135,0)</f>
        <v>0</v>
      </c>
      <c r="BI135" s="138">
        <f>IF(N135="nulová",J135,0)</f>
        <v>0</v>
      </c>
      <c r="BJ135" s="17" t="s">
        <v>78</v>
      </c>
      <c r="BK135" s="138">
        <f>ROUND(I135*H135,2)</f>
        <v>0</v>
      </c>
      <c r="BL135" s="17" t="s">
        <v>2987</v>
      </c>
      <c r="BM135" s="137" t="s">
        <v>422</v>
      </c>
    </row>
    <row r="136" spans="2:65" s="1" customFormat="1" ht="24.2" customHeight="1">
      <c r="B136" s="32"/>
      <c r="C136" s="160" t="s">
        <v>263</v>
      </c>
      <c r="D136" s="160" t="s">
        <v>316</v>
      </c>
      <c r="E136" s="161" t="s">
        <v>609</v>
      </c>
      <c r="F136" s="162" t="s">
        <v>2997</v>
      </c>
      <c r="G136" s="163" t="s">
        <v>290</v>
      </c>
      <c r="H136" s="164">
        <v>80.75</v>
      </c>
      <c r="I136" s="165"/>
      <c r="J136" s="166">
        <f>ROUND(I136*H136,2)</f>
        <v>0</v>
      </c>
      <c r="K136" s="162" t="s">
        <v>147</v>
      </c>
      <c r="L136" s="32"/>
      <c r="M136" s="167" t="s">
        <v>19</v>
      </c>
      <c r="N136" s="168" t="s">
        <v>41</v>
      </c>
      <c r="P136" s="135">
        <f>O136*H136</f>
        <v>0</v>
      </c>
      <c r="Q136" s="135">
        <v>0</v>
      </c>
      <c r="R136" s="135">
        <f>Q136*H136</f>
        <v>0</v>
      </c>
      <c r="S136" s="135">
        <v>0</v>
      </c>
      <c r="T136" s="136">
        <f>S136*H136</f>
        <v>0</v>
      </c>
      <c r="AR136" s="137" t="s">
        <v>2987</v>
      </c>
      <c r="AT136" s="137" t="s">
        <v>316</v>
      </c>
      <c r="AU136" s="137" t="s">
        <v>78</v>
      </c>
      <c r="AY136" s="17" t="s">
        <v>142</v>
      </c>
      <c r="BE136" s="138">
        <f>IF(N136="základní",J136,0)</f>
        <v>0</v>
      </c>
      <c r="BF136" s="138">
        <f>IF(N136="snížená",J136,0)</f>
        <v>0</v>
      </c>
      <c r="BG136" s="138">
        <f>IF(N136="zákl. přenesená",J136,0)</f>
        <v>0</v>
      </c>
      <c r="BH136" s="138">
        <f>IF(N136="sníž. přenesená",J136,0)</f>
        <v>0</v>
      </c>
      <c r="BI136" s="138">
        <f>IF(N136="nulová",J136,0)</f>
        <v>0</v>
      </c>
      <c r="BJ136" s="17" t="s">
        <v>78</v>
      </c>
      <c r="BK136" s="138">
        <f>ROUND(I136*H136,2)</f>
        <v>0</v>
      </c>
      <c r="BL136" s="17" t="s">
        <v>2987</v>
      </c>
      <c r="BM136" s="137" t="s">
        <v>432</v>
      </c>
    </row>
    <row r="137" spans="2:65" s="1" customFormat="1" ht="16.5" customHeight="1">
      <c r="B137" s="32"/>
      <c r="C137" s="160" t="s">
        <v>226</v>
      </c>
      <c r="D137" s="160" t="s">
        <v>316</v>
      </c>
      <c r="E137" s="161" t="s">
        <v>615</v>
      </c>
      <c r="F137" s="162" t="s">
        <v>2998</v>
      </c>
      <c r="G137" s="163" t="s">
        <v>290</v>
      </c>
      <c r="H137" s="164">
        <v>2.1999999999999999E-2</v>
      </c>
      <c r="I137" s="165"/>
      <c r="J137" s="166">
        <f>ROUND(I137*H137,2)</f>
        <v>0</v>
      </c>
      <c r="K137" s="162" t="s">
        <v>147</v>
      </c>
      <c r="L137" s="32"/>
      <c r="M137" s="186" t="s">
        <v>19</v>
      </c>
      <c r="N137" s="187" t="s">
        <v>41</v>
      </c>
      <c r="O137" s="184"/>
      <c r="P137" s="188">
        <f>O137*H137</f>
        <v>0</v>
      </c>
      <c r="Q137" s="188">
        <v>0</v>
      </c>
      <c r="R137" s="188">
        <f>Q137*H137</f>
        <v>0</v>
      </c>
      <c r="S137" s="188">
        <v>0</v>
      </c>
      <c r="T137" s="189">
        <f>S137*H137</f>
        <v>0</v>
      </c>
      <c r="AR137" s="137" t="s">
        <v>2987</v>
      </c>
      <c r="AT137" s="137" t="s">
        <v>316</v>
      </c>
      <c r="AU137" s="137" t="s">
        <v>78</v>
      </c>
      <c r="AY137" s="17" t="s">
        <v>142</v>
      </c>
      <c r="BE137" s="138">
        <f>IF(N137="základní",J137,0)</f>
        <v>0</v>
      </c>
      <c r="BF137" s="138">
        <f>IF(N137="snížená",J137,0)</f>
        <v>0</v>
      </c>
      <c r="BG137" s="138">
        <f>IF(N137="zákl. přenesená",J137,0)</f>
        <v>0</v>
      </c>
      <c r="BH137" s="138">
        <f>IF(N137="sníž. přenesená",J137,0)</f>
        <v>0</v>
      </c>
      <c r="BI137" s="138">
        <f>IF(N137="nulová",J137,0)</f>
        <v>0</v>
      </c>
      <c r="BJ137" s="17" t="s">
        <v>78</v>
      </c>
      <c r="BK137" s="138">
        <f>ROUND(I137*H137,2)</f>
        <v>0</v>
      </c>
      <c r="BL137" s="17" t="s">
        <v>2987</v>
      </c>
      <c r="BM137" s="137" t="s">
        <v>444</v>
      </c>
    </row>
    <row r="138" spans="2:65" s="1" customFormat="1" ht="6.95" customHeight="1">
      <c r="B138" s="41"/>
      <c r="C138" s="42"/>
      <c r="D138" s="42"/>
      <c r="E138" s="42"/>
      <c r="F138" s="42"/>
      <c r="G138" s="42"/>
      <c r="H138" s="42"/>
      <c r="I138" s="42"/>
      <c r="J138" s="42"/>
      <c r="K138" s="42"/>
      <c r="L138" s="32"/>
    </row>
  </sheetData>
  <sheetProtection algorithmName="SHA-512" hashValue="dLREGMKhPKXtJb9ivhizeDapq0dk+bbmMiVrOQy5cloJM2AuMdEmPkEzjEfxgi+JAoeDASywCmNG0Vdddh3mjw==" saltValue="d6feMOiFgbWb8FEo8KYDTH0q4eLWbdCFefAKv5EzBipWET0F5BD1Q8aGRZ5Q+ORS65FYI7Va5CT1QStOOAJvdA==" spinCount="100000" sheet="1" objects="1" scenarios="1" formatColumns="0" formatRows="0" autoFilter="0"/>
  <autoFilter ref="C87:K137" xr:uid="{00000000-0009-0000-0000-00000800000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25</vt:i4>
      </vt:variant>
    </vt:vector>
  </HeadingPairs>
  <TitlesOfParts>
    <vt:vector size="38" baseType="lpstr">
      <vt:lpstr>Rekapitulace stavby</vt:lpstr>
      <vt:lpstr>SO 01 - Rekonstrukce trat...</vt:lpstr>
      <vt:lpstr>SO 02 - Rekonstrukce žst....</vt:lpstr>
      <vt:lpstr>SO 03 - Rekontrukce trati...</vt:lpstr>
      <vt:lpstr>SO 04 - Rekontrukce žst. ...</vt:lpstr>
      <vt:lpstr>SO 05 - Rekonstrukce trat...</vt:lpstr>
      <vt:lpstr>SO 06 - Rekonstrukce žst....</vt:lpstr>
      <vt:lpstr>PS 01 - Rekonstrukce most...</vt:lpstr>
      <vt:lpstr>PS 02 - Rekonstrukce most...</vt:lpstr>
      <vt:lpstr>SO 08 - Přeprava mechanizace</vt:lpstr>
      <vt:lpstr>SO 09 - DSPS</vt:lpstr>
      <vt:lpstr>VON - VON</vt:lpstr>
      <vt:lpstr>Pokyny pro vyplnění</vt:lpstr>
      <vt:lpstr>'PS 01 - Rekonstrukce most...'!Názvy_tisku</vt:lpstr>
      <vt:lpstr>'PS 02 - Rekonstrukce most...'!Názvy_tisku</vt:lpstr>
      <vt:lpstr>'Rekapitulace stavby'!Názvy_tisku</vt:lpstr>
      <vt:lpstr>'SO 01 - Rekonstrukce trat...'!Názvy_tisku</vt:lpstr>
      <vt:lpstr>'SO 02 - Rekonstrukce žst....'!Názvy_tisku</vt:lpstr>
      <vt:lpstr>'SO 03 - Rekontrukce trati...'!Názvy_tisku</vt:lpstr>
      <vt:lpstr>'SO 04 - Rekontrukce žst. ...'!Názvy_tisku</vt:lpstr>
      <vt:lpstr>'SO 05 - Rekonstrukce trat...'!Názvy_tisku</vt:lpstr>
      <vt:lpstr>'SO 06 - Rekonstrukce žst....'!Názvy_tisku</vt:lpstr>
      <vt:lpstr>'SO 08 - Přeprava mechanizace'!Názvy_tisku</vt:lpstr>
      <vt:lpstr>'SO 09 - DSPS'!Názvy_tisku</vt:lpstr>
      <vt:lpstr>'VON - VON'!Názvy_tisku</vt:lpstr>
      <vt:lpstr>'Pokyny pro vyplnění'!Oblast_tisku</vt:lpstr>
      <vt:lpstr>'PS 01 - Rekonstrukce most...'!Oblast_tisku</vt:lpstr>
      <vt:lpstr>'PS 02 - Rekonstrukce most...'!Oblast_tisku</vt:lpstr>
      <vt:lpstr>'Rekapitulace stavby'!Oblast_tisku</vt:lpstr>
      <vt:lpstr>'SO 01 - Rekonstrukce trat...'!Oblast_tisku</vt:lpstr>
      <vt:lpstr>'SO 02 - Rekonstrukce žst....'!Oblast_tisku</vt:lpstr>
      <vt:lpstr>'SO 03 - Rekontrukce trati...'!Oblast_tisku</vt:lpstr>
      <vt:lpstr>'SO 04 - Rekontrukce žst. ...'!Oblast_tisku</vt:lpstr>
      <vt:lpstr>'SO 05 - Rekonstrukce trat...'!Oblast_tisku</vt:lpstr>
      <vt:lpstr>'SO 06 - Rekonstrukce žst....'!Oblast_tisku</vt:lpstr>
      <vt:lpstr>'SO 08 - Přeprava mechanizace'!Oblast_tisku</vt:lpstr>
      <vt:lpstr>'SO 09 - DSPS'!Oblast_tisku</vt:lpstr>
      <vt:lpstr>'VON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Hospodková Marcela</dc:creator>
  <cp:lastModifiedBy>Hospodková Marcela</cp:lastModifiedBy>
  <dcterms:created xsi:type="dcterms:W3CDTF">2025-05-22T07:20:53Z</dcterms:created>
  <dcterms:modified xsi:type="dcterms:W3CDTF">2025-05-22T07:28:36Z</dcterms:modified>
</cp:coreProperties>
</file>